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NOTAS!$A$2:$H$514</definedName>
  </definedNames>
  <calcPr calcId="125725"/>
</workbook>
</file>

<file path=xl/calcChain.xml><?xml version="1.0" encoding="utf-8"?>
<calcChain xmlns="http://schemas.openxmlformats.org/spreadsheetml/2006/main">
  <c r="C23" i="1"/>
  <c r="E23"/>
  <c r="D82"/>
  <c r="E82"/>
  <c r="F82"/>
  <c r="C94"/>
  <c r="D94"/>
  <c r="E94"/>
  <c r="F94"/>
  <c r="C103"/>
  <c r="C111"/>
  <c r="C118"/>
  <c r="F128"/>
  <c r="F129"/>
  <c r="F130"/>
  <c r="F132"/>
  <c r="F136"/>
  <c r="F137"/>
  <c r="F138"/>
  <c r="F139"/>
  <c r="F140"/>
  <c r="F142"/>
  <c r="F143"/>
  <c r="D144"/>
  <c r="E144"/>
  <c r="F150"/>
  <c r="F151"/>
  <c r="F152"/>
  <c r="F153"/>
  <c r="F168" s="1"/>
  <c r="F154"/>
  <c r="F155"/>
  <c r="F156"/>
  <c r="F157"/>
  <c r="F158"/>
  <c r="F159"/>
  <c r="F160"/>
  <c r="F161"/>
  <c r="F162"/>
  <c r="F163"/>
  <c r="F164"/>
  <c r="F165"/>
  <c r="F166"/>
  <c r="H166"/>
  <c r="D168"/>
  <c r="E168"/>
  <c r="C175"/>
  <c r="C183"/>
  <c r="C200"/>
  <c r="D200"/>
  <c r="E200"/>
  <c r="F200"/>
  <c r="C208"/>
  <c r="C215"/>
  <c r="C222"/>
  <c r="C229"/>
  <c r="C240"/>
  <c r="D247"/>
  <c r="C254"/>
  <c r="C256" s="1"/>
  <c r="E264"/>
  <c r="E266"/>
  <c r="E270"/>
  <c r="E272"/>
  <c r="E276"/>
  <c r="E279"/>
  <c r="E285"/>
  <c r="E286"/>
  <c r="E289"/>
  <c r="E290"/>
  <c r="E293"/>
  <c r="E294"/>
  <c r="E297"/>
  <c r="E298"/>
  <c r="E301"/>
  <c r="E302"/>
  <c r="E305"/>
  <c r="E306"/>
  <c r="E309"/>
  <c r="E310"/>
  <c r="E313"/>
  <c r="E314"/>
  <c r="E317"/>
  <c r="E318"/>
  <c r="E321"/>
  <c r="E322"/>
  <c r="E326"/>
  <c r="E327"/>
  <c r="E330"/>
  <c r="E331"/>
  <c r="E335"/>
  <c r="E336"/>
  <c r="E339"/>
  <c r="E340"/>
  <c r="E344"/>
  <c r="E345"/>
  <c r="E348"/>
  <c r="E349"/>
  <c r="E358"/>
  <c r="E359"/>
  <c r="E362"/>
  <c r="E363"/>
  <c r="E366"/>
  <c r="E367"/>
  <c r="E370"/>
  <c r="E373"/>
  <c r="D376"/>
  <c r="E269" s="1"/>
  <c r="C384"/>
  <c r="C387" s="1"/>
  <c r="D384"/>
  <c r="D387" s="1"/>
  <c r="E387"/>
  <c r="C394"/>
  <c r="D394"/>
  <c r="E394" s="1"/>
  <c r="E400" s="1"/>
  <c r="C400"/>
  <c r="D400"/>
  <c r="E409"/>
  <c r="E410"/>
  <c r="E418" s="1"/>
  <c r="E412"/>
  <c r="E413"/>
  <c r="C418"/>
  <c r="D418"/>
  <c r="C430"/>
  <c r="E442"/>
  <c r="E444"/>
  <c r="E457" s="1"/>
  <c r="E451"/>
  <c r="D455"/>
  <c r="E463"/>
  <c r="E465"/>
  <c r="D485"/>
  <c r="D486"/>
  <c r="E484" s="1"/>
  <c r="C504"/>
  <c r="D504"/>
  <c r="E504"/>
  <c r="E493" l="1"/>
  <c r="E368"/>
  <c r="E364"/>
  <c r="E360"/>
  <c r="E355"/>
  <c r="E346"/>
  <c r="E341"/>
  <c r="E337"/>
  <c r="E333"/>
  <c r="E328"/>
  <c r="E324"/>
  <c r="E319"/>
  <c r="E315"/>
  <c r="E311"/>
  <c r="E307"/>
  <c r="E303"/>
  <c r="E299"/>
  <c r="E295"/>
  <c r="E291"/>
  <c r="E287"/>
  <c r="E280"/>
  <c r="E273"/>
  <c r="E267"/>
  <c r="E369"/>
  <c r="E365"/>
  <c r="E361"/>
  <c r="E357"/>
  <c r="E347"/>
  <c r="E343"/>
  <c r="E338"/>
  <c r="E334"/>
  <c r="E329"/>
  <c r="E325"/>
  <c r="E320"/>
  <c r="E316"/>
  <c r="E312"/>
  <c r="E308"/>
  <c r="E304"/>
  <c r="E300"/>
  <c r="E296"/>
  <c r="E292"/>
  <c r="E288"/>
  <c r="E284"/>
  <c r="E275"/>
  <c r="E376" s="1"/>
</calcChain>
</file>

<file path=xl/sharedStrings.xml><?xml version="1.0" encoding="utf-8"?>
<sst xmlns="http://schemas.openxmlformats.org/spreadsheetml/2006/main" count="653" uniqueCount="533">
  <si>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</si>
  <si>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</si>
  <si>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</si>
  <si>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</si>
  <si>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</si>
  <si>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</si>
  <si>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</si>
  <si>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</si>
  <si>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</si>
  <si>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</si>
  <si>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</si>
  <si>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</si>
  <si>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</si>
  <si>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</si>
  <si>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</si>
  <si>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</si>
  <si>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</si>
  <si>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</si>
  <si>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</si>
  <si>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</si>
  <si>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</si>
  <si>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</si>
  <si>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</si>
  <si>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</si>
  <si>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</si>
  <si>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</si>
  <si>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</si>
  <si>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</si>
  <si>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</si>
  <si>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</si>
  <si>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</si>
  <si>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</si>
  <si>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</si>
  <si>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</si>
  <si>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</si>
  <si>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</si>
  <si>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</si>
  <si>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</si>
  <si>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</si>
  <si>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</si>
  <si>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</si>
  <si>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 xml:space="preserve">Correspondiente del 1 de Enero al 30 de septiembre de 2018 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</si>
  <si>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</si>
  <si>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</si>
  <si>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</si>
  <si>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</si>
  <si>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</si>
  <si>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</si>
  <si>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</si>
  <si>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</si>
  <si>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</si>
  <si>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</si>
  <si>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</si>
  <si>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</si>
  <si>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</si>
  <si>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</si>
  <si>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</si>
  <si>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</si>
  <si>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</si>
  <si>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</si>
  <si>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</si>
  <si>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</si>
  <si>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</si>
  <si>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</si>
  <si>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</si>
  <si>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</si>
  <si>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11140-0002-0002-0000-0000</t>
  </si>
  <si>
    <t>11140-0002-0001-0000-0000</t>
  </si>
  <si>
    <t>11140-0000-0000-0000-0000</t>
  </si>
  <si>
    <t>11120-0001-0003-0000-0000</t>
  </si>
  <si>
    <t>11120-0001-0002-0000-0000</t>
  </si>
  <si>
    <t>11120-0001-0000-0000-0000</t>
  </si>
  <si>
    <t>1110 EFECTIVO Y EQUIVALENTES</t>
  </si>
  <si>
    <t>EFE-01 FLUJO DE EFECTIVO</t>
  </si>
  <si>
    <t>IV) NOTAS AL ESTADO DE FLUJO DE EFECTIVO</t>
  </si>
  <si>
    <t>'32200-0000-0000-0000-0000</t>
  </si>
  <si>
    <t>3210 HACIENDA PUBLICA /PATRIMONIO GENERADO</t>
  </si>
  <si>
    <t>NATURALEZA</t>
  </si>
  <si>
    <t>MODIFICACION</t>
  </si>
  <si>
    <t>VHP-02 PATRIMONIO GENERADO</t>
  </si>
  <si>
    <t>'31100-0000-0000-0000-0000</t>
  </si>
  <si>
    <t>3110 HACIENDA PUBLICA/PATRIMONIO CONTRIBUIDO</t>
  </si>
  <si>
    <t>TIPO</t>
  </si>
  <si>
    <t>VHP-01 PATRIMONIO CONTRIBUIDO</t>
  </si>
  <si>
    <t>III) NOTAS AL ESTADO DE VARIACIÓN A LA HACIEDA PÚBLICA</t>
  </si>
  <si>
    <t>Estimacion por Perdidas de Cuentas Incobrables</t>
  </si>
  <si>
    <t>'55920-1282-0000-0001-0000</t>
  </si>
  <si>
    <t>Perdida por Responsabilidad</t>
  </si>
  <si>
    <t>'55920-0000-0000-0000-0000</t>
  </si>
  <si>
    <t>Tecnologia China</t>
  </si>
  <si>
    <t>55150-5691-0003-0000-0000</t>
  </si>
  <si>
    <t>Pipe 25mm</t>
  </si>
  <si>
    <t>55150-5691-0002-0007-0000</t>
  </si>
  <si>
    <t>Pipe 4mm</t>
  </si>
  <si>
    <t>55150-5691-0002-0006-0000</t>
  </si>
  <si>
    <t>Hole Maker</t>
  </si>
  <si>
    <t>55150-5691-0002-0005-0000</t>
  </si>
  <si>
    <t>Plug</t>
  </si>
  <si>
    <t>55150-5691-0002-0004-0000</t>
  </si>
  <si>
    <t>Fixed Tie 30cm</t>
  </si>
  <si>
    <t>55150-5691-0002-0003-0000</t>
  </si>
  <si>
    <t>Driper</t>
  </si>
  <si>
    <t>55150-5691-0002-0002-0000</t>
  </si>
  <si>
    <t>Jioner</t>
  </si>
  <si>
    <t>55150-5691-0002-0001-0000</t>
  </si>
  <si>
    <t>K6040</t>
  </si>
  <si>
    <t>55150-5691-0001-0006-0000</t>
  </si>
  <si>
    <t>K4036</t>
  </si>
  <si>
    <t>55150-5691-0001-0005-0000</t>
  </si>
  <si>
    <t>K3033</t>
  </si>
  <si>
    <t>55150-5691-0001-0004-0000</t>
  </si>
  <si>
    <t>K3025</t>
  </si>
  <si>
    <t>55150-5691-0001-0003-0000</t>
  </si>
  <si>
    <t>K2025</t>
  </si>
  <si>
    <t>55150-5691-0001-0002-0000</t>
  </si>
  <si>
    <t>K1010</t>
  </si>
  <si>
    <t>55150-5691-0001-0001-0000</t>
  </si>
  <si>
    <t>Otros Equipos</t>
  </si>
  <si>
    <t>55150-5691-0000-0000-0000</t>
  </si>
  <si>
    <t>Camioneta f-233</t>
  </si>
  <si>
    <t>55150-5411-0001-0005-0000</t>
  </si>
  <si>
    <t>Equipo Transporte</t>
  </si>
  <si>
    <t>55150-5411-0000-0000-0000</t>
  </si>
  <si>
    <t>Estimaciones, Depreciaciones, Deterioros, Obsolesc</t>
  </si>
  <si>
    <t>55100-0000-0000-0000-0000</t>
  </si>
  <si>
    <t>55000 OTROS GASTOS Y PERDIDAS EXTRAORDINARIAS</t>
  </si>
  <si>
    <t>Artemia Cabrera Cendejas</t>
  </si>
  <si>
    <t>'52310-4311-1000-0004-0020</t>
  </si>
  <si>
    <t>Abel Gutierrez de la Vega</t>
  </si>
  <si>
    <t>'52310-4311-1000-0004-0019</t>
  </si>
  <si>
    <t>Maria Guadalupe Quintanilla Aguilera</t>
  </si>
  <si>
    <t>'52310-4311-1000-0004-0016</t>
  </si>
  <si>
    <t>Pedro Flores Esquivel</t>
  </si>
  <si>
    <t>'52310-4311-1000-0004-0014</t>
  </si>
  <si>
    <t>Martina Ezquivel</t>
  </si>
  <si>
    <t>'52310-4311-1000-0004-0013</t>
  </si>
  <si>
    <t>Adrian Torres Cabrera</t>
  </si>
  <si>
    <t>'52310-4311-1000-0004-0008</t>
  </si>
  <si>
    <t>Antonia Peralta Savala</t>
  </si>
  <si>
    <t>'52310-4311-1000-0004-0005</t>
  </si>
  <si>
    <t>Podas</t>
  </si>
  <si>
    <t>'52310-4311-1000-0004-0000</t>
  </si>
  <si>
    <t>Isidro Espinoza Sanchez</t>
  </si>
  <si>
    <t>'52310-4311-1000-0001-0335</t>
  </si>
  <si>
    <t>Maria Guadalupe Castañon Anguiano</t>
  </si>
  <si>
    <t>'52310-4311-1000-0001-0241</t>
  </si>
  <si>
    <t>Miguel Mendoza Gonzales</t>
  </si>
  <si>
    <t>'52310-4311-1000-0001-0240</t>
  </si>
  <si>
    <t>Alvino Romero Gudiño</t>
  </si>
  <si>
    <t>'52310-4311-1000-0001-0239</t>
  </si>
  <si>
    <t>Jose Celestino Gonzalez Telles Giron</t>
  </si>
  <si>
    <t>'52310-4311-1000-0001-0238</t>
  </si>
  <si>
    <t>Serafin Tapia Quintanilla</t>
  </si>
  <si>
    <t>'52310-4311-1000-0001-0236</t>
  </si>
  <si>
    <t>Jose de Jesus Llanos Enriquez</t>
  </si>
  <si>
    <t>'52310-4311-1000-0001-0235</t>
  </si>
  <si>
    <t>Claudio Maturino</t>
  </si>
  <si>
    <t>'52310-4311-1000-0001-0234</t>
  </si>
  <si>
    <t>Jose Francisco Javier Sashida</t>
  </si>
  <si>
    <t>'52310-4311-1000-0001-0233</t>
  </si>
  <si>
    <t>Ruben Saldaña Rios</t>
  </si>
  <si>
    <t>'52310-4311-1000-0001-0232</t>
  </si>
  <si>
    <t>Sergio Escalante de Anda</t>
  </si>
  <si>
    <t>'52310-4311-1000-0001-0231</t>
  </si>
  <si>
    <t>Ma. de la Luz Balleza Balleza</t>
  </si>
  <si>
    <t>'52310-4311-1000-0001-0230</t>
  </si>
  <si>
    <t>Isidro Chavez Palomino</t>
  </si>
  <si>
    <t>'52310-4311-1000-0001-0229</t>
  </si>
  <si>
    <t>J Wulfrano Mata Beltran</t>
  </si>
  <si>
    <t>'52310-4311-1000-0001-0228</t>
  </si>
  <si>
    <t>Javier Perez Contreras</t>
  </si>
  <si>
    <t>'52310-4311-1000-0001-0227</t>
  </si>
  <si>
    <t>Ana Luisa Gonzalez Anaya</t>
  </si>
  <si>
    <t>'52310-4311-1000-0001-0226</t>
  </si>
  <si>
    <t>Jose de Jesus Sanchez Mendoza</t>
  </si>
  <si>
    <t>'52310-4311-1000-0001-0225</t>
  </si>
  <si>
    <t>German Calvillo Ibarra</t>
  </si>
  <si>
    <t>'52310-4311-1000-0001-0224</t>
  </si>
  <si>
    <t>Juan Chavez Cuevas</t>
  </si>
  <si>
    <t>'52310-4311-1000-0001-0223</t>
  </si>
  <si>
    <t>Jose Ortega Martinez</t>
  </si>
  <si>
    <t>'52310-4311-1000-0001-0222</t>
  </si>
  <si>
    <t>Luis Humbeerto Cruz Perez</t>
  </si>
  <si>
    <t>'52310-4311-1000-0001-0221</t>
  </si>
  <si>
    <t>Francisco Alcacio Gonzalez</t>
  </si>
  <si>
    <t>'52310-4311-1000-0001-0220</t>
  </si>
  <si>
    <t>Alejandro Garcia Padilla</t>
  </si>
  <si>
    <t>'52310-4311-1000-0001-0219</t>
  </si>
  <si>
    <t>J Cruz Torres Monreal</t>
  </si>
  <si>
    <t>'52310-4311-1000-0001-0218</t>
  </si>
  <si>
    <t>Ma Ramona Mata Navarro</t>
  </si>
  <si>
    <t>'52310-4311-1000-0001-0217</t>
  </si>
  <si>
    <t>Juan Felipe Charre Medellin</t>
  </si>
  <si>
    <t>'52310-4311-1000-0001-0216</t>
  </si>
  <si>
    <t>Luis Rodriguez Rojas</t>
  </si>
  <si>
    <t>'52310-4311-1000-0001-0215</t>
  </si>
  <si>
    <t>Raúl Rodriguez Rojas</t>
  </si>
  <si>
    <t>'52310-4311-1000-0001-0214</t>
  </si>
  <si>
    <t>Ruben Martinez Hernandez</t>
  </si>
  <si>
    <t>'52310-4311-1000-0001-0213</t>
  </si>
  <si>
    <t>Martin Raul Muñoz Muñoz</t>
  </si>
  <si>
    <t>'52310-4311-1000-0001-0212</t>
  </si>
  <si>
    <t>Blanca Estela Aranda Cervantes</t>
  </si>
  <si>
    <t>'52310-4311-1000-0001-0211</t>
  </si>
  <si>
    <t>Antonio Garcia Garica</t>
  </si>
  <si>
    <t>'52310-4311-1000-0001-0209</t>
  </si>
  <si>
    <t>Pedro Alberto Klaus Gaona Cano</t>
  </si>
  <si>
    <t>'52310-4311-1000-0001-0206</t>
  </si>
  <si>
    <t>Jose Luis Obregon Villaseñor</t>
  </si>
  <si>
    <t>'52310-4311-1000-0001-0202</t>
  </si>
  <si>
    <t>Jenaro Felix Velazquez</t>
  </si>
  <si>
    <t>'52310-4311-1000-0001-0198</t>
  </si>
  <si>
    <t>Maria de Jesus Torres Castillo</t>
  </si>
  <si>
    <t>'52310-4311-1000-0001-0196</t>
  </si>
  <si>
    <t>Ma. de Lourdes Anaya Castillo</t>
  </si>
  <si>
    <t>'52310-4311-1000-0001-0193</t>
  </si>
  <si>
    <t>J. Carmen Chavez Palomino</t>
  </si>
  <si>
    <t>'52310-4311-1000-0001-0192</t>
  </si>
  <si>
    <t>Alejandro González Anaya</t>
  </si>
  <si>
    <t>'52310-4311-1000-0001-0180</t>
  </si>
  <si>
    <t>Pablo Rocha Chávez</t>
  </si>
  <si>
    <t>'52310-4311-1000-0001-0178</t>
  </si>
  <si>
    <t>Ma. Evangelina Mata Beltran</t>
  </si>
  <si>
    <t>'52310-4311-1000-0001-0173</t>
  </si>
  <si>
    <t>José de Jesús Llano Enríquez</t>
  </si>
  <si>
    <t>'52310-4311-1000-0001-0162</t>
  </si>
  <si>
    <t>Israel Mancilla Mata</t>
  </si>
  <si>
    <t>'52310-4311-1000-0001-0159</t>
  </si>
  <si>
    <t>Jose Ascencion Sosa Bustamante</t>
  </si>
  <si>
    <t>'52310-4311-1000-0001-0146</t>
  </si>
  <si>
    <t>Claudia Isabel Obregón Pérez</t>
  </si>
  <si>
    <t>'52310-4311-1000-0001-0141</t>
  </si>
  <si>
    <t>J. Guadalupe Padilla Padilla</t>
  </si>
  <si>
    <t>'52310-4311-1000-0001-0139</t>
  </si>
  <si>
    <t>José de Jesús de León Sosa López</t>
  </si>
  <si>
    <t>'52310-4311-1000-0001-0135</t>
  </si>
  <si>
    <t>Ma de la Luz Diaz De Leon  Herrera</t>
  </si>
  <si>
    <t>'52310-4311-1000-0001-0123</t>
  </si>
  <si>
    <t>Antonio Obregón Pérez</t>
  </si>
  <si>
    <t>'52310-4311-1000-0001-0107</t>
  </si>
  <si>
    <t>Emilio Floreano Escalena</t>
  </si>
  <si>
    <t>'52310-4311-1000-0001-0105</t>
  </si>
  <si>
    <t>Ismael Bueno Martinez</t>
  </si>
  <si>
    <t>'52310-4311-1000-0001-0103</t>
  </si>
  <si>
    <t>Juan Manuel Bosco Gonzalez</t>
  </si>
  <si>
    <t>'52310-4311-1000-0001-0095</t>
  </si>
  <si>
    <t>Alejandro Enrique Cano Arrieta</t>
  </si>
  <si>
    <t>'52310-4311-1000-0001-0069</t>
  </si>
  <si>
    <t>Maria Guadalupe Cano Arrieta</t>
  </si>
  <si>
    <t>'52310-4311-1000-0001-0068</t>
  </si>
  <si>
    <t>J Jesus Palacio Nava</t>
  </si>
  <si>
    <t>'52310-4311-1000-0001-0064</t>
  </si>
  <si>
    <t>Maria Mendez Palacios</t>
  </si>
  <si>
    <t>'52310-4311-1000-0001-0062</t>
  </si>
  <si>
    <t>Adolfo Lopez Anguiano</t>
  </si>
  <si>
    <t>'52310-4311-1000-0001-0061</t>
  </si>
  <si>
    <t>Ma. Cristina de la Luz Obregon</t>
  </si>
  <si>
    <t>'52310-4311-1000-0001-0056</t>
  </si>
  <si>
    <t>Subsidios y Subvenciones</t>
  </si>
  <si>
    <t>52300-0000-0000-0000-0000</t>
  </si>
  <si>
    <t xml:space="preserve">Secretaría de Finanzas, Inversión y Administración </t>
  </si>
  <si>
    <t>'52210-4211-1000-0001-0003</t>
  </si>
  <si>
    <t>Convenio IPLANEG</t>
  </si>
  <si>
    <t>52210-4211-1000-0001-0000</t>
  </si>
  <si>
    <t>TRANSFERENCIAS, ASIGNACIONES, SUBSIDIOS Y OTRAS AY</t>
  </si>
  <si>
    <t>52000-0000-0000-0000-0000</t>
  </si>
  <si>
    <t>Impuesto sobre nóminas</t>
  </si>
  <si>
    <t>51390-3981-1400-0001-0000</t>
  </si>
  <si>
    <t>Mantenimiento y conservación de vehículos terrestr</t>
  </si>
  <si>
    <t>51350-3551-1400-0001-0000</t>
  </si>
  <si>
    <t>Conservación y mantenimiento de inmuebles</t>
  </si>
  <si>
    <t>51350-3511-0000-0000-0000</t>
  </si>
  <si>
    <t>Seguros Vehiculares</t>
  </si>
  <si>
    <t>51340-3451-1400-0001-0000</t>
  </si>
  <si>
    <t>Servicios Bancarios y Fiduciarios</t>
  </si>
  <si>
    <t>51340-3411-1400-0002-0000</t>
  </si>
  <si>
    <t>Comisiones Bancarias</t>
  </si>
  <si>
    <t>51340-3411-1400-0001-0000</t>
  </si>
  <si>
    <t xml:space="preserve">Servicios de vigilancia </t>
  </si>
  <si>
    <t>51330-3381-1400-0001-0000</t>
  </si>
  <si>
    <t>Servicios de contabilidad</t>
  </si>
  <si>
    <t>51330-3312-1400-0001-0000</t>
  </si>
  <si>
    <t>Servicios Generales</t>
  </si>
  <si>
    <t>Combustibles, lubricantes y aditivos para maquinar</t>
  </si>
  <si>
    <t>51260-2613-1400-0001-0000</t>
  </si>
  <si>
    <t>Productos alimenticios, agropecuarios y forestales</t>
  </si>
  <si>
    <t>51230-2311-0000-0000-0000</t>
  </si>
  <si>
    <t>Materiales y Suministros</t>
  </si>
  <si>
    <t>51200-0000-0000-0000-0000</t>
  </si>
  <si>
    <t>Honorarios asimilables a salarios</t>
  </si>
  <si>
    <t>51120-1211-1400-0001-0000</t>
  </si>
  <si>
    <t>Servicios Personales</t>
  </si>
  <si>
    <t>51100-0000-0000-0000-0000</t>
  </si>
  <si>
    <t>50000 Gastos y Otras Perdidas</t>
  </si>
  <si>
    <t>EXPLICACION</t>
  </si>
  <si>
    <t>%GASTO</t>
  </si>
  <si>
    <t>MONTO</t>
  </si>
  <si>
    <t>ERA-03 GASTOS</t>
  </si>
  <si>
    <t>GASTOS Y OTRAS PÉRDIDAS</t>
  </si>
  <si>
    <t>INTERÉS GENERADO</t>
  </si>
  <si>
    <t>'43100-0005-0000-0000-0000</t>
  </si>
  <si>
    <t xml:space="preserve">4300 OTROS INGRESOS Y BENEFICIOS
</t>
  </si>
  <si>
    <t>CARACTERISTICAS</t>
  </si>
  <si>
    <t>NOTA</t>
  </si>
  <si>
    <t>ERA-02 OTROS INGRESOS Y BENEFICIOS</t>
  </si>
  <si>
    <t>Gobierno Estatal</t>
  </si>
  <si>
    <t>42210-0009-0091-0002-0000</t>
  </si>
  <si>
    <t>Transferencias Internas y Asignaciones d' Sector P</t>
  </si>
  <si>
    <t>42210-0009-0091-0000-0000</t>
  </si>
  <si>
    <t>42000 PART. APORT. TRANSF. ASIGN. SUBS. Y OTRAS AYUDAS</t>
  </si>
  <si>
    <t>Reintegro de apoyos</t>
  </si>
  <si>
    <t>'41600-0006-0000-0000-0000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</si>
  <si>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</si>
  <si>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</si>
  <si>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</si>
  <si>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</si>
  <si>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</si>
  <si>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</si>
  <si>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</si>
  <si>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</si>
  <si>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</si>
  <si>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</si>
  <si>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</si>
  <si>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</si>
  <si>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</si>
  <si>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x</t>
  </si>
  <si>
    <t>21190-0001-0003-0000-0000 Lyndaust Enviromental Tech Engineeering Pty Ltd</t>
  </si>
  <si>
    <t>21190-0001-0002-0000-0000 otros acreedores</t>
  </si>
  <si>
    <t>21190-0001-0002-0000-0000 Cedular servicios profesionales</t>
  </si>
  <si>
    <t>21190-0001-0001-0000-0000 Depósitos no identificados</t>
  </si>
  <si>
    <t>21190-0000-0000-0000-0000 Otras cuentas por pagar</t>
  </si>
  <si>
    <t>X</t>
  </si>
  <si>
    <t>21170-0005-0000-0000-0000 Impuesto sobre nómina / Cedular</t>
  </si>
  <si>
    <t>21170-0001-0003-0000-0000 Retención de IVA</t>
  </si>
  <si>
    <t>21170-0001-0002-0000-0000 ISR servicios profesionales</t>
  </si>
  <si>
    <t>21170-0001-0001-0000-0000 ISR asimilables a sueldos y salarios</t>
  </si>
  <si>
    <t>21170-0000-0000-0000-0000 Retenciones y contribuciones x pagar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</si>
  <si>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</si>
  <si>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</si>
  <si>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</si>
  <si>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</si>
  <si>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</si>
  <si>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</si>
  <si>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</si>
  <si>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</si>
  <si>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</si>
  <si>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Total</t>
  </si>
  <si>
    <t>Mensual</t>
  </si>
  <si>
    <t>12630-5691-0003-0001-0000</t>
  </si>
  <si>
    <t>12630-5691-0002-0007-0000</t>
  </si>
  <si>
    <t>12630-5691-0002-0006-0000</t>
  </si>
  <si>
    <t>12630-5691-0002-0005-0000</t>
  </si>
  <si>
    <t>12630-5691-0002-0004-0000</t>
  </si>
  <si>
    <t>12630-5691-0002-0003-0000</t>
  </si>
  <si>
    <t>12630-5691-0002-0002-0000</t>
  </si>
  <si>
    <t>Joiner</t>
  </si>
  <si>
    <t>12630-5691-0002-0001-0000</t>
  </si>
  <si>
    <t>12630-5691-0001-0006-0000</t>
  </si>
  <si>
    <t>12630-5691-0001-0005-0000</t>
  </si>
  <si>
    <t>12630-5691-0001-0004-0000</t>
  </si>
  <si>
    <t>12630-5691-0001-0003-0000</t>
  </si>
  <si>
    <t>12630-5691-0001-0002-0000</t>
  </si>
  <si>
    <t>12630-5691-0001-0001-0000</t>
  </si>
  <si>
    <t xml:space="preserve">Depreciacion Acumulada Maquinaria otros equipos y </t>
  </si>
  <si>
    <t>12630-5691-0000-0000-0000</t>
  </si>
  <si>
    <t>12630-5411-0001-0002-0000</t>
  </si>
  <si>
    <t>Chevrolet Silverado 2007</t>
  </si>
  <si>
    <t>12630-5411-0001-0001-0000</t>
  </si>
  <si>
    <t>Depreciacion Acumulada Equipo Transporte</t>
  </si>
  <si>
    <t>12630-5411-0000-0000-0000</t>
  </si>
  <si>
    <t>12600 Depreciacion Acumulada de Biene Muebles</t>
  </si>
  <si>
    <t>CRITERIO</t>
  </si>
  <si>
    <t>ESF-09 INTANGIBLES Y DIFERIDOS</t>
  </si>
  <si>
    <t>12469-5691-0000-0003-0001</t>
  </si>
  <si>
    <t>12469-5691-0000-0002-0007</t>
  </si>
  <si>
    <t>12469-5691-0000-0002-0006</t>
  </si>
  <si>
    <t>12469-5691-0000-0002-0005</t>
  </si>
  <si>
    <t>12469-5691-0000-0002-0004</t>
  </si>
  <si>
    <t>12469-5691-0000-0002-0003</t>
  </si>
  <si>
    <t>12469-5691-0000-0002-0002</t>
  </si>
  <si>
    <t>12469-5691-0000-0002-0001</t>
  </si>
  <si>
    <t>12469-5691-0000-0001-0006</t>
  </si>
  <si>
    <t>12469-5691-0000-0001-0005</t>
  </si>
  <si>
    <t>12469-5691-0000-0001-0004</t>
  </si>
  <si>
    <t>12469-5691-0000-0001-0003</t>
  </si>
  <si>
    <t>12469-5691-0000-0001-0002</t>
  </si>
  <si>
    <t>12469-5691-0000-0001-0001</t>
  </si>
  <si>
    <t>12460-0000-0000-0000-0000</t>
  </si>
  <si>
    <t>CAMIONETA F-233</t>
  </si>
  <si>
    <t>'12441-5411-0000-0002-0000</t>
  </si>
  <si>
    <t>12441-5411-0000-0001-0000</t>
  </si>
  <si>
    <t>Automoviles y Eqpo. terrestre</t>
  </si>
  <si>
    <t>12441-0000-0000-0000-0000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</si>
  <si>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</si>
  <si>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</si>
  <si>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</si>
  <si>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</si>
  <si>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</si>
  <si>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</si>
  <si>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</si>
  <si>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</si>
  <si>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</si>
  <si>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</si>
  <si>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</si>
  <si>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</si>
  <si>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</si>
  <si>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</si>
  <si>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</si>
  <si>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</si>
  <si>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</si>
  <si>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</si>
  <si>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</si>
  <si>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</si>
  <si>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12210-4310-1000-0000-0001</t>
  </si>
  <si>
    <t>12210 Documentos por Cobrar a Largo Plazo</t>
  </si>
  <si>
    <t>Ejido Cerecuaro</t>
  </si>
  <si>
    <t>11220-0000-1000-0000-0052</t>
  </si>
  <si>
    <t>Ma. Eugenia Enriquez Chavez</t>
  </si>
  <si>
    <t>11220-0000-1000-0000-0050</t>
  </si>
  <si>
    <t>Jose Luis Balderas Navarro</t>
  </si>
  <si>
    <t>11220-0000-1000-0000-0049</t>
  </si>
  <si>
    <t>Ruben Piña Monreal</t>
  </si>
  <si>
    <t>11220-0000-1000-0000-0048</t>
  </si>
  <si>
    <t>Ejido Mazacuata</t>
  </si>
  <si>
    <t>11220-0000-1000-0000-0046</t>
  </si>
  <si>
    <t>Avelino Palacios Yebra</t>
  </si>
  <si>
    <t>11220-0000-1000-0000-0045</t>
  </si>
  <si>
    <t>J. Jesus Muñoz Preciado</t>
  </si>
  <si>
    <t>11220-0000-1000-0000-0044</t>
  </si>
  <si>
    <t>Rafael Murguia de Palacio</t>
  </si>
  <si>
    <t>11220-0000-1000-0000-0043</t>
  </si>
  <si>
    <t>J. David Aurelio Martinez González</t>
  </si>
  <si>
    <t>11220-0000-1000-0000-0042</t>
  </si>
  <si>
    <t>Maria Eugenia Salas Ramos</t>
  </si>
  <si>
    <t>11220-0000-1000-0000-0041</t>
  </si>
  <si>
    <t>Pedro Huerta Martinez</t>
  </si>
  <si>
    <t>11220-0000-1000-0000-0040</t>
  </si>
  <si>
    <t>Francisco Diaz Infante Marquez</t>
  </si>
  <si>
    <t>11220-0000-1000-0000-0039</t>
  </si>
  <si>
    <t>Rafaela Albarran Gonzalez</t>
  </si>
  <si>
    <t>11220-0000-1000-0000-0038</t>
  </si>
  <si>
    <t>Ignacio Nemesio Mendoza Valdez</t>
  </si>
  <si>
    <t>11220-0000-1000-0000-0037</t>
  </si>
  <si>
    <t>Carlos Castro Busso</t>
  </si>
  <si>
    <t>11220-0000-1000-0000-0036</t>
  </si>
  <si>
    <t>Angel Bocanegra Villanueva</t>
  </si>
  <si>
    <t>11220-0000-1000-0000-0034</t>
  </si>
  <si>
    <t>Jose Antonio Urquiza Estrada</t>
  </si>
  <si>
    <t>11220-0000-1000-0000-0033</t>
  </si>
  <si>
    <t>José González Ledesma</t>
  </si>
  <si>
    <t>11220-0000-1000-0000-0032</t>
  </si>
  <si>
    <t>Juan Jiménez López</t>
  </si>
  <si>
    <t>11220-0000-1000-0000-0031</t>
  </si>
  <si>
    <t>Rosa María Valencia Benítez</t>
  </si>
  <si>
    <t>11220-0000-1000-0000-0030</t>
  </si>
  <si>
    <t>Elvia Grimaldo Mendoza</t>
  </si>
  <si>
    <t>11220-0000-1000-0000-0029</t>
  </si>
  <si>
    <t>Rodolfo García González</t>
  </si>
  <si>
    <t>11220-0000-1000-0000-0028</t>
  </si>
  <si>
    <t>Ejido Estancia el Carretón</t>
  </si>
  <si>
    <t>11220-0000-1000-0000-0027</t>
  </si>
  <si>
    <t>Jesús Valentín González Martínez</t>
  </si>
  <si>
    <t>11220-0000-1000-0000-0026</t>
  </si>
  <si>
    <t>J. Guadalupe García Sánchez</t>
  </si>
  <si>
    <t>11220-0000-1000-0000-0025</t>
  </si>
  <si>
    <t>Francisco Pedroza Torres</t>
  </si>
  <si>
    <t>11220-0000-1000-0000-0024</t>
  </si>
  <si>
    <t>Fernando Martínez Villalobos</t>
  </si>
  <si>
    <t>11220-0000-1000-0000-0023</t>
  </si>
  <si>
    <t>María Araceli Herrera Torres</t>
  </si>
  <si>
    <t>11220-0000-1000-0000-0022</t>
  </si>
  <si>
    <t>David Mayorga Mejía</t>
  </si>
  <si>
    <t>11220-0000-1000-0000-0021</t>
  </si>
  <si>
    <t>Gustavo Mario Aguilar Contreras</t>
  </si>
  <si>
    <t>11220-0000-1000-0000-0020</t>
  </si>
  <si>
    <t>Reynaldo Méndez Hernández</t>
  </si>
  <si>
    <t>11220-0000-1000-0000-0019</t>
  </si>
  <si>
    <t>Gutiérrez Manzano León</t>
  </si>
  <si>
    <t>11220-0000-1000-0000-0018</t>
  </si>
  <si>
    <t>Ejido Rio Laja</t>
  </si>
  <si>
    <t>11220-0000-1000-0000-0017</t>
  </si>
  <si>
    <t>Ejido Cerro Prieto</t>
  </si>
  <si>
    <t>11220-0000-1000-0000-0016</t>
  </si>
  <si>
    <t>María del Rayo García Hernández</t>
  </si>
  <si>
    <t>11220-0000-1000-0000-0015</t>
  </si>
  <si>
    <t>Humberto Pérez Calderón</t>
  </si>
  <si>
    <t>11220-0000-1000-0000-0014</t>
  </si>
  <si>
    <t>Emilia Graciela Macias Cuevas</t>
  </si>
  <si>
    <t>11220-0000-1000-0000-0013</t>
  </si>
  <si>
    <t>Jaime Antonio Vallejo Martinez</t>
  </si>
  <si>
    <t>11220-0000-1000-0000-0012</t>
  </si>
  <si>
    <t>Jorge Aguirre Barcenas</t>
  </si>
  <si>
    <t>11220-0000-1000-0000-0011</t>
  </si>
  <si>
    <t>Fortunato Gerardo Gonzalez Ayala</t>
  </si>
  <si>
    <t>11220-0000-1000-0000-0010</t>
  </si>
  <si>
    <t>Miguel Mendoza Martinez</t>
  </si>
  <si>
    <t>11220-0000-1000-0000-0009</t>
  </si>
  <si>
    <t>Alfonso Cabral Correa</t>
  </si>
  <si>
    <t>11220-0000-1000-0000-0008</t>
  </si>
  <si>
    <t>Maria de Jesús Arechar Aranda</t>
  </si>
  <si>
    <t>11220-0000-1000-0000-0007</t>
  </si>
  <si>
    <t>Ingrid Garces de Isla</t>
  </si>
  <si>
    <t>11220-0000-1000-0000-0006</t>
  </si>
  <si>
    <t>María Felipa Carranza Martínez</t>
  </si>
  <si>
    <t>11220-0000-1000-0000-0005</t>
  </si>
  <si>
    <t>Francisco Javier Pedroza Moreno</t>
  </si>
  <si>
    <t>11220-0000-1000-0000-0004</t>
  </si>
  <si>
    <t>Ignacio Salazar Hernandez</t>
  </si>
  <si>
    <t>11220-0000-1000-0000-0003</t>
  </si>
  <si>
    <t>Ejido el Aguaje</t>
  </si>
  <si>
    <t>11220-0000-1000-0000-0002</t>
  </si>
  <si>
    <t>Otros</t>
  </si>
  <si>
    <t>11220-0000-1000-0000-0001</t>
  </si>
  <si>
    <t>Programas Estatales</t>
  </si>
  <si>
    <t>11220-0000-1000-0000-0000</t>
  </si>
  <si>
    <t>11220  Cuentas por Cobrar a CP</t>
  </si>
  <si>
    <t>ESF-02 INGRESOS P/RECUPERAR</t>
  </si>
  <si>
    <t>* DERECHOSA RECIBIR EFECTIVO Y EQUIVALENTES Y BIENES O SERVICIOS A RECIBIR</t>
  </si>
  <si>
    <t>1211 INVERSIONES A LP</t>
  </si>
  <si>
    <t>pagaré</t>
  </si>
  <si>
    <t>'11140-0002-0002-0000-0000</t>
  </si>
  <si>
    <t>Mercado de dinero, papel bancario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</si>
  <si>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</si>
  <si>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</si>
  <si>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</si>
  <si>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</si>
  <si>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</si>
  <si>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</si>
  <si>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</si>
  <si>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DEL PROGRAMA DE REFORESTACIÓN Y PROTECCIÓN A ZONAS REFORESTADAS &lt;&lt;FIFORES&gt;&gt;</t>
  </si>
  <si>
    <t>Ente Público:</t>
  </si>
  <si>
    <t xml:space="preserve">al 30 de septiembre de 2018 </t>
  </si>
  <si>
    <t xml:space="preserve">NOTAS A LOS ESTADOS FINANCIEROS 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</si>
</sst>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"/>
    <numFmt numFmtId="167" formatCode="#,##0.00_ ;\-#,##0.00\ "/>
    <numFmt numFmtId="168" formatCode="0.0000%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rgb="FF0070C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169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0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</cellStyleXfs>
  <cellXfs count="184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49" fontId="4" fillId="12" borderId="4" xfId="0" applyNumberFormat="1" applyFont="1" applyFill="1" applyBorder="1" applyAlignment="1">
      <alignment horizontal="center" vertical="center"/>
    </xf>
    <xf numFmtId="164" fontId="4" fillId="11" borderId="5" xfId="0" applyNumberFormat="1" applyFont="1" applyFill="1" applyBorder="1"/>
    <xf numFmtId="165" fontId="4" fillId="11" borderId="5" xfId="0" applyNumberFormat="1" applyFont="1" applyFill="1" applyBorder="1"/>
    <xf numFmtId="49" fontId="4" fillId="11" borderId="6" xfId="0" applyNumberFormat="1" applyFont="1" applyFill="1" applyBorder="1" applyAlignment="1">
      <alignment horizontal="left"/>
    </xf>
    <xf numFmtId="164" fontId="3" fillId="11" borderId="7" xfId="0" applyNumberFormat="1" applyFont="1" applyFill="1" applyBorder="1"/>
    <xf numFmtId="164" fontId="5" fillId="13" borderId="8" xfId="0" applyNumberFormat="1" applyFont="1" applyFill="1" applyBorder="1" applyAlignment="1">
      <alignment horizontal="center"/>
    </xf>
    <xf numFmtId="49" fontId="4" fillId="11" borderId="8" xfId="0" applyNumberFormat="1" applyFont="1" applyFill="1" applyBorder="1" applyAlignment="1">
      <alignment horizontal="left"/>
    </xf>
    <xf numFmtId="164" fontId="3" fillId="11" borderId="9" xfId="0" applyNumberFormat="1" applyFont="1" applyFill="1" applyBorder="1"/>
    <xf numFmtId="165" fontId="3" fillId="11" borderId="9" xfId="0" applyNumberFormat="1" applyFont="1" applyFill="1" applyBorder="1"/>
    <xf numFmtId="49" fontId="4" fillId="11" borderId="10" xfId="0" applyNumberFormat="1" applyFont="1" applyFill="1" applyBorder="1" applyAlignment="1">
      <alignment horizontal="left"/>
    </xf>
    <xf numFmtId="49" fontId="4" fillId="12" borderId="10" xfId="0" applyNumberFormat="1" applyFont="1" applyFill="1" applyBorder="1" applyAlignment="1">
      <alignment horizontal="center" vertical="center"/>
    </xf>
    <xf numFmtId="4" fontId="5" fillId="12" borderId="10" xfId="4" applyNumberFormat="1" applyFont="1" applyFill="1" applyBorder="1" applyAlignment="1">
      <alignment horizontal="center" vertical="center" wrapText="1"/>
    </xf>
    <xf numFmtId="0" fontId="5" fillId="12" borderId="10" xfId="5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9" fillId="12" borderId="4" xfId="1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3" fontId="3" fillId="11" borderId="0" xfId="0" applyNumberFormat="1" applyFont="1" applyFill="1" applyBorder="1"/>
    <xf numFmtId="0" fontId="10" fillId="0" borderId="4" xfId="0" applyFont="1" applyBorder="1" applyAlignment="1">
      <alignment horizontal="left" vertical="center" wrapText="1"/>
    </xf>
    <xf numFmtId="43" fontId="3" fillId="11" borderId="0" xfId="1" applyFont="1" applyFill="1" applyBorder="1"/>
    <xf numFmtId="3" fontId="10" fillId="0" borderId="4" xfId="0" applyNumberFormat="1" applyFont="1" applyBorder="1" applyAlignment="1">
      <alignment horizontal="right" vertical="center"/>
    </xf>
    <xf numFmtId="43" fontId="10" fillId="0" borderId="4" xfId="1" applyFont="1" applyBorder="1" applyAlignment="1">
      <alignment horizontal="right" vertical="center"/>
    </xf>
    <xf numFmtId="43" fontId="9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0" fillId="0" borderId="4" xfId="0" applyNumberFormat="1" applyFont="1" applyBorder="1" applyAlignment="1">
      <alignment horizontal="right" vertical="center"/>
    </xf>
    <xf numFmtId="0" fontId="11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9" fillId="12" borderId="4" xfId="0" applyNumberFormat="1" applyFont="1" applyFill="1" applyBorder="1" applyAlignment="1">
      <alignment horizontal="right" vertical="center"/>
    </xf>
    <xf numFmtId="0" fontId="9" fillId="12" borderId="11" xfId="0" applyFont="1" applyFill="1" applyBorder="1" applyAlignment="1">
      <alignment vertical="center"/>
    </xf>
    <xf numFmtId="0" fontId="9" fillId="12" borderId="12" xfId="0" applyFont="1" applyFill="1" applyBorder="1" applyAlignment="1">
      <alignment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vertical="center"/>
    </xf>
    <xf numFmtId="0" fontId="10" fillId="11" borderId="0" xfId="0" applyFont="1" applyFill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11" borderId="0" xfId="0" applyFont="1" applyFill="1" applyAlignment="1">
      <alignment vertical="center"/>
    </xf>
    <xf numFmtId="43" fontId="3" fillId="0" borderId="4" xfId="1" applyFont="1" applyBorder="1"/>
    <xf numFmtId="0" fontId="9" fillId="0" borderId="4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164" fontId="3" fillId="11" borderId="0" xfId="0" applyNumberFormat="1" applyFont="1" applyFill="1" applyBorder="1"/>
    <xf numFmtId="164" fontId="3" fillId="11" borderId="6" xfId="0" applyNumberFormat="1" applyFont="1" applyFill="1" applyBorder="1"/>
    <xf numFmtId="164" fontId="3" fillId="11" borderId="5" xfId="0" applyNumberFormat="1" applyFont="1" applyFill="1" applyBorder="1"/>
    <xf numFmtId="164" fontId="3" fillId="11" borderId="8" xfId="0" applyNumberFormat="1" applyFont="1" applyFill="1" applyBorder="1"/>
    <xf numFmtId="164" fontId="3" fillId="11" borderId="10" xfId="0" applyNumberFormat="1" applyFont="1" applyFill="1" applyBorder="1"/>
    <xf numFmtId="4" fontId="5" fillId="12" borderId="4" xfId="4" applyNumberFormat="1" applyFont="1" applyFill="1" applyBorder="1" applyAlignment="1">
      <alignment horizontal="center" vertical="center" wrapText="1"/>
    </xf>
    <xf numFmtId="0" fontId="5" fillId="12" borderId="4" xfId="5" applyFont="1" applyFill="1" applyBorder="1" applyAlignment="1">
      <alignment horizontal="left" vertical="center" wrapText="1"/>
    </xf>
    <xf numFmtId="167" fontId="4" fillId="12" borderId="4" xfId="0" applyNumberFormat="1" applyFont="1" applyFill="1" applyBorder="1" applyAlignment="1">
      <alignment horizontal="right" vertical="center"/>
    </xf>
    <xf numFmtId="49" fontId="7" fillId="11" borderId="8" xfId="0" applyNumberFormat="1" applyFont="1" applyFill="1" applyBorder="1" applyAlignment="1">
      <alignment horizontal="left"/>
    </xf>
    <xf numFmtId="164" fontId="5" fillId="11" borderId="10" xfId="0" applyNumberFormat="1" applyFont="1" applyFill="1" applyBorder="1"/>
    <xf numFmtId="49" fontId="4" fillId="11" borderId="15" xfId="0" applyNumberFormat="1" applyFont="1" applyFill="1" applyBorder="1" applyAlignment="1">
      <alignment horizontal="left"/>
    </xf>
    <xf numFmtId="43" fontId="4" fillId="12" borderId="4" xfId="1" applyFont="1" applyFill="1" applyBorder="1" applyAlignment="1">
      <alignment horizontal="right" vertical="center"/>
    </xf>
    <xf numFmtId="44" fontId="4" fillId="12" borderId="4" xfId="2" applyFont="1" applyFill="1" applyBorder="1" applyAlignment="1">
      <alignment horizontal="right" vertical="center"/>
    </xf>
    <xf numFmtId="49" fontId="7" fillId="11" borderId="6" xfId="0" applyNumberFormat="1" applyFont="1" applyFill="1" applyBorder="1" applyAlignment="1">
      <alignment horizontal="left"/>
    </xf>
    <xf numFmtId="164" fontId="5" fillId="11" borderId="8" xfId="0" applyNumberFormat="1" applyFont="1" applyFill="1" applyBorder="1"/>
    <xf numFmtId="0" fontId="5" fillId="12" borderId="4" xfId="5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right" vertical="center"/>
    </xf>
    <xf numFmtId="49" fontId="7" fillId="11" borderId="10" xfId="0" applyNumberFormat="1" applyFont="1" applyFill="1" applyBorder="1" applyAlignment="1">
      <alignment horizontal="left"/>
    </xf>
    <xf numFmtId="0" fontId="5" fillId="12" borderId="10" xfId="5" applyFont="1" applyFill="1" applyBorder="1" applyAlignment="1">
      <alignment horizontal="center" vertical="center" wrapText="1"/>
    </xf>
    <xf numFmtId="10" fontId="3" fillId="11" borderId="6" xfId="3" applyNumberFormat="1" applyFont="1" applyFill="1" applyBorder="1" applyAlignment="1">
      <alignment horizontal="center"/>
    </xf>
    <xf numFmtId="44" fontId="5" fillId="11" borderId="6" xfId="2" applyFont="1" applyFill="1" applyBorder="1"/>
    <xf numFmtId="44" fontId="4" fillId="11" borderId="6" xfId="2" applyFont="1" applyFill="1" applyBorder="1" applyAlignment="1">
      <alignment horizontal="left"/>
    </xf>
    <xf numFmtId="10" fontId="3" fillId="11" borderId="8" xfId="3" applyNumberFormat="1" applyFont="1" applyFill="1" applyBorder="1" applyAlignment="1">
      <alignment horizontal="center"/>
    </xf>
    <xf numFmtId="49" fontId="7" fillId="11" borderId="8" xfId="0" quotePrefix="1" applyNumberFormat="1" applyFont="1" applyFill="1" applyBorder="1" applyAlignment="1">
      <alignment horizontal="left"/>
    </xf>
    <xf numFmtId="49" fontId="12" fillId="11" borderId="8" xfId="0" applyNumberFormat="1" applyFont="1" applyFill="1" applyBorder="1" applyAlignment="1">
      <alignment horizontal="left"/>
    </xf>
    <xf numFmtId="49" fontId="7" fillId="11" borderId="14" xfId="0" applyNumberFormat="1" applyFont="1" applyFill="1" applyBorder="1" applyAlignment="1">
      <alignment horizontal="left"/>
    </xf>
    <xf numFmtId="49" fontId="12" fillId="11" borderId="14" xfId="0" applyNumberFormat="1" applyFont="1" applyFill="1" applyBorder="1" applyAlignment="1">
      <alignment horizontal="left"/>
    </xf>
    <xf numFmtId="0" fontId="3" fillId="11" borderId="8" xfId="0" applyFont="1" applyFill="1" applyBorder="1"/>
    <xf numFmtId="164" fontId="3" fillId="11" borderId="8" xfId="0" applyNumberFormat="1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3" fillId="14" borderId="10" xfId="0" applyNumberFormat="1" applyFont="1" applyFill="1" applyBorder="1" applyAlignment="1">
      <alignment horizontal="left" vertical="top"/>
    </xf>
    <xf numFmtId="49" fontId="4" fillId="11" borderId="10" xfId="0" applyNumberFormat="1" applyFont="1" applyFill="1" applyBorder="1" applyAlignment="1">
      <alignment horizontal="left" wrapText="1"/>
    </xf>
    <xf numFmtId="164" fontId="14" fillId="11" borderId="8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43" fontId="4" fillId="12" borderId="4" xfId="1" applyFont="1" applyFill="1" applyBorder="1" applyAlignment="1">
      <alignment horizontal="center" vertical="center"/>
    </xf>
    <xf numFmtId="43" fontId="3" fillId="11" borderId="6" xfId="1" applyFont="1" applyFill="1" applyBorder="1"/>
    <xf numFmtId="43" fontId="5" fillId="0" borderId="8" xfId="1" applyFont="1" applyFill="1" applyBorder="1" applyAlignment="1">
      <alignment horizontal="center"/>
    </xf>
    <xf numFmtId="49" fontId="4" fillId="11" borderId="8" xfId="0" applyNumberFormat="1" applyFont="1" applyFill="1" applyBorder="1" applyAlignment="1">
      <alignment horizontal="left" wrapText="1"/>
    </xf>
    <xf numFmtId="164" fontId="4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13" fillId="14" borderId="16" xfId="6" applyNumberFormat="1" applyFont="1" applyFill="1" applyBorder="1" applyAlignment="1">
      <alignment horizontal="left" vertical="top"/>
    </xf>
    <xf numFmtId="4" fontId="13" fillId="14" borderId="8" xfId="0" applyNumberFormat="1" applyFont="1" applyFill="1" applyBorder="1" applyAlignment="1">
      <alignment horizontal="right" vertical="top"/>
    </xf>
    <xf numFmtId="49" fontId="13" fillId="14" borderId="6" xfId="0" applyNumberFormat="1" applyFont="1" applyFill="1" applyBorder="1" applyAlignment="1">
      <alignment horizontal="left" vertical="top"/>
    </xf>
    <xf numFmtId="49" fontId="15" fillId="11" borderId="8" xfId="0" quotePrefix="1" applyNumberFormat="1" applyFont="1" applyFill="1" applyBorder="1" applyAlignment="1">
      <alignment horizontal="left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14" xfId="0" applyFont="1" applyFill="1" applyBorder="1"/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5" fillId="12" borderId="17" xfId="0" applyFont="1" applyFill="1" applyBorder="1" applyAlignment="1">
      <alignment horizontal="center" vertical="center" wrapText="1"/>
    </xf>
    <xf numFmtId="49" fontId="13" fillId="14" borderId="0" xfId="6" applyNumberFormat="1" applyFont="1" applyFill="1" applyBorder="1" applyAlignment="1">
      <alignment horizontal="left" vertical="top"/>
    </xf>
    <xf numFmtId="49" fontId="4" fillId="12" borderId="4" xfId="0" applyNumberFormat="1" applyFont="1" applyFill="1" applyBorder="1" applyAlignment="1">
      <alignment horizontal="left" vertical="center"/>
    </xf>
    <xf numFmtId="164" fontId="5" fillId="11" borderId="6" xfId="0" applyNumberFormat="1" applyFont="1" applyFill="1" applyBorder="1"/>
    <xf numFmtId="9" fontId="3" fillId="11" borderId="8" xfId="3" applyFont="1" applyFill="1" applyBorder="1"/>
    <xf numFmtId="168" fontId="3" fillId="11" borderId="8" xfId="3" applyNumberFormat="1" applyFont="1" applyFill="1" applyBorder="1"/>
    <xf numFmtId="9" fontId="3" fillId="11" borderId="8" xfId="3" applyFont="1" applyFill="1" applyBorder="1" applyAlignment="1">
      <alignment horizontal="center"/>
    </xf>
    <xf numFmtId="0" fontId="5" fillId="11" borderId="0" xfId="0" applyFont="1" applyFill="1"/>
    <xf numFmtId="44" fontId="5" fillId="11" borderId="5" xfId="2" applyFont="1" applyFill="1" applyBorder="1"/>
    <xf numFmtId="165" fontId="3" fillId="11" borderId="8" xfId="0" applyNumberFormat="1" applyFont="1" applyFill="1" applyBorder="1"/>
    <xf numFmtId="165" fontId="14" fillId="11" borderId="8" xfId="0" applyNumberFormat="1" applyFont="1" applyFill="1" applyBorder="1"/>
    <xf numFmtId="4" fontId="13" fillId="14" borderId="7" xfId="0" applyNumberFormat="1" applyFont="1" applyFill="1" applyBorder="1" applyAlignment="1">
      <alignment horizontal="right" vertical="top"/>
    </xf>
    <xf numFmtId="49" fontId="16" fillId="14" borderId="8" xfId="0" applyNumberFormat="1" applyFont="1" applyFill="1" applyBorder="1" applyAlignment="1">
      <alignment horizontal="left" vertical="top"/>
    </xf>
    <xf numFmtId="49" fontId="17" fillId="14" borderId="10" xfId="0" applyNumberFormat="1" applyFont="1" applyFill="1" applyBorder="1" applyAlignment="1">
      <alignment horizontal="left" vertical="top"/>
    </xf>
    <xf numFmtId="0" fontId="18" fillId="11" borderId="0" xfId="0" applyFont="1" applyFill="1" applyBorder="1"/>
    <xf numFmtId="164" fontId="4" fillId="11" borderId="0" xfId="0" applyNumberFormat="1" applyFont="1" applyFill="1" applyBorder="1"/>
    <xf numFmtId="49" fontId="4" fillId="12" borderId="11" xfId="0" applyNumberFormat="1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left"/>
    </xf>
    <xf numFmtId="164" fontId="3" fillId="11" borderId="14" xfId="0" applyNumberFormat="1" applyFont="1" applyFill="1" applyBorder="1"/>
    <xf numFmtId="164" fontId="5" fillId="0" borderId="8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left"/>
    </xf>
    <xf numFmtId="164" fontId="4" fillId="12" borderId="11" xfId="0" applyNumberFormat="1" applyFont="1" applyFill="1" applyBorder="1"/>
    <xf numFmtId="164" fontId="4" fillId="12" borderId="18" xfId="0" applyNumberFormat="1" applyFont="1" applyFill="1" applyBorder="1"/>
    <xf numFmtId="164" fontId="4" fillId="12" borderId="12" xfId="0" applyNumberFormat="1" applyFont="1" applyFill="1" applyBorder="1"/>
    <xf numFmtId="164" fontId="3" fillId="11" borderId="3" xfId="0" applyNumberFormat="1" applyFont="1" applyFill="1" applyBorder="1"/>
    <xf numFmtId="49" fontId="4" fillId="11" borderId="13" xfId="0" applyNumberFormat="1" applyFont="1" applyFill="1" applyBorder="1" applyAlignment="1">
      <alignment horizontal="left"/>
    </xf>
    <xf numFmtId="49" fontId="4" fillId="11" borderId="14" xfId="0" applyNumberFormat="1" applyFont="1" applyFill="1" applyBorder="1" applyAlignment="1">
      <alignment horizontal="left"/>
    </xf>
    <xf numFmtId="49" fontId="4" fillId="12" borderId="4" xfId="0" applyNumberFormat="1" applyFont="1" applyFill="1" applyBorder="1" applyAlignment="1">
      <alignment horizontal="center" vertical="center" wrapText="1"/>
    </xf>
    <xf numFmtId="2" fontId="3" fillId="11" borderId="8" xfId="0" applyNumberFormat="1" applyFont="1" applyFill="1" applyBorder="1"/>
    <xf numFmtId="0" fontId="4" fillId="12" borderId="4" xfId="0" applyNumberFormat="1" applyFont="1" applyFill="1" applyBorder="1" applyAlignment="1">
      <alignment horizontal="center" vertical="center"/>
    </xf>
    <xf numFmtId="0" fontId="14" fillId="11" borderId="0" xfId="0" applyFont="1" applyFill="1" applyBorder="1"/>
    <xf numFmtId="0" fontId="5" fillId="11" borderId="0" xfId="0" applyFont="1" applyFill="1" applyBorder="1"/>
    <xf numFmtId="49" fontId="13" fillId="14" borderId="8" xfId="0" applyNumberFormat="1" applyFont="1" applyFill="1" applyBorder="1" applyAlignment="1">
      <alignment horizontal="left" vertical="top"/>
    </xf>
    <xf numFmtId="43" fontId="7" fillId="0" borderId="0" xfId="1" applyFont="1"/>
    <xf numFmtId="0" fontId="4" fillId="11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11" borderId="0" xfId="0" applyFont="1" applyFill="1" applyBorder="1"/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3" fillId="11" borderId="3" xfId="0" applyFont="1" applyFill="1" applyBorder="1"/>
    <xf numFmtId="0" fontId="4" fillId="11" borderId="3" xfId="0" applyNumberFormat="1" applyFont="1" applyFill="1" applyBorder="1" applyAlignment="1" applyProtection="1">
      <protection locked="0"/>
    </xf>
    <xf numFmtId="0" fontId="4" fillId="11" borderId="3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7">
    <cellStyle name="=C:\WINNT\SYSTEM32\COMMAND.COM" xfId="7"/>
    <cellStyle name="20% - Énfasis1 2" xfId="8"/>
    <cellStyle name="20% - Énfasis2 2" xfId="9"/>
    <cellStyle name="20% - Énfasis3 2" xfId="10"/>
    <cellStyle name="20% - Énfasis4 2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2" xfId="22"/>
    <cellStyle name="Millares 13" xfId="23"/>
    <cellStyle name="Millares 14" xfId="24"/>
    <cellStyle name="Millares 15" xfId="25"/>
    <cellStyle name="Millares 2" xfId="4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2" xfId="35"/>
    <cellStyle name="Millares 2 2 2" xfId="36"/>
    <cellStyle name="Millares 2 2 3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" xfId="2" builtinId="4"/>
    <cellStyle name="Moneda 2" xfId="61"/>
    <cellStyle name="Normal" xfId="0" builtinId="0"/>
    <cellStyle name="Normal 10" xfId="62"/>
    <cellStyle name="Normal 10 2" xfId="63"/>
    <cellStyle name="Normal 10 3" xfId="64"/>
    <cellStyle name="Normal 10 4" xfId="65"/>
    <cellStyle name="Normal 10 5" xfId="66"/>
    <cellStyle name="Normal 11" xfId="67"/>
    <cellStyle name="Normal 12" xfId="68"/>
    <cellStyle name="Normal 12 2" xfId="69"/>
    <cellStyle name="Normal 13" xfId="70"/>
    <cellStyle name="Normal 14" xfId="71"/>
    <cellStyle name="Normal 15" xfId="6"/>
    <cellStyle name="Normal 2" xfId="72"/>
    <cellStyle name="Normal 2 10" xfId="73"/>
    <cellStyle name="Normal 2 10 2" xfId="74"/>
    <cellStyle name="Normal 2 10 3" xfId="75"/>
    <cellStyle name="Normal 2 11" xfId="76"/>
    <cellStyle name="Normal 2 11 2" xfId="77"/>
    <cellStyle name="Normal 2 11 3" xfId="78"/>
    <cellStyle name="Normal 2 12" xfId="79"/>
    <cellStyle name="Normal 2 12 2" xfId="80"/>
    <cellStyle name="Normal 2 12 3" xfId="81"/>
    <cellStyle name="Normal 2 13" xfId="82"/>
    <cellStyle name="Normal 2 13 2" xfId="83"/>
    <cellStyle name="Normal 2 13 3" xfId="84"/>
    <cellStyle name="Normal 2 14" xfId="85"/>
    <cellStyle name="Normal 2 14 2" xfId="86"/>
    <cellStyle name="Normal 2 14 3" xfId="87"/>
    <cellStyle name="Normal 2 15" xfId="88"/>
    <cellStyle name="Normal 2 15 2" xfId="89"/>
    <cellStyle name="Normal 2 15 3" xfId="90"/>
    <cellStyle name="Normal 2 16" xfId="91"/>
    <cellStyle name="Normal 2 16 2" xfId="92"/>
    <cellStyle name="Normal 2 16 3" xfId="93"/>
    <cellStyle name="Normal 2 17" xfId="94"/>
    <cellStyle name="Normal 2 17 2" xfId="95"/>
    <cellStyle name="Normal 2 17 3" xfId="96"/>
    <cellStyle name="Normal 2 18" xfId="97"/>
    <cellStyle name="Normal 2 18 2" xfId="98"/>
    <cellStyle name="Normal 2 19" xfId="99"/>
    <cellStyle name="Normal 2 2" xfId="5"/>
    <cellStyle name="Normal 2 2 10" xfId="100"/>
    <cellStyle name="Normal 2 2 11" xfId="101"/>
    <cellStyle name="Normal 2 2 12" xfId="102"/>
    <cellStyle name="Normal 2 2 13" xfId="103"/>
    <cellStyle name="Normal 2 2 14" xfId="104"/>
    <cellStyle name="Normal 2 2 15" xfId="105"/>
    <cellStyle name="Normal 2 2 16" xfId="106"/>
    <cellStyle name="Normal 2 2 17" xfId="107"/>
    <cellStyle name="Normal 2 2 18" xfId="108"/>
    <cellStyle name="Normal 2 2 19" xfId="109"/>
    <cellStyle name="Normal 2 2 2" xfId="110"/>
    <cellStyle name="Normal 2 2 2 2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0" xfId="117"/>
    <cellStyle name="Normal 2 2 21" xfId="118"/>
    <cellStyle name="Normal 2 2 22" xfId="119"/>
    <cellStyle name="Normal 2 2 23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0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tas 2" xfId="231"/>
    <cellStyle name="Porcentaje 2" xfId="232"/>
    <cellStyle name="Porcentual" xfId="3" builtinId="5"/>
    <cellStyle name="Porcentual 2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8%20Fifore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14480000</v>
          </cell>
        </row>
        <row r="28">
          <cell r="D28">
            <v>412957.79</v>
          </cell>
        </row>
        <row r="42">
          <cell r="I42">
            <v>206436.33</v>
          </cell>
        </row>
        <row r="43">
          <cell r="I43">
            <v>93196.63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9">
          <cell r="H19">
            <v>8990819.2100000009</v>
          </cell>
        </row>
        <row r="56">
          <cell r="H56">
            <v>23883777</v>
          </cell>
        </row>
      </sheetData>
      <sheetData sheetId="2">
        <row r="43">
          <cell r="H43">
            <v>15959537.59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7926051.4100000001</v>
          </cell>
        </row>
        <row r="44">
          <cell r="I44">
            <v>233768156.81</v>
          </cell>
          <cell r="J44">
            <v>233768156.81</v>
          </cell>
        </row>
        <row r="48">
          <cell r="I48">
            <v>-220868351.86000001</v>
          </cell>
          <cell r="J48">
            <v>-220430093.84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23"/>
  <sheetViews>
    <sheetView showGridLines="0" tabSelected="1" topLeftCell="A490" zoomScale="80" zoomScaleNormal="80" workbookViewId="0">
      <selection activeCell="F511" sqref="F511"/>
    </sheetView>
  </sheetViews>
  <sheetFormatPr baseColWidth="10" defaultRowHeight="12.75"/>
  <cols>
    <col min="1" max="1" width="3.5703125" style="1" customWidth="1"/>
    <col min="2" max="2" width="64.5703125" style="1" customWidth="1"/>
    <col min="3" max="3" width="38.140625" style="1" customWidth="1"/>
    <col min="4" max="4" width="27" style="1" customWidth="1"/>
    <col min="5" max="5" width="18.140625" style="1" customWidth="1"/>
    <col min="6" max="6" width="16.28515625" style="1" customWidth="1"/>
    <col min="7" max="7" width="13" style="1" customWidth="1"/>
    <col min="8" max="16384" width="11.42578125" style="1"/>
  </cols>
  <sheetData>
    <row r="2" spans="1:9" ht="4.5" customHeight="1">
      <c r="A2" s="183"/>
      <c r="B2" s="183"/>
      <c r="C2" s="183"/>
      <c r="D2" s="183"/>
      <c r="E2" s="183"/>
      <c r="F2" s="183"/>
      <c r="G2" s="183"/>
      <c r="H2" s="183"/>
    </row>
    <row r="3" spans="1:9" ht="15" customHeight="1">
      <c r="A3" s="182" t="s">
        <v>532</v>
      </c>
      <c r="B3" s="182"/>
      <c r="C3" s="182"/>
      <c r="D3" s="182"/>
      <c r="E3" s="182"/>
      <c r="F3" s="182"/>
      <c r="G3" s="182"/>
      <c r="H3" s="182"/>
    </row>
    <row r="4" spans="1:9" ht="24" customHeight="1">
      <c r="A4" s="182" t="s">
        <v>531</v>
      </c>
      <c r="B4" s="182"/>
      <c r="C4" s="182"/>
      <c r="D4" s="182"/>
      <c r="E4" s="182"/>
      <c r="F4" s="182"/>
      <c r="G4" s="182"/>
      <c r="H4" s="182"/>
    </row>
    <row r="5" spans="1:9">
      <c r="B5" s="181"/>
      <c r="C5" s="2"/>
      <c r="D5" s="169"/>
      <c r="E5" s="169"/>
      <c r="F5" s="169"/>
    </row>
    <row r="7" spans="1:9">
      <c r="B7" s="180" t="s">
        <v>530</v>
      </c>
      <c r="C7" s="179" t="s">
        <v>529</v>
      </c>
      <c r="D7" s="178"/>
      <c r="E7" s="177"/>
      <c r="F7" s="6"/>
      <c r="H7" s="175"/>
      <c r="I7" s="6"/>
    </row>
    <row r="8" spans="1:9">
      <c r="H8" s="6"/>
      <c r="I8" s="6"/>
    </row>
    <row r="9" spans="1:9">
      <c r="A9" s="24" t="s">
        <v>528</v>
      </c>
      <c r="B9" s="24"/>
      <c r="C9" s="24"/>
      <c r="D9" s="24"/>
      <c r="E9" s="24"/>
      <c r="F9" s="24"/>
      <c r="G9" s="24"/>
      <c r="H9" s="24"/>
    </row>
    <row r="10" spans="1:9">
      <c r="B10" s="176"/>
      <c r="C10" s="175"/>
      <c r="D10" s="174"/>
      <c r="E10" s="6"/>
      <c r="F10" s="173"/>
    </row>
    <row r="11" spans="1:9">
      <c r="B11" s="72" t="s">
        <v>527</v>
      </c>
      <c r="C11" s="172"/>
      <c r="D11" s="169"/>
      <c r="E11" s="169"/>
      <c r="F11" s="169"/>
    </row>
    <row r="12" spans="1:9">
      <c r="B12" s="171"/>
      <c r="C12" s="2"/>
      <c r="D12" s="169"/>
      <c r="E12" s="169"/>
      <c r="F12" s="169"/>
    </row>
    <row r="13" spans="1:9">
      <c r="B13" s="170" t="s">
        <v>526</v>
      </c>
      <c r="C13" s="2"/>
      <c r="D13" s="169"/>
      <c r="E13" s="169"/>
      <c r="F13" s="169"/>
    </row>
    <row r="14" spans="1:9">
      <c r="C14" s="2"/>
    </row>
    <row r="15" spans="1:9">
      <c r="B15" s="148" t="s">
        <v>525</v>
      </c>
      <c r="C15" s="6"/>
      <c r="D15" s="6"/>
      <c r="E15" s="6"/>
    </row>
    <row r="16" spans="1:9">
      <c r="B16" s="166"/>
      <c r="C16" s="6"/>
      <c r="D16" s="6"/>
      <c r="E16" s="6"/>
    </row>
    <row r="17" spans="2:6" ht="20.25" customHeight="1">
      <c r="B17" s="136" t="s">
        <v>524</v>
      </c>
      <c r="C17" s="10" t="s">
        <v>296</v>
      </c>
      <c r="D17" s="10" t="s">
        <v>82</v>
      </c>
      <c r="E17" s="10" t="s">
        <v>523</v>
      </c>
    </row>
    <row r="18" spans="2:6">
      <c r="B18" s="19" t="s">
        <v>522</v>
      </c>
      <c r="C18" s="77"/>
      <c r="D18" s="77">
        <v>0</v>
      </c>
      <c r="E18" s="77">
        <v>0</v>
      </c>
    </row>
    <row r="19" spans="2:6">
      <c r="B19" s="167" t="s">
        <v>67</v>
      </c>
      <c r="C19" s="168">
        <v>7924049.4500000002</v>
      </c>
      <c r="D19" s="76" t="s">
        <v>521</v>
      </c>
      <c r="E19" s="76">
        <v>0</v>
      </c>
    </row>
    <row r="20" spans="2:6">
      <c r="B20" s="167" t="s">
        <v>520</v>
      </c>
      <c r="C20" s="153">
        <v>2001.75</v>
      </c>
      <c r="D20" s="76" t="s">
        <v>519</v>
      </c>
      <c r="E20" s="76">
        <v>0</v>
      </c>
    </row>
    <row r="21" spans="2:6">
      <c r="B21" s="167"/>
      <c r="C21" s="153"/>
      <c r="D21" s="76">
        <v>0</v>
      </c>
      <c r="E21" s="76">
        <v>0</v>
      </c>
    </row>
    <row r="22" spans="2:6">
      <c r="B22" s="13" t="s">
        <v>518</v>
      </c>
      <c r="C22" s="74"/>
      <c r="D22" s="74">
        <v>0</v>
      </c>
      <c r="E22" s="74">
        <v>0</v>
      </c>
    </row>
    <row r="23" spans="2:6">
      <c r="B23" s="166"/>
      <c r="C23" s="89">
        <f>SUM(C19:C22)</f>
        <v>7926051.2000000002</v>
      </c>
      <c r="D23" s="10"/>
      <c r="E23" s="10">
        <f>SUM(E18:E22)</f>
        <v>0</v>
      </c>
    </row>
    <row r="24" spans="2:6">
      <c r="B24" s="166"/>
      <c r="C24" s="6"/>
      <c r="D24" s="6"/>
      <c r="E24" s="6"/>
    </row>
    <row r="25" spans="2:6">
      <c r="B25" s="166"/>
      <c r="C25" s="6"/>
      <c r="D25" s="6"/>
      <c r="E25" s="6"/>
    </row>
    <row r="26" spans="2:6">
      <c r="B26" s="166"/>
      <c r="C26" s="6"/>
      <c r="D26" s="6"/>
      <c r="E26" s="6"/>
    </row>
    <row r="27" spans="2:6">
      <c r="B27" s="148" t="s">
        <v>517</v>
      </c>
      <c r="C27" s="165"/>
      <c r="D27" s="6"/>
      <c r="E27" s="6"/>
    </row>
    <row r="29" spans="2:6">
      <c r="B29" s="136" t="s">
        <v>516</v>
      </c>
      <c r="C29" s="136"/>
      <c r="D29" s="10" t="s">
        <v>296</v>
      </c>
      <c r="E29" s="164">
        <v>2017</v>
      </c>
      <c r="F29" s="164">
        <v>2016</v>
      </c>
    </row>
    <row r="30" spans="2:6">
      <c r="B30" s="16" t="s">
        <v>515</v>
      </c>
      <c r="C30" s="16"/>
      <c r="D30" s="76"/>
      <c r="E30" s="76"/>
      <c r="F30" s="76"/>
    </row>
    <row r="31" spans="2:6">
      <c r="B31" s="98" t="s">
        <v>514</v>
      </c>
      <c r="C31" s="98" t="s">
        <v>513</v>
      </c>
      <c r="D31" s="76"/>
      <c r="E31" s="76"/>
      <c r="F31" s="76"/>
    </row>
    <row r="32" spans="2:6">
      <c r="B32" s="81" t="s">
        <v>512</v>
      </c>
      <c r="C32" s="81" t="s">
        <v>511</v>
      </c>
      <c r="D32" s="76">
        <v>0.35</v>
      </c>
      <c r="E32" s="76">
        <v>0.35</v>
      </c>
      <c r="F32" s="76">
        <v>0.35</v>
      </c>
    </row>
    <row r="33" spans="2:6">
      <c r="B33" s="81" t="s">
        <v>510</v>
      </c>
      <c r="C33" s="81" t="s">
        <v>509</v>
      </c>
      <c r="D33" s="163">
        <v>0</v>
      </c>
      <c r="E33" s="76">
        <v>0</v>
      </c>
      <c r="F33" s="76">
        <v>4500</v>
      </c>
    </row>
    <row r="34" spans="2:6">
      <c r="B34" s="81" t="s">
        <v>508</v>
      </c>
      <c r="C34" s="81" t="s">
        <v>507</v>
      </c>
      <c r="D34" s="76">
        <v>26317.07</v>
      </c>
      <c r="E34" s="76">
        <v>26317.07</v>
      </c>
      <c r="F34" s="76">
        <v>26317.07</v>
      </c>
    </row>
    <row r="35" spans="2:6">
      <c r="B35" s="81" t="s">
        <v>506</v>
      </c>
      <c r="C35" s="81" t="s">
        <v>505</v>
      </c>
      <c r="D35" s="76">
        <v>30000</v>
      </c>
      <c r="E35" s="76">
        <v>30000</v>
      </c>
      <c r="F35" s="76">
        <v>30000</v>
      </c>
    </row>
    <row r="36" spans="2:6">
      <c r="B36" s="81" t="s">
        <v>504</v>
      </c>
      <c r="C36" s="81" t="s">
        <v>503</v>
      </c>
      <c r="D36" s="76">
        <v>6375</v>
      </c>
      <c r="E36" s="76">
        <v>6375</v>
      </c>
      <c r="F36" s="76">
        <v>12375</v>
      </c>
    </row>
    <row r="37" spans="2:6">
      <c r="B37" s="81" t="s">
        <v>502</v>
      </c>
      <c r="C37" s="81" t="s">
        <v>501</v>
      </c>
      <c r="D37" s="76">
        <v>1650</v>
      </c>
      <c r="E37" s="76">
        <v>3650</v>
      </c>
      <c r="F37" s="76">
        <v>3650</v>
      </c>
    </row>
    <row r="38" spans="2:6">
      <c r="B38" s="81" t="s">
        <v>500</v>
      </c>
      <c r="C38" s="81" t="s">
        <v>499</v>
      </c>
      <c r="D38" s="163">
        <v>0</v>
      </c>
      <c r="E38" s="76">
        <v>7500</v>
      </c>
      <c r="F38" s="76">
        <v>7500</v>
      </c>
    </row>
    <row r="39" spans="2:6">
      <c r="B39" s="81" t="s">
        <v>498</v>
      </c>
      <c r="C39" s="81" t="s">
        <v>497</v>
      </c>
      <c r="D39" s="163">
        <v>0</v>
      </c>
      <c r="E39" s="76">
        <v>1680</v>
      </c>
      <c r="F39" s="76">
        <v>1680</v>
      </c>
    </row>
    <row r="40" spans="2:6">
      <c r="B40" s="81" t="s">
        <v>496</v>
      </c>
      <c r="C40" s="81" t="s">
        <v>495</v>
      </c>
      <c r="D40" s="163">
        <v>0</v>
      </c>
      <c r="E40" s="163">
        <v>0</v>
      </c>
      <c r="F40" s="76">
        <v>2925</v>
      </c>
    </row>
    <row r="41" spans="2:6">
      <c r="B41" s="81" t="s">
        <v>494</v>
      </c>
      <c r="C41" s="81" t="s">
        <v>493</v>
      </c>
      <c r="D41" s="76">
        <v>61807.8</v>
      </c>
      <c r="E41" s="76">
        <v>61807.8</v>
      </c>
      <c r="F41" s="76">
        <v>61807.8</v>
      </c>
    </row>
    <row r="42" spans="2:6">
      <c r="B42" s="81" t="s">
        <v>492</v>
      </c>
      <c r="C42" s="81" t="s">
        <v>491</v>
      </c>
      <c r="D42" s="76">
        <v>21000</v>
      </c>
      <c r="E42" s="76">
        <v>21000</v>
      </c>
      <c r="F42" s="76">
        <v>21000</v>
      </c>
    </row>
    <row r="43" spans="2:6">
      <c r="B43" s="81" t="s">
        <v>490</v>
      </c>
      <c r="C43" s="81" t="s">
        <v>489</v>
      </c>
      <c r="D43" s="76">
        <v>5900</v>
      </c>
      <c r="E43" s="76">
        <v>5900</v>
      </c>
      <c r="F43" s="76">
        <v>5900</v>
      </c>
    </row>
    <row r="44" spans="2:6">
      <c r="B44" s="81" t="s">
        <v>488</v>
      </c>
      <c r="C44" s="81" t="s">
        <v>487</v>
      </c>
      <c r="D44" s="76">
        <v>308000</v>
      </c>
      <c r="E44" s="76">
        <v>308000</v>
      </c>
      <c r="F44" s="76">
        <v>308000</v>
      </c>
    </row>
    <row r="45" spans="2:6">
      <c r="B45" s="81" t="s">
        <v>486</v>
      </c>
      <c r="C45" s="81" t="s">
        <v>485</v>
      </c>
      <c r="D45" s="76">
        <v>49267.199999999997</v>
      </c>
      <c r="E45" s="76">
        <v>49267.199999999997</v>
      </c>
      <c r="F45" s="76">
        <v>49267.199999999997</v>
      </c>
    </row>
    <row r="46" spans="2:6">
      <c r="B46" s="81" t="s">
        <v>484</v>
      </c>
      <c r="C46" s="81" t="s">
        <v>483</v>
      </c>
      <c r="D46" s="76">
        <v>64523</v>
      </c>
      <c r="E46" s="76">
        <v>64523</v>
      </c>
      <c r="F46" s="76">
        <v>64523</v>
      </c>
    </row>
    <row r="47" spans="2:6">
      <c r="B47" s="81" t="s">
        <v>482</v>
      </c>
      <c r="C47" s="81" t="s">
        <v>481</v>
      </c>
      <c r="D47" s="76">
        <v>137390.14000000001</v>
      </c>
      <c r="E47" s="76">
        <v>137390.14000000001</v>
      </c>
      <c r="F47" s="76">
        <v>137390.14000000001</v>
      </c>
    </row>
    <row r="48" spans="2:6">
      <c r="B48" s="81" t="s">
        <v>480</v>
      </c>
      <c r="C48" s="81" t="s">
        <v>479</v>
      </c>
      <c r="D48" s="76">
        <v>62478</v>
      </c>
      <c r="E48" s="76">
        <v>62478</v>
      </c>
      <c r="F48" s="76">
        <v>62478</v>
      </c>
    </row>
    <row r="49" spans="2:6">
      <c r="B49" s="81" t="s">
        <v>478</v>
      </c>
      <c r="C49" s="81" t="s">
        <v>477</v>
      </c>
      <c r="D49" s="76">
        <v>29025</v>
      </c>
      <c r="E49" s="76">
        <v>29025</v>
      </c>
      <c r="F49" s="76">
        <v>29025</v>
      </c>
    </row>
    <row r="50" spans="2:6">
      <c r="B50" s="81" t="s">
        <v>476</v>
      </c>
      <c r="C50" s="81" t="s">
        <v>475</v>
      </c>
      <c r="D50" s="76">
        <v>27953.8</v>
      </c>
      <c r="E50" s="76">
        <v>27953.8</v>
      </c>
      <c r="F50" s="76">
        <v>27953.8</v>
      </c>
    </row>
    <row r="51" spans="2:6">
      <c r="B51" s="81" t="s">
        <v>474</v>
      </c>
      <c r="C51" s="81" t="s">
        <v>473</v>
      </c>
      <c r="D51" s="76">
        <v>70250</v>
      </c>
      <c r="E51" s="76">
        <v>70250</v>
      </c>
      <c r="F51" s="76">
        <v>70250</v>
      </c>
    </row>
    <row r="52" spans="2:6">
      <c r="B52" s="81" t="s">
        <v>472</v>
      </c>
      <c r="C52" s="81" t="s">
        <v>471</v>
      </c>
      <c r="D52" s="76">
        <v>25373</v>
      </c>
      <c r="E52" s="76">
        <v>25373</v>
      </c>
      <c r="F52" s="76">
        <v>25373</v>
      </c>
    </row>
    <row r="53" spans="2:6">
      <c r="B53" s="81" t="s">
        <v>470</v>
      </c>
      <c r="C53" s="81" t="s">
        <v>469</v>
      </c>
      <c r="D53" s="76">
        <v>118675</v>
      </c>
      <c r="E53" s="76">
        <v>118675</v>
      </c>
      <c r="F53" s="76">
        <v>118675</v>
      </c>
    </row>
    <row r="54" spans="2:6">
      <c r="B54" s="81" t="s">
        <v>468</v>
      </c>
      <c r="C54" s="81" t="s">
        <v>467</v>
      </c>
      <c r="D54" s="76">
        <v>42278.76</v>
      </c>
      <c r="E54" s="76">
        <v>42278.76</v>
      </c>
      <c r="F54" s="76">
        <v>42278.76</v>
      </c>
    </row>
    <row r="55" spans="2:6">
      <c r="B55" s="81" t="s">
        <v>466</v>
      </c>
      <c r="C55" s="81" t="s">
        <v>465</v>
      </c>
      <c r="D55" s="76">
        <v>142100</v>
      </c>
      <c r="E55" s="76">
        <v>142100</v>
      </c>
      <c r="F55" s="76">
        <v>142100</v>
      </c>
    </row>
    <row r="56" spans="2:6">
      <c r="B56" s="81" t="s">
        <v>464</v>
      </c>
      <c r="C56" s="81" t="s">
        <v>463</v>
      </c>
      <c r="D56" s="163">
        <v>0</v>
      </c>
      <c r="E56" s="76">
        <v>525</v>
      </c>
      <c r="F56" s="76">
        <v>525</v>
      </c>
    </row>
    <row r="57" spans="2:6">
      <c r="B57" s="81" t="s">
        <v>462</v>
      </c>
      <c r="C57" s="81" t="s">
        <v>461</v>
      </c>
      <c r="D57" s="76">
        <v>34850</v>
      </c>
      <c r="E57" s="76">
        <v>34850</v>
      </c>
      <c r="F57" s="76">
        <v>34850</v>
      </c>
    </row>
    <row r="58" spans="2:6">
      <c r="B58" s="81" t="s">
        <v>460</v>
      </c>
      <c r="C58" s="81" t="s">
        <v>459</v>
      </c>
      <c r="D58" s="76">
        <v>253440</v>
      </c>
      <c r="E58" s="76">
        <v>253440</v>
      </c>
      <c r="F58" s="76">
        <v>253440</v>
      </c>
    </row>
    <row r="59" spans="2:6">
      <c r="B59" s="81" t="s">
        <v>458</v>
      </c>
      <c r="C59" s="81" t="s">
        <v>457</v>
      </c>
      <c r="D59" s="76">
        <v>144400</v>
      </c>
      <c r="E59" s="76">
        <v>144400</v>
      </c>
      <c r="F59" s="76">
        <v>144400</v>
      </c>
    </row>
    <row r="60" spans="2:6">
      <c r="B60" s="81" t="s">
        <v>456</v>
      </c>
      <c r="C60" s="81" t="s">
        <v>455</v>
      </c>
      <c r="D60" s="76">
        <v>212634</v>
      </c>
      <c r="E60" s="76">
        <v>212634</v>
      </c>
      <c r="F60" s="76">
        <v>212634</v>
      </c>
    </row>
    <row r="61" spans="2:6">
      <c r="B61" s="81" t="s">
        <v>454</v>
      </c>
      <c r="C61" s="81" t="s">
        <v>453</v>
      </c>
      <c r="D61" s="76">
        <v>24967.5</v>
      </c>
      <c r="E61" s="76">
        <v>24967.5</v>
      </c>
      <c r="F61" s="76">
        <v>24967.5</v>
      </c>
    </row>
    <row r="62" spans="2:6">
      <c r="B62" s="81" t="s">
        <v>452</v>
      </c>
      <c r="C62" s="81" t="s">
        <v>451</v>
      </c>
      <c r="D62" s="76">
        <v>45000</v>
      </c>
      <c r="E62" s="76">
        <v>45000</v>
      </c>
      <c r="F62" s="76">
        <v>45000</v>
      </c>
    </row>
    <row r="63" spans="2:6">
      <c r="B63" s="81" t="s">
        <v>450</v>
      </c>
      <c r="C63" s="81" t="s">
        <v>449</v>
      </c>
      <c r="D63" s="163">
        <v>0</v>
      </c>
      <c r="E63" s="76">
        <v>10575.43</v>
      </c>
      <c r="F63" s="76">
        <v>10575.43</v>
      </c>
    </row>
    <row r="64" spans="2:6">
      <c r="B64" s="81" t="s">
        <v>448</v>
      </c>
      <c r="C64" s="81" t="s">
        <v>447</v>
      </c>
      <c r="D64" s="76">
        <v>20599</v>
      </c>
      <c r="E64" s="76">
        <v>20599</v>
      </c>
      <c r="F64" s="76">
        <v>20599</v>
      </c>
    </row>
    <row r="65" spans="2:6">
      <c r="B65" s="81" t="s">
        <v>446</v>
      </c>
      <c r="C65" s="81" t="s">
        <v>445</v>
      </c>
      <c r="D65" s="76">
        <v>9031.75</v>
      </c>
      <c r="E65" s="76">
        <v>12031.75</v>
      </c>
      <c r="F65" s="76">
        <v>12031.75</v>
      </c>
    </row>
    <row r="66" spans="2:6">
      <c r="B66" s="81" t="s">
        <v>444</v>
      </c>
      <c r="C66" s="81" t="s">
        <v>443</v>
      </c>
      <c r="D66" s="76">
        <v>48211.12</v>
      </c>
      <c r="E66" s="76">
        <v>48211.12</v>
      </c>
      <c r="F66" s="76">
        <v>48211.12</v>
      </c>
    </row>
    <row r="67" spans="2:6">
      <c r="B67" s="81" t="s">
        <v>442</v>
      </c>
      <c r="C67" s="81" t="s">
        <v>441</v>
      </c>
      <c r="D67" s="76">
        <v>254715.9</v>
      </c>
      <c r="E67" s="76">
        <v>254715.9</v>
      </c>
      <c r="F67" s="76">
        <v>254715.9</v>
      </c>
    </row>
    <row r="68" spans="2:6">
      <c r="B68" s="81" t="s">
        <v>440</v>
      </c>
      <c r="C68" s="81" t="s">
        <v>439</v>
      </c>
      <c r="D68" s="163">
        <v>0</v>
      </c>
      <c r="E68" s="76">
        <v>13285.32</v>
      </c>
      <c r="F68" s="76">
        <v>13285.32</v>
      </c>
    </row>
    <row r="69" spans="2:6">
      <c r="B69" s="81" t="s">
        <v>438</v>
      </c>
      <c r="C69" s="81" t="s">
        <v>437</v>
      </c>
      <c r="D69" s="76">
        <v>17904.66</v>
      </c>
      <c r="E69" s="76">
        <v>17904.66</v>
      </c>
      <c r="F69" s="76">
        <v>17904.66</v>
      </c>
    </row>
    <row r="70" spans="2:6">
      <c r="B70" s="81" t="s">
        <v>436</v>
      </c>
      <c r="C70" s="81" t="s">
        <v>435</v>
      </c>
      <c r="D70" s="76">
        <v>23551.64</v>
      </c>
      <c r="E70" s="76">
        <v>23551.64</v>
      </c>
      <c r="F70" s="76">
        <v>23551.64</v>
      </c>
    </row>
    <row r="71" spans="2:6">
      <c r="B71" s="81" t="s">
        <v>434</v>
      </c>
      <c r="C71" s="81" t="s">
        <v>433</v>
      </c>
      <c r="D71" s="76">
        <v>8380</v>
      </c>
      <c r="E71" s="76">
        <v>8380</v>
      </c>
      <c r="F71" s="76">
        <v>8380</v>
      </c>
    </row>
    <row r="72" spans="2:6">
      <c r="B72" s="81" t="s">
        <v>432</v>
      </c>
      <c r="C72" s="81" t="s">
        <v>431</v>
      </c>
      <c r="D72" s="76">
        <v>60710</v>
      </c>
      <c r="E72" s="76">
        <v>60710</v>
      </c>
      <c r="F72" s="76">
        <v>60710</v>
      </c>
    </row>
    <row r="73" spans="2:6">
      <c r="B73" s="81" t="s">
        <v>430</v>
      </c>
      <c r="C73" s="81" t="s">
        <v>429</v>
      </c>
      <c r="D73" s="76">
        <v>34275.82</v>
      </c>
      <c r="E73" s="76">
        <v>34275.82</v>
      </c>
      <c r="F73" s="76">
        <v>34275.82</v>
      </c>
    </row>
    <row r="74" spans="2:6">
      <c r="B74" s="81" t="s">
        <v>428</v>
      </c>
      <c r="C74" s="81" t="s">
        <v>427</v>
      </c>
      <c r="D74" s="163">
        <v>0</v>
      </c>
      <c r="E74" s="76">
        <v>16900</v>
      </c>
      <c r="F74" s="76">
        <v>16900</v>
      </c>
    </row>
    <row r="75" spans="2:6">
      <c r="B75" s="81" t="s">
        <v>426</v>
      </c>
      <c r="C75" s="81" t="s">
        <v>425</v>
      </c>
      <c r="D75" s="76">
        <v>19030</v>
      </c>
      <c r="E75" s="76">
        <v>19030</v>
      </c>
      <c r="F75" s="76">
        <v>19030</v>
      </c>
    </row>
    <row r="76" spans="2:6">
      <c r="B76" s="81" t="s">
        <v>424</v>
      </c>
      <c r="C76" s="81" t="s">
        <v>423</v>
      </c>
      <c r="D76" s="76">
        <v>79900</v>
      </c>
      <c r="E76" s="76">
        <v>79900</v>
      </c>
      <c r="F76" s="76">
        <v>79900</v>
      </c>
    </row>
    <row r="77" spans="2:6">
      <c r="B77" s="81" t="s">
        <v>422</v>
      </c>
      <c r="C77" s="81" t="s">
        <v>421</v>
      </c>
      <c r="D77" s="76">
        <v>58320</v>
      </c>
      <c r="E77" s="76">
        <v>58320</v>
      </c>
      <c r="F77" s="76">
        <v>58320</v>
      </c>
    </row>
    <row r="78" spans="2:6">
      <c r="B78" s="81" t="s">
        <v>420</v>
      </c>
      <c r="C78" s="81" t="s">
        <v>419</v>
      </c>
      <c r="D78" s="76">
        <v>70000</v>
      </c>
      <c r="E78" s="76">
        <v>70000</v>
      </c>
      <c r="F78" s="76">
        <v>70000</v>
      </c>
    </row>
    <row r="79" spans="2:6">
      <c r="B79" s="81" t="s">
        <v>418</v>
      </c>
      <c r="C79" s="81" t="s">
        <v>417</v>
      </c>
      <c r="D79" s="76">
        <v>120500</v>
      </c>
      <c r="E79" s="76">
        <v>120500</v>
      </c>
      <c r="F79" s="76">
        <v>120500</v>
      </c>
    </row>
    <row r="80" spans="2:6">
      <c r="B80" s="81" t="s">
        <v>416</v>
      </c>
      <c r="C80" s="81" t="s">
        <v>415</v>
      </c>
      <c r="D80" s="76">
        <v>22000</v>
      </c>
      <c r="E80" s="76">
        <v>22000</v>
      </c>
      <c r="F80" s="76">
        <v>22000</v>
      </c>
    </row>
    <row r="81" spans="1:6">
      <c r="B81" s="16"/>
      <c r="C81" s="16"/>
      <c r="D81" s="76"/>
      <c r="E81" s="76"/>
      <c r="F81" s="76"/>
    </row>
    <row r="82" spans="1:6">
      <c r="B82" s="13"/>
      <c r="C82" s="13" t="s">
        <v>346</v>
      </c>
      <c r="D82" s="137">
        <f>SUM(D32:D81)</f>
        <v>2792785.5100000002</v>
      </c>
      <c r="E82" s="137">
        <f>SUM(E32:E81)</f>
        <v>2848251.26</v>
      </c>
      <c r="F82" s="137">
        <f>SUM(F32:F81)</f>
        <v>2861676.26</v>
      </c>
    </row>
    <row r="83" spans="1:6">
      <c r="A83" s="2"/>
    </row>
    <row r="84" spans="1:6">
      <c r="A84" s="2"/>
    </row>
    <row r="85" spans="1:6">
      <c r="A85" s="2"/>
      <c r="B85" s="19" t="s">
        <v>414</v>
      </c>
      <c r="C85" s="77"/>
      <c r="D85" s="77"/>
      <c r="E85" s="77"/>
      <c r="F85" s="77"/>
    </row>
    <row r="86" spans="1:6">
      <c r="A86" s="2"/>
      <c r="B86" s="86" t="s">
        <v>413</v>
      </c>
      <c r="C86" s="74" t="s">
        <v>220</v>
      </c>
      <c r="D86" s="74">
        <v>27700</v>
      </c>
      <c r="E86" s="74">
        <v>57700</v>
      </c>
      <c r="F86" s="74">
        <v>87700</v>
      </c>
    </row>
    <row r="87" spans="1:6">
      <c r="A87" s="2"/>
    </row>
    <row r="89" spans="1:6">
      <c r="B89" s="136" t="s">
        <v>412</v>
      </c>
      <c r="C89" s="10" t="s">
        <v>296</v>
      </c>
      <c r="D89" s="10" t="s">
        <v>340</v>
      </c>
      <c r="E89" s="10" t="s">
        <v>339</v>
      </c>
      <c r="F89" s="10" t="s">
        <v>338</v>
      </c>
    </row>
    <row r="90" spans="1:6">
      <c r="B90" s="16" t="s">
        <v>411</v>
      </c>
      <c r="C90" s="76"/>
      <c r="D90" s="76"/>
      <c r="E90" s="76"/>
      <c r="F90" s="76"/>
    </row>
    <row r="91" spans="1:6">
      <c r="B91" s="16"/>
      <c r="C91" s="15" t="s">
        <v>5</v>
      </c>
      <c r="D91" s="76"/>
      <c r="E91" s="76"/>
      <c r="F91" s="76"/>
    </row>
    <row r="92" spans="1:6">
      <c r="B92" s="16" t="s">
        <v>410</v>
      </c>
      <c r="C92" s="76"/>
      <c r="D92" s="76"/>
      <c r="E92" s="76"/>
      <c r="F92" s="76"/>
    </row>
    <row r="93" spans="1:6">
      <c r="B93" s="13"/>
      <c r="C93" s="74"/>
      <c r="D93" s="74"/>
      <c r="E93" s="74"/>
      <c r="F93" s="74"/>
    </row>
    <row r="94" spans="1:6">
      <c r="C94" s="10">
        <f>SUM(C89:C93)</f>
        <v>0</v>
      </c>
      <c r="D94" s="10">
        <f>SUM(D89:D93)</f>
        <v>0</v>
      </c>
      <c r="E94" s="10">
        <f>SUM(E89:E93)</f>
        <v>0</v>
      </c>
      <c r="F94" s="10">
        <f>SUM(F89:F93)</f>
        <v>0</v>
      </c>
    </row>
    <row r="96" spans="1:6">
      <c r="B96" s="148" t="s">
        <v>409</v>
      </c>
    </row>
    <row r="97" spans="2:7">
      <c r="B97" s="141"/>
    </row>
    <row r="98" spans="2:7">
      <c r="B98" s="136" t="s">
        <v>408</v>
      </c>
      <c r="C98" s="10" t="s">
        <v>296</v>
      </c>
      <c r="D98" s="10" t="s">
        <v>407</v>
      </c>
    </row>
    <row r="99" spans="2:7">
      <c r="B99" s="19" t="s">
        <v>406</v>
      </c>
      <c r="C99" s="77"/>
      <c r="D99" s="77">
        <v>0</v>
      </c>
    </row>
    <row r="100" spans="2:7">
      <c r="B100" s="16"/>
      <c r="C100" s="15" t="s">
        <v>5</v>
      </c>
      <c r="D100" s="76">
        <v>0</v>
      </c>
    </row>
    <row r="101" spans="2:7">
      <c r="B101" s="16" t="s">
        <v>405</v>
      </c>
      <c r="C101" s="76"/>
      <c r="D101" s="76"/>
    </row>
    <row r="102" spans="2:7">
      <c r="B102" s="13"/>
      <c r="C102" s="74"/>
      <c r="D102" s="74">
        <v>0</v>
      </c>
    </row>
    <row r="103" spans="2:7">
      <c r="B103" s="155"/>
      <c r="C103" s="10">
        <f>SUM(C98:C102)</f>
        <v>0</v>
      </c>
      <c r="D103" s="10"/>
    </row>
    <row r="104" spans="2:7">
      <c r="B104" s="155"/>
      <c r="C104" s="73"/>
      <c r="D104" s="73"/>
    </row>
    <row r="105" spans="2:7">
      <c r="B105" s="148" t="s">
        <v>404</v>
      </c>
    </row>
    <row r="106" spans="2:7">
      <c r="B106" s="141"/>
    </row>
    <row r="107" spans="2:7" ht="19.5" customHeight="1">
      <c r="B107" s="136" t="s">
        <v>403</v>
      </c>
      <c r="C107" s="10" t="s">
        <v>296</v>
      </c>
      <c r="D107" s="10" t="s">
        <v>82</v>
      </c>
      <c r="E107" s="10" t="s">
        <v>302</v>
      </c>
      <c r="F107" s="162" t="s">
        <v>402</v>
      </c>
      <c r="G107" s="10" t="s">
        <v>401</v>
      </c>
    </row>
    <row r="108" spans="2:7">
      <c r="B108" s="161" t="s">
        <v>400</v>
      </c>
      <c r="C108" s="73"/>
      <c r="D108" s="73">
        <v>0</v>
      </c>
      <c r="E108" s="73">
        <v>0</v>
      </c>
      <c r="F108" s="73">
        <v>0</v>
      </c>
      <c r="G108" s="14">
        <v>0</v>
      </c>
    </row>
    <row r="109" spans="2:7">
      <c r="B109" s="161"/>
      <c r="C109" s="15" t="s">
        <v>5</v>
      </c>
      <c r="D109" s="73">
        <v>0</v>
      </c>
      <c r="E109" s="73">
        <v>0</v>
      </c>
      <c r="F109" s="73">
        <v>0</v>
      </c>
      <c r="G109" s="14">
        <v>0</v>
      </c>
    </row>
    <row r="110" spans="2:7">
      <c r="B110" s="160"/>
      <c r="C110" s="159"/>
      <c r="D110" s="159">
        <v>0</v>
      </c>
      <c r="E110" s="159">
        <v>0</v>
      </c>
      <c r="F110" s="159">
        <v>0</v>
      </c>
      <c r="G110" s="75">
        <v>0</v>
      </c>
    </row>
    <row r="111" spans="2:7">
      <c r="B111" s="155"/>
      <c r="C111" s="10">
        <f>SUM(C107:C110)</f>
        <v>0</v>
      </c>
      <c r="D111" s="158">
        <v>0</v>
      </c>
      <c r="E111" s="157">
        <v>0</v>
      </c>
      <c r="F111" s="157">
        <v>0</v>
      </c>
      <c r="G111" s="156">
        <v>0</v>
      </c>
    </row>
    <row r="112" spans="2:7">
      <c r="B112" s="155"/>
      <c r="C112" s="149"/>
      <c r="D112" s="149"/>
      <c r="E112" s="149"/>
      <c r="F112" s="149"/>
      <c r="G112" s="149"/>
    </row>
    <row r="113" spans="2:7">
      <c r="B113" s="155"/>
      <c r="C113" s="149"/>
      <c r="D113" s="149"/>
      <c r="E113" s="149"/>
      <c r="F113" s="149"/>
      <c r="G113" s="149"/>
    </row>
    <row r="114" spans="2:7">
      <c r="B114" s="155"/>
      <c r="C114" s="149"/>
      <c r="D114" s="149"/>
      <c r="E114" s="149"/>
      <c r="F114" s="149"/>
      <c r="G114" s="149"/>
    </row>
    <row r="115" spans="2:7">
      <c r="B115" s="136" t="s">
        <v>399</v>
      </c>
      <c r="C115" s="10" t="s">
        <v>296</v>
      </c>
      <c r="D115" s="10" t="s">
        <v>82</v>
      </c>
      <c r="E115" s="10" t="s">
        <v>398</v>
      </c>
      <c r="F115" s="149"/>
      <c r="G115" s="149"/>
    </row>
    <row r="116" spans="2:7">
      <c r="B116" s="152" t="s">
        <v>397</v>
      </c>
      <c r="C116" s="15" t="s">
        <v>5</v>
      </c>
      <c r="D116" s="76">
        <v>0</v>
      </c>
      <c r="E116" s="76">
        <v>0</v>
      </c>
      <c r="F116" s="149"/>
      <c r="G116" s="149"/>
    </row>
    <row r="117" spans="2:7">
      <c r="B117" s="152"/>
      <c r="C117" s="154"/>
      <c r="D117" s="153"/>
      <c r="E117" s="14"/>
      <c r="F117" s="149"/>
      <c r="G117" s="149"/>
    </row>
    <row r="118" spans="2:7">
      <c r="B118" s="152"/>
      <c r="C118" s="10">
        <f>SUM(C116:C116)</f>
        <v>0</v>
      </c>
      <c r="D118" s="151"/>
      <c r="E118" s="150"/>
      <c r="F118" s="149"/>
      <c r="G118" s="149"/>
    </row>
    <row r="119" spans="2:7">
      <c r="B119" s="141"/>
    </row>
    <row r="120" spans="2:7">
      <c r="B120" s="148" t="s">
        <v>396</v>
      </c>
    </row>
    <row r="122" spans="2:7">
      <c r="B122" s="141"/>
    </row>
    <row r="123" spans="2:7">
      <c r="B123" s="136" t="s">
        <v>395</v>
      </c>
      <c r="C123" s="10"/>
      <c r="D123" s="10" t="s">
        <v>9</v>
      </c>
      <c r="E123" s="10" t="s">
        <v>8</v>
      </c>
      <c r="F123" s="10" t="s">
        <v>7</v>
      </c>
      <c r="G123" s="10" t="s">
        <v>371</v>
      </c>
    </row>
    <row r="124" spans="2:7">
      <c r="B124" s="147" t="s">
        <v>394</v>
      </c>
      <c r="C124" s="146"/>
      <c r="D124" s="125"/>
      <c r="E124" s="145" t="s">
        <v>393</v>
      </c>
      <c r="F124" s="14">
        <v>0</v>
      </c>
      <c r="G124" s="76">
        <v>0</v>
      </c>
    </row>
    <row r="125" spans="2:7">
      <c r="B125" s="98" t="s">
        <v>392</v>
      </c>
      <c r="C125" s="144" t="s">
        <v>391</v>
      </c>
      <c r="D125" s="143"/>
      <c r="E125" s="76"/>
      <c r="F125" s="14"/>
      <c r="G125" s="76"/>
    </row>
    <row r="126" spans="2:7">
      <c r="B126" s="81" t="s">
        <v>390</v>
      </c>
      <c r="C126" s="143" t="s">
        <v>366</v>
      </c>
      <c r="D126" s="76">
        <v>227990</v>
      </c>
      <c r="E126" s="76">
        <v>227990</v>
      </c>
      <c r="F126" s="14"/>
      <c r="G126" s="76"/>
    </row>
    <row r="127" spans="2:7">
      <c r="B127" s="81" t="s">
        <v>389</v>
      </c>
      <c r="C127" s="143" t="s">
        <v>388</v>
      </c>
      <c r="D127" s="76">
        <v>416922</v>
      </c>
      <c r="E127" s="76">
        <v>416922</v>
      </c>
      <c r="F127" s="14"/>
      <c r="G127" s="76"/>
    </row>
    <row r="128" spans="2:7">
      <c r="B128" s="98" t="s">
        <v>387</v>
      </c>
      <c r="C128" s="144" t="s">
        <v>32</v>
      </c>
      <c r="D128" s="76"/>
      <c r="E128" s="76"/>
      <c r="F128" s="14">
        <f>+E128-D128</f>
        <v>0</v>
      </c>
      <c r="G128" s="76">
        <v>0</v>
      </c>
    </row>
    <row r="129" spans="2:7">
      <c r="B129" s="81" t="s">
        <v>386</v>
      </c>
      <c r="C129" s="143" t="s">
        <v>115</v>
      </c>
      <c r="D129" s="76">
        <v>86931.16</v>
      </c>
      <c r="E129" s="76">
        <v>86931.16</v>
      </c>
      <c r="F129" s="14">
        <f>+E129-D129</f>
        <v>0</v>
      </c>
      <c r="G129" s="76"/>
    </row>
    <row r="130" spans="2:7">
      <c r="B130" s="81" t="s">
        <v>385</v>
      </c>
      <c r="C130" s="143" t="s">
        <v>113</v>
      </c>
      <c r="D130" s="76">
        <v>36056.97</v>
      </c>
      <c r="E130" s="76">
        <v>36056.97</v>
      </c>
      <c r="F130" s="14">
        <f>+E130-D130</f>
        <v>0</v>
      </c>
      <c r="G130" s="76"/>
    </row>
    <row r="131" spans="2:7">
      <c r="B131" s="81" t="s">
        <v>384</v>
      </c>
      <c r="C131" s="143" t="s">
        <v>111</v>
      </c>
      <c r="D131" s="76">
        <v>271761.03000000003</v>
      </c>
      <c r="E131" s="76">
        <v>271761.03000000003</v>
      </c>
      <c r="F131" s="14"/>
      <c r="G131" s="76"/>
    </row>
    <row r="132" spans="2:7">
      <c r="B132" s="81" t="s">
        <v>383</v>
      </c>
      <c r="C132" s="143" t="s">
        <v>109</v>
      </c>
      <c r="D132" s="76">
        <v>429384.64</v>
      </c>
      <c r="E132" s="76">
        <v>429384.64</v>
      </c>
      <c r="F132" s="14">
        <f>+E132-D132</f>
        <v>0</v>
      </c>
      <c r="G132" s="76"/>
    </row>
    <row r="133" spans="2:7">
      <c r="B133" s="81" t="s">
        <v>382</v>
      </c>
      <c r="C133" s="143" t="s">
        <v>107</v>
      </c>
      <c r="D133" s="76">
        <v>197831.87</v>
      </c>
      <c r="E133" s="76">
        <v>197831.87</v>
      </c>
      <c r="F133" s="14"/>
      <c r="G133" s="76"/>
    </row>
    <row r="134" spans="2:7">
      <c r="B134" s="81" t="s">
        <v>381</v>
      </c>
      <c r="C134" s="143" t="s">
        <v>105</v>
      </c>
      <c r="D134" s="76">
        <v>63430.400000000001</v>
      </c>
      <c r="E134" s="76">
        <v>63430.400000000001</v>
      </c>
      <c r="F134" s="14"/>
      <c r="G134" s="76"/>
    </row>
    <row r="135" spans="2:7">
      <c r="B135" s="81" t="s">
        <v>380</v>
      </c>
      <c r="C135" s="143" t="s">
        <v>355</v>
      </c>
      <c r="D135" s="76">
        <v>41071.949999999997</v>
      </c>
      <c r="E135" s="76">
        <v>41071.949999999997</v>
      </c>
      <c r="F135" s="14"/>
      <c r="G135" s="76"/>
    </row>
    <row r="136" spans="2:7">
      <c r="B136" s="81" t="s">
        <v>379</v>
      </c>
      <c r="C136" s="143" t="s">
        <v>101</v>
      </c>
      <c r="D136" s="76">
        <v>82515.19</v>
      </c>
      <c r="E136" s="76">
        <v>82515.19</v>
      </c>
      <c r="F136" s="14">
        <f>+E136-D136</f>
        <v>0</v>
      </c>
      <c r="G136" s="76"/>
    </row>
    <row r="137" spans="2:7">
      <c r="B137" s="81" t="s">
        <v>378</v>
      </c>
      <c r="C137" s="143" t="s">
        <v>99</v>
      </c>
      <c r="D137" s="76">
        <v>57440.29</v>
      </c>
      <c r="E137" s="76">
        <v>57440.29</v>
      </c>
      <c r="F137" s="14">
        <f>+E137-D137</f>
        <v>0</v>
      </c>
      <c r="G137" s="76"/>
    </row>
    <row r="138" spans="2:7">
      <c r="B138" s="81" t="s">
        <v>377</v>
      </c>
      <c r="C138" s="143" t="s">
        <v>97</v>
      </c>
      <c r="D138" s="76">
        <v>35848.01</v>
      </c>
      <c r="E138" s="76">
        <v>35848.01</v>
      </c>
      <c r="F138" s="14">
        <f>+E138-D138</f>
        <v>0</v>
      </c>
      <c r="G138" s="76"/>
    </row>
    <row r="139" spans="2:7">
      <c r="B139" s="81" t="s">
        <v>376</v>
      </c>
      <c r="C139" s="143" t="s">
        <v>95</v>
      </c>
      <c r="D139" s="76">
        <v>34399.24</v>
      </c>
      <c r="E139" s="76">
        <v>34399.24</v>
      </c>
      <c r="F139" s="14">
        <f>+E139-D139</f>
        <v>0</v>
      </c>
      <c r="G139" s="76"/>
    </row>
    <row r="140" spans="2:7">
      <c r="B140" s="81" t="s">
        <v>375</v>
      </c>
      <c r="C140" s="143" t="s">
        <v>93</v>
      </c>
      <c r="D140" s="76">
        <v>77221.600000000006</v>
      </c>
      <c r="E140" s="76">
        <v>77221.600000000006</v>
      </c>
      <c r="F140" s="14">
        <f>+E140-D140</f>
        <v>0</v>
      </c>
      <c r="G140" s="76"/>
    </row>
    <row r="141" spans="2:7">
      <c r="B141" s="81" t="s">
        <v>374</v>
      </c>
      <c r="C141" s="143" t="s">
        <v>91</v>
      </c>
      <c r="D141" s="76">
        <v>73042.45</v>
      </c>
      <c r="E141" s="76">
        <v>73042.45</v>
      </c>
      <c r="F141" s="14"/>
      <c r="G141" s="76"/>
    </row>
    <row r="142" spans="2:7">
      <c r="B142" s="81" t="s">
        <v>373</v>
      </c>
      <c r="C142" s="143" t="s">
        <v>89</v>
      </c>
      <c r="D142" s="76">
        <v>1836227.2</v>
      </c>
      <c r="E142" s="76">
        <v>1836227.2</v>
      </c>
      <c r="F142" s="14">
        <f>+E142-D142</f>
        <v>0</v>
      </c>
      <c r="G142" s="76"/>
    </row>
    <row r="143" spans="2:7">
      <c r="B143" s="16"/>
      <c r="C143" s="143"/>
      <c r="D143" s="76"/>
      <c r="E143" s="14"/>
      <c r="F143" s="14">
        <f>+E143-D143</f>
        <v>0</v>
      </c>
      <c r="G143" s="76">
        <v>0</v>
      </c>
    </row>
    <row r="144" spans="2:7">
      <c r="B144" s="13"/>
      <c r="C144" s="142" t="s">
        <v>346</v>
      </c>
      <c r="D144" s="94">
        <f>SUM(D126:D142)</f>
        <v>3968074</v>
      </c>
      <c r="E144" s="142">
        <f>SUM(E124:E143)</f>
        <v>3968074</v>
      </c>
      <c r="F144" s="74"/>
      <c r="G144" s="74">
        <v>0</v>
      </c>
    </row>
    <row r="145" spans="1:8">
      <c r="B145" s="141"/>
    </row>
    <row r="146" spans="1:8">
      <c r="B146" s="141"/>
    </row>
    <row r="147" spans="1:8">
      <c r="B147" s="136" t="s">
        <v>372</v>
      </c>
      <c r="C147" s="136"/>
      <c r="D147" s="10" t="s">
        <v>9</v>
      </c>
      <c r="E147" s="10" t="s">
        <v>8</v>
      </c>
      <c r="F147" s="10" t="s">
        <v>7</v>
      </c>
      <c r="G147" s="10" t="s">
        <v>371</v>
      </c>
      <c r="H147" s="10" t="s">
        <v>371</v>
      </c>
    </row>
    <row r="148" spans="1:8">
      <c r="A148" s="2"/>
      <c r="B148" s="19" t="s">
        <v>370</v>
      </c>
      <c r="C148" s="19"/>
      <c r="D148" s="77"/>
      <c r="E148" s="77"/>
      <c r="F148" s="77"/>
      <c r="G148" s="77"/>
      <c r="H148" s="77"/>
    </row>
    <row r="149" spans="1:8">
      <c r="A149" s="2"/>
      <c r="B149" s="107" t="s">
        <v>369</v>
      </c>
      <c r="C149" s="107" t="s">
        <v>368</v>
      </c>
      <c r="D149" s="107"/>
      <c r="E149" s="107"/>
      <c r="F149" s="76"/>
      <c r="G149" s="76"/>
      <c r="H149" s="76"/>
    </row>
    <row r="150" spans="1:8">
      <c r="A150" s="2"/>
      <c r="B150" s="76" t="s">
        <v>367</v>
      </c>
      <c r="C150" s="76" t="s">
        <v>366</v>
      </c>
      <c r="D150" s="76">
        <v>227990</v>
      </c>
      <c r="E150" s="76">
        <v>227990</v>
      </c>
      <c r="F150" s="76">
        <f>+E150-D150</f>
        <v>0</v>
      </c>
      <c r="G150" s="140" t="s">
        <v>347</v>
      </c>
      <c r="H150" s="139">
        <v>2.4999999999999998E-2</v>
      </c>
    </row>
    <row r="151" spans="1:8">
      <c r="A151" s="2"/>
      <c r="B151" s="76" t="s">
        <v>365</v>
      </c>
      <c r="C151" s="76" t="s">
        <v>119</v>
      </c>
      <c r="D151" s="76">
        <v>390864.48</v>
      </c>
      <c r="E151" s="76">
        <v>416922</v>
      </c>
      <c r="F151" s="76">
        <f>+E151-D151</f>
        <v>26057.520000000019</v>
      </c>
      <c r="G151" s="140" t="s">
        <v>347</v>
      </c>
      <c r="H151" s="139">
        <v>2.4999999999999998E-2</v>
      </c>
    </row>
    <row r="152" spans="1:8">
      <c r="A152" s="2"/>
      <c r="B152" s="107" t="s">
        <v>364</v>
      </c>
      <c r="C152" s="107" t="s">
        <v>363</v>
      </c>
      <c r="D152" s="107"/>
      <c r="E152" s="107"/>
      <c r="F152" s="76">
        <f>+E152-D152</f>
        <v>0</v>
      </c>
      <c r="G152" s="102"/>
      <c r="H152" s="139"/>
    </row>
    <row r="153" spans="1:8">
      <c r="A153" s="2"/>
      <c r="B153" s="76" t="s">
        <v>362</v>
      </c>
      <c r="C153" s="76" t="s">
        <v>115</v>
      </c>
      <c r="D153" s="76">
        <v>78962.55</v>
      </c>
      <c r="E153" s="76">
        <v>85482.42</v>
      </c>
      <c r="F153" s="76">
        <f>+E153-D153</f>
        <v>6519.8699999999953</v>
      </c>
      <c r="G153" s="140" t="s">
        <v>347</v>
      </c>
      <c r="H153" s="139">
        <v>8.3330000000000001E-3</v>
      </c>
    </row>
    <row r="154" spans="1:8">
      <c r="A154" s="2"/>
      <c r="B154" s="76" t="s">
        <v>361</v>
      </c>
      <c r="C154" s="76" t="s">
        <v>113</v>
      </c>
      <c r="D154" s="76">
        <v>32751.66</v>
      </c>
      <c r="E154" s="76">
        <v>35455.89</v>
      </c>
      <c r="F154" s="76">
        <f>+E154-D154</f>
        <v>2704.2299999999996</v>
      </c>
      <c r="G154" s="140" t="s">
        <v>347</v>
      </c>
      <c r="H154" s="139">
        <v>8.3330000000000001E-3</v>
      </c>
    </row>
    <row r="155" spans="1:8">
      <c r="A155" s="2"/>
      <c r="B155" s="76" t="s">
        <v>360</v>
      </c>
      <c r="C155" s="76" t="s">
        <v>111</v>
      </c>
      <c r="D155" s="76">
        <v>246849.69</v>
      </c>
      <c r="E155" s="76">
        <v>267231.81</v>
      </c>
      <c r="F155" s="76">
        <f>+E155-D155</f>
        <v>20382.119999999995</v>
      </c>
      <c r="G155" s="140" t="s">
        <v>347</v>
      </c>
      <c r="H155" s="139">
        <v>8.3330000000000001E-3</v>
      </c>
    </row>
    <row r="156" spans="1:8">
      <c r="A156" s="2"/>
      <c r="B156" s="76" t="s">
        <v>359</v>
      </c>
      <c r="C156" s="76" t="s">
        <v>109</v>
      </c>
      <c r="D156" s="76">
        <v>390024.47</v>
      </c>
      <c r="E156" s="76">
        <v>422228.36</v>
      </c>
      <c r="F156" s="76">
        <f>+E156-D156</f>
        <v>32203.890000000014</v>
      </c>
      <c r="G156" s="140" t="s">
        <v>347</v>
      </c>
      <c r="H156" s="139">
        <v>8.3330000000000001E-3</v>
      </c>
    </row>
    <row r="157" spans="1:8">
      <c r="A157" s="2"/>
      <c r="B157" s="76" t="s">
        <v>358</v>
      </c>
      <c r="C157" s="76" t="s">
        <v>107</v>
      </c>
      <c r="D157" s="76">
        <v>179697.31</v>
      </c>
      <c r="E157" s="76">
        <v>194534.71</v>
      </c>
      <c r="F157" s="76">
        <f>+E157-D157</f>
        <v>14837.399999999994</v>
      </c>
      <c r="G157" s="102" t="s">
        <v>347</v>
      </c>
      <c r="H157" s="139">
        <v>8.3330000000000001E-3</v>
      </c>
    </row>
    <row r="158" spans="1:8">
      <c r="A158" s="2"/>
      <c r="B158" s="76" t="s">
        <v>357</v>
      </c>
      <c r="C158" s="76" t="s">
        <v>105</v>
      </c>
      <c r="D158" s="76">
        <v>57616.02</v>
      </c>
      <c r="E158" s="76">
        <v>62373.33</v>
      </c>
      <c r="F158" s="76">
        <f>+E158-D158</f>
        <v>4757.3100000000049</v>
      </c>
      <c r="G158" s="140" t="s">
        <v>347</v>
      </c>
      <c r="H158" s="139">
        <v>8.3330000000000001E-3</v>
      </c>
    </row>
    <row r="159" spans="1:8">
      <c r="A159" s="2"/>
      <c r="B159" s="76" t="s">
        <v>356</v>
      </c>
      <c r="C159" s="76" t="s">
        <v>355</v>
      </c>
      <c r="D159" s="76">
        <v>37307.11</v>
      </c>
      <c r="E159" s="76">
        <v>40387.54</v>
      </c>
      <c r="F159" s="76">
        <f>+E159-D159</f>
        <v>3080.4300000000003</v>
      </c>
      <c r="G159" s="140" t="s">
        <v>347</v>
      </c>
      <c r="H159" s="139">
        <v>8.3330000000000001E-3</v>
      </c>
    </row>
    <row r="160" spans="1:8">
      <c r="A160" s="2"/>
      <c r="B160" s="76" t="s">
        <v>354</v>
      </c>
      <c r="C160" s="76" t="s">
        <v>101</v>
      </c>
      <c r="D160" s="76">
        <v>74951.37</v>
      </c>
      <c r="E160" s="76">
        <v>81140.039999999994</v>
      </c>
      <c r="F160" s="76">
        <f>+E160-D160</f>
        <v>6188.6699999999983</v>
      </c>
      <c r="G160" s="140" t="s">
        <v>347</v>
      </c>
      <c r="H160" s="139">
        <v>8.3330000000000001E-3</v>
      </c>
    </row>
    <row r="161" spans="1:8">
      <c r="A161" s="2"/>
      <c r="B161" s="76" t="s">
        <v>353</v>
      </c>
      <c r="C161" s="76" t="s">
        <v>99</v>
      </c>
      <c r="D161" s="76">
        <v>52174.95</v>
      </c>
      <c r="E161" s="76">
        <v>56482.98</v>
      </c>
      <c r="F161" s="76">
        <f>+E161-D161</f>
        <v>4308.0300000000061</v>
      </c>
      <c r="G161" s="140" t="s">
        <v>347</v>
      </c>
      <c r="H161" s="139">
        <v>8.3330000000000001E-3</v>
      </c>
    </row>
    <row r="162" spans="1:8">
      <c r="A162" s="2"/>
      <c r="B162" s="76" t="s">
        <v>352</v>
      </c>
      <c r="C162" s="76" t="s">
        <v>97</v>
      </c>
      <c r="D162" s="76">
        <v>32561.87</v>
      </c>
      <c r="E162" s="76">
        <v>35250.44</v>
      </c>
      <c r="F162" s="76">
        <f>+E162-D162</f>
        <v>2688.5700000000033</v>
      </c>
      <c r="G162" s="140" t="s">
        <v>347</v>
      </c>
      <c r="H162" s="139">
        <v>8.3330000000000001E-3</v>
      </c>
    </row>
    <row r="163" spans="1:8">
      <c r="A163" s="2"/>
      <c r="B163" s="76" t="s">
        <v>351</v>
      </c>
      <c r="C163" s="76" t="s">
        <v>95</v>
      </c>
      <c r="D163" s="76">
        <v>31245.97</v>
      </c>
      <c r="E163" s="76">
        <v>33825.910000000003</v>
      </c>
      <c r="F163" s="76">
        <f>+E163-D163</f>
        <v>2579.9400000000023</v>
      </c>
      <c r="G163" s="140" t="s">
        <v>347</v>
      </c>
      <c r="H163" s="139">
        <v>8.3330000000000001E-3</v>
      </c>
    </row>
    <row r="164" spans="1:8">
      <c r="A164" s="2"/>
      <c r="B164" s="76" t="s">
        <v>350</v>
      </c>
      <c r="C164" s="76" t="s">
        <v>93</v>
      </c>
      <c r="D164" s="76">
        <v>70142.880000000005</v>
      </c>
      <c r="E164" s="76">
        <v>75934.47</v>
      </c>
      <c r="F164" s="76">
        <f>+E164-D164</f>
        <v>5791.5899999999965</v>
      </c>
      <c r="G164" s="140" t="s">
        <v>347</v>
      </c>
      <c r="H164" s="139">
        <v>8.3330000000000001E-3</v>
      </c>
    </row>
    <row r="165" spans="1:8">
      <c r="A165" s="2"/>
      <c r="B165" s="76" t="s">
        <v>349</v>
      </c>
      <c r="C165" s="76" t="s">
        <v>91</v>
      </c>
      <c r="D165" s="76">
        <v>66346.95</v>
      </c>
      <c r="E165" s="76">
        <v>71825.16</v>
      </c>
      <c r="F165" s="76">
        <f>+E165-D165</f>
        <v>5478.2100000000064</v>
      </c>
      <c r="G165" s="140" t="s">
        <v>347</v>
      </c>
      <c r="H165" s="139">
        <v>8.3330000000000001E-3</v>
      </c>
    </row>
    <row r="166" spans="1:8">
      <c r="A166" s="2"/>
      <c r="B166" s="76" t="s">
        <v>348</v>
      </c>
      <c r="C166" s="76" t="s">
        <v>89</v>
      </c>
      <c r="D166" s="76">
        <v>841604.2</v>
      </c>
      <c r="E166" s="76">
        <v>910462.75</v>
      </c>
      <c r="F166" s="76">
        <f>+E166-D166</f>
        <v>68858.550000000047</v>
      </c>
      <c r="G166" s="140" t="s">
        <v>347</v>
      </c>
      <c r="H166" s="139">
        <f>0.05/12</f>
        <v>4.1666666666666666E-3</v>
      </c>
    </row>
    <row r="167" spans="1:8">
      <c r="A167" s="2"/>
      <c r="B167" s="16"/>
      <c r="C167" s="76"/>
      <c r="D167" s="76"/>
      <c r="E167" s="76"/>
      <c r="F167" s="76"/>
      <c r="G167" s="138"/>
      <c r="H167" s="138"/>
    </row>
    <row r="168" spans="1:8">
      <c r="A168" s="2"/>
      <c r="B168" s="13"/>
      <c r="C168" s="137" t="s">
        <v>346</v>
      </c>
      <c r="D168" s="94">
        <f>SUM(D150:D166)</f>
        <v>2811091.48</v>
      </c>
      <c r="E168" s="94">
        <f>SUM(E150:E166)</f>
        <v>3017527.81</v>
      </c>
      <c r="F168" s="94">
        <f>SUM(F150:F166)</f>
        <v>206436.33000000007</v>
      </c>
      <c r="G168" s="137"/>
      <c r="H168" s="74"/>
    </row>
    <row r="169" spans="1:8">
      <c r="A169" s="2"/>
      <c r="B169" s="2"/>
      <c r="C169" s="2"/>
      <c r="D169" s="2"/>
      <c r="E169" s="2"/>
      <c r="F169" s="2"/>
    </row>
    <row r="171" spans="1:8">
      <c r="B171" s="136" t="s">
        <v>345</v>
      </c>
      <c r="C171" s="10" t="s">
        <v>296</v>
      </c>
      <c r="D171" s="26"/>
      <c r="E171" s="135"/>
    </row>
    <row r="172" spans="1:8">
      <c r="B172" s="19" t="s">
        <v>344</v>
      </c>
      <c r="C172" s="77"/>
      <c r="E172" s="135"/>
    </row>
    <row r="173" spans="1:8">
      <c r="B173" s="16"/>
      <c r="C173" s="15" t="s">
        <v>5</v>
      </c>
      <c r="E173" s="135"/>
    </row>
    <row r="174" spans="1:8">
      <c r="B174" s="13"/>
      <c r="C174" s="74"/>
      <c r="E174" s="135"/>
    </row>
    <row r="175" spans="1:8">
      <c r="C175" s="10">
        <f>SUM(C173:C174)</f>
        <v>0</v>
      </c>
      <c r="E175" s="135"/>
    </row>
    <row r="176" spans="1:8">
      <c r="B176" s="2"/>
      <c r="E176" s="6"/>
    </row>
    <row r="178" spans="2:6">
      <c r="B178" s="22" t="s">
        <v>343</v>
      </c>
      <c r="C178" s="21" t="s">
        <v>296</v>
      </c>
      <c r="D178" s="134" t="s">
        <v>319</v>
      </c>
    </row>
    <row r="179" spans="2:6">
      <c r="B179" s="133"/>
      <c r="C179" s="132"/>
      <c r="D179" s="131"/>
    </row>
    <row r="180" spans="2:6">
      <c r="B180" s="130"/>
      <c r="C180" s="15" t="s">
        <v>5</v>
      </c>
      <c r="D180" s="101"/>
    </row>
    <row r="181" spans="2:6">
      <c r="B181" s="130"/>
      <c r="C181" s="101"/>
      <c r="D181" s="101"/>
    </row>
    <row r="182" spans="2:6">
      <c r="B182" s="129"/>
      <c r="C182" s="128"/>
      <c r="D182" s="128"/>
    </row>
    <row r="183" spans="2:6">
      <c r="C183" s="10">
        <f>SUM(C181:C182)</f>
        <v>0</v>
      </c>
      <c r="D183" s="10"/>
    </row>
    <row r="185" spans="2:6">
      <c r="B185" s="72" t="s">
        <v>342</v>
      </c>
    </row>
    <row r="187" spans="2:6">
      <c r="B187" s="22" t="s">
        <v>341</v>
      </c>
      <c r="C187" s="21" t="s">
        <v>296</v>
      </c>
      <c r="D187" s="10" t="s">
        <v>340</v>
      </c>
      <c r="E187" s="10" t="s">
        <v>339</v>
      </c>
      <c r="F187" s="10" t="s">
        <v>338</v>
      </c>
    </row>
    <row r="188" spans="2:6">
      <c r="B188" s="19" t="s">
        <v>337</v>
      </c>
      <c r="C188" s="77"/>
      <c r="D188" s="77"/>
      <c r="E188" s="77"/>
      <c r="F188" s="77"/>
    </row>
    <row r="189" spans="2:6">
      <c r="B189" s="127" t="s">
        <v>336</v>
      </c>
      <c r="C189" s="125"/>
      <c r="D189" s="76"/>
      <c r="E189" s="76"/>
      <c r="F189" s="76"/>
    </row>
    <row r="190" spans="2:6">
      <c r="B190" s="97" t="s">
        <v>335</v>
      </c>
      <c r="C190" s="125">
        <v>0</v>
      </c>
      <c r="D190" s="102"/>
      <c r="E190" s="76"/>
      <c r="F190" s="76"/>
    </row>
    <row r="191" spans="2:6">
      <c r="B191" s="97" t="s">
        <v>334</v>
      </c>
      <c r="C191" s="125">
        <v>836.22</v>
      </c>
      <c r="D191" s="102" t="s">
        <v>331</v>
      </c>
      <c r="E191" s="76"/>
      <c r="F191" s="76"/>
    </row>
    <row r="192" spans="2:6">
      <c r="B192" s="97" t="s">
        <v>333</v>
      </c>
      <c r="C192" s="125">
        <v>892.57</v>
      </c>
      <c r="D192" s="102" t="s">
        <v>331</v>
      </c>
      <c r="E192" s="76"/>
      <c r="F192" s="76"/>
    </row>
    <row r="193" spans="2:6">
      <c r="B193" s="97" t="s">
        <v>332</v>
      </c>
      <c r="C193" s="125">
        <v>84.22</v>
      </c>
      <c r="D193" s="102" t="s">
        <v>331</v>
      </c>
      <c r="E193" s="76"/>
      <c r="F193" s="76"/>
    </row>
    <row r="194" spans="2:6">
      <c r="B194" s="98" t="s">
        <v>330</v>
      </c>
      <c r="C194" s="125"/>
      <c r="D194" s="102"/>
      <c r="E194" s="76"/>
      <c r="F194" s="76"/>
    </row>
    <row r="195" spans="2:6">
      <c r="B195" s="81" t="s">
        <v>329</v>
      </c>
      <c r="C195" s="125">
        <v>402286.1</v>
      </c>
      <c r="D195" s="76"/>
      <c r="E195" s="76"/>
      <c r="F195" s="102" t="s">
        <v>325</v>
      </c>
    </row>
    <row r="196" spans="2:6">
      <c r="B196" s="81" t="s">
        <v>328</v>
      </c>
      <c r="C196" s="125">
        <v>0</v>
      </c>
      <c r="D196" s="76"/>
      <c r="E196" s="76"/>
      <c r="F196" s="102"/>
    </row>
    <row r="197" spans="2:6">
      <c r="B197" s="81" t="s">
        <v>327</v>
      </c>
      <c r="C197" s="125">
        <v>0.71</v>
      </c>
      <c r="D197" s="76"/>
      <c r="E197" s="76"/>
      <c r="F197" s="102" t="s">
        <v>325</v>
      </c>
    </row>
    <row r="198" spans="2:6">
      <c r="B198" s="81" t="s">
        <v>326</v>
      </c>
      <c r="C198" s="125">
        <v>0</v>
      </c>
      <c r="D198" s="76"/>
      <c r="E198" s="76"/>
      <c r="F198" s="102" t="s">
        <v>325</v>
      </c>
    </row>
    <row r="199" spans="2:6">
      <c r="B199" s="126"/>
      <c r="C199" s="125"/>
      <c r="D199" s="74"/>
      <c r="E199" s="74"/>
      <c r="F199" s="74"/>
    </row>
    <row r="200" spans="2:6">
      <c r="B200" s="124"/>
      <c r="C200" s="84">
        <f>SUM(C189:C199)</f>
        <v>404099.82</v>
      </c>
      <c r="D200" s="10">
        <f>SUM(D190:D199)</f>
        <v>0</v>
      </c>
      <c r="E200" s="10">
        <f>SUM(E190:E199)</f>
        <v>0</v>
      </c>
      <c r="F200" s="10">
        <f>SUM(F190:F199)</f>
        <v>0</v>
      </c>
    </row>
    <row r="204" spans="2:6">
      <c r="B204" s="22" t="s">
        <v>324</v>
      </c>
      <c r="C204" s="21" t="s">
        <v>296</v>
      </c>
      <c r="D204" s="10" t="s">
        <v>77</v>
      </c>
      <c r="E204" s="10" t="s">
        <v>319</v>
      </c>
    </row>
    <row r="205" spans="2:6">
      <c r="B205" s="83" t="s">
        <v>323</v>
      </c>
      <c r="C205" s="123"/>
      <c r="D205" s="122"/>
      <c r="E205" s="121"/>
    </row>
    <row r="206" spans="2:6">
      <c r="B206" s="120"/>
      <c r="C206" s="15" t="s">
        <v>5</v>
      </c>
      <c r="D206" s="119"/>
      <c r="E206" s="118"/>
    </row>
    <row r="207" spans="2:6">
      <c r="B207" s="117"/>
      <c r="C207" s="116"/>
      <c r="D207" s="115"/>
      <c r="E207" s="114"/>
    </row>
    <row r="208" spans="2:6">
      <c r="C208" s="10">
        <f>SUM(C206:C207)</f>
        <v>0</v>
      </c>
      <c r="D208" s="104"/>
      <c r="E208" s="103"/>
    </row>
    <row r="211" spans="2:5" ht="25.5">
      <c r="B211" s="22" t="s">
        <v>322</v>
      </c>
      <c r="C211" s="21" t="s">
        <v>296</v>
      </c>
      <c r="D211" s="10" t="s">
        <v>77</v>
      </c>
      <c r="E211" s="10" t="s">
        <v>319</v>
      </c>
    </row>
    <row r="212" spans="2:5">
      <c r="B212" s="83" t="s">
        <v>321</v>
      </c>
      <c r="C212" s="123"/>
      <c r="D212" s="122"/>
      <c r="E212" s="121"/>
    </row>
    <row r="213" spans="2:5">
      <c r="B213" s="120"/>
      <c r="C213" s="15" t="s">
        <v>5</v>
      </c>
      <c r="D213" s="119"/>
      <c r="E213" s="118"/>
    </row>
    <row r="214" spans="2:5">
      <c r="B214" s="117"/>
      <c r="C214" s="116"/>
      <c r="D214" s="115"/>
      <c r="E214" s="114"/>
    </row>
    <row r="215" spans="2:5">
      <c r="C215" s="10">
        <f>SUM(C213:C214)</f>
        <v>0</v>
      </c>
      <c r="D215" s="104"/>
      <c r="E215" s="103"/>
    </row>
    <row r="216" spans="2:5">
      <c r="B216" s="2"/>
    </row>
    <row r="218" spans="2:5">
      <c r="B218" s="22" t="s">
        <v>320</v>
      </c>
      <c r="C218" s="21" t="s">
        <v>296</v>
      </c>
      <c r="D218" s="10" t="s">
        <v>77</v>
      </c>
      <c r="E218" s="10" t="s">
        <v>319</v>
      </c>
    </row>
    <row r="219" spans="2:5">
      <c r="B219" s="83" t="s">
        <v>318</v>
      </c>
      <c r="C219" s="123"/>
      <c r="D219" s="122"/>
      <c r="E219" s="121"/>
    </row>
    <row r="220" spans="2:5">
      <c r="B220" s="120"/>
      <c r="C220" s="15" t="s">
        <v>5</v>
      </c>
      <c r="D220" s="119"/>
      <c r="E220" s="118"/>
    </row>
    <row r="221" spans="2:5">
      <c r="B221" s="117"/>
      <c r="C221" s="116"/>
      <c r="D221" s="115"/>
      <c r="E221" s="114"/>
    </row>
    <row r="222" spans="2:5" ht="16.5" customHeight="1">
      <c r="C222" s="10">
        <f>SUM(C220:C221)</f>
        <v>0</v>
      </c>
      <c r="D222" s="104"/>
      <c r="E222" s="103"/>
    </row>
    <row r="225" spans="2:5" ht="24" customHeight="1">
      <c r="B225" s="22" t="s">
        <v>317</v>
      </c>
      <c r="C225" s="21" t="s">
        <v>296</v>
      </c>
      <c r="D225" s="20" t="s">
        <v>77</v>
      </c>
      <c r="E225" s="20" t="s">
        <v>302</v>
      </c>
    </row>
    <row r="226" spans="2:5">
      <c r="B226" s="83" t="s">
        <v>316</v>
      </c>
      <c r="C226" s="77"/>
      <c r="D226" s="77">
        <v>0</v>
      </c>
      <c r="E226" s="77">
        <v>0</v>
      </c>
    </row>
    <row r="227" spans="2:5">
      <c r="B227" s="16"/>
      <c r="C227" s="15" t="s">
        <v>5</v>
      </c>
      <c r="D227" s="76">
        <v>0</v>
      </c>
      <c r="E227" s="76">
        <v>0</v>
      </c>
    </row>
    <row r="228" spans="2:5">
      <c r="B228" s="13"/>
      <c r="C228" s="113"/>
      <c r="D228" s="113">
        <v>0</v>
      </c>
      <c r="E228" s="113">
        <v>0</v>
      </c>
    </row>
    <row r="229" spans="2:5" ht="18.75" customHeight="1">
      <c r="C229" s="10">
        <f>SUM(C227:C228)</f>
        <v>0</v>
      </c>
      <c r="D229" s="104"/>
      <c r="E229" s="103"/>
    </row>
    <row r="231" spans="2:5">
      <c r="B231" s="72" t="s">
        <v>315</v>
      </c>
    </row>
    <row r="232" spans="2:5">
      <c r="B232" s="72"/>
    </row>
    <row r="233" spans="2:5">
      <c r="B233" s="72" t="s">
        <v>314</v>
      </c>
    </row>
    <row r="235" spans="2:5" ht="24" customHeight="1">
      <c r="B235" s="79" t="s">
        <v>313</v>
      </c>
      <c r="C235" s="78" t="s">
        <v>296</v>
      </c>
      <c r="D235" s="10" t="s">
        <v>303</v>
      </c>
      <c r="E235" s="10" t="s">
        <v>302</v>
      </c>
    </row>
    <row r="236" spans="2:5">
      <c r="B236" s="19" t="s">
        <v>312</v>
      </c>
      <c r="C236" s="77"/>
      <c r="D236" s="77"/>
      <c r="E236" s="77"/>
    </row>
    <row r="237" spans="2:5">
      <c r="B237" s="105"/>
      <c r="C237" s="76"/>
      <c r="D237" s="76"/>
      <c r="E237" s="76"/>
    </row>
    <row r="238" spans="2:5">
      <c r="B238" s="112" t="s">
        <v>311</v>
      </c>
      <c r="C238" s="111">
        <v>10000</v>
      </c>
      <c r="D238" s="76" t="s">
        <v>310</v>
      </c>
      <c r="E238" s="76"/>
    </row>
    <row r="239" spans="2:5">
      <c r="B239" s="13"/>
      <c r="C239" s="110"/>
      <c r="D239" s="74"/>
      <c r="E239" s="74"/>
    </row>
    <row r="240" spans="2:5" ht="15.75" customHeight="1">
      <c r="C240" s="109">
        <f>SUM(C238:C239)</f>
        <v>10000</v>
      </c>
      <c r="D240" s="104"/>
      <c r="E240" s="103"/>
    </row>
    <row r="243" spans="2:6">
      <c r="B243" s="79" t="s">
        <v>304</v>
      </c>
      <c r="C243" s="79"/>
      <c r="D243" s="78" t="s">
        <v>296</v>
      </c>
      <c r="E243" s="10" t="s">
        <v>303</v>
      </c>
      <c r="F243" s="10" t="s">
        <v>302</v>
      </c>
    </row>
    <row r="244" spans="2:6">
      <c r="B244" s="19"/>
      <c r="C244" s="19"/>
      <c r="D244" s="77"/>
      <c r="E244" s="77"/>
      <c r="F244" s="77"/>
    </row>
    <row r="245" spans="2:6">
      <c r="B245" s="16" t="s">
        <v>309</v>
      </c>
      <c r="C245" s="76"/>
      <c r="D245" s="108"/>
      <c r="E245" s="76"/>
      <c r="F245" s="76"/>
    </row>
    <row r="246" spans="2:6">
      <c r="B246" s="98" t="s">
        <v>308</v>
      </c>
      <c r="C246" s="107" t="s">
        <v>307</v>
      </c>
      <c r="D246" s="76"/>
      <c r="E246" s="76"/>
      <c r="F246" s="76"/>
    </row>
    <row r="247" spans="2:6">
      <c r="B247" s="81" t="s">
        <v>306</v>
      </c>
      <c r="C247" s="76" t="s">
        <v>305</v>
      </c>
      <c r="D247" s="76">
        <f>+[1]EA!D25</f>
        <v>14480000</v>
      </c>
      <c r="E247" s="76"/>
      <c r="F247" s="76"/>
    </row>
    <row r="248" spans="2:6">
      <c r="B248" s="13"/>
      <c r="C248" s="13"/>
      <c r="D248" s="74"/>
      <c r="E248" s="74"/>
      <c r="F248" s="74"/>
    </row>
    <row r="252" spans="2:6" ht="24.75" customHeight="1">
      <c r="B252" s="79" t="s">
        <v>304</v>
      </c>
      <c r="C252" s="78" t="s">
        <v>296</v>
      </c>
      <c r="D252" s="10" t="s">
        <v>303</v>
      </c>
      <c r="E252" s="10" t="s">
        <v>302</v>
      </c>
    </row>
    <row r="253" spans="2:6" ht="25.5">
      <c r="B253" s="106" t="s">
        <v>301</v>
      </c>
      <c r="C253" s="77"/>
      <c r="D253" s="77"/>
      <c r="E253" s="77"/>
    </row>
    <row r="254" spans="2:6">
      <c r="B254" s="105" t="s">
        <v>300</v>
      </c>
      <c r="C254" s="76">
        <f>+[1]EA!D28</f>
        <v>412957.79</v>
      </c>
      <c r="D254" s="76" t="s">
        <v>299</v>
      </c>
      <c r="E254" s="76"/>
    </row>
    <row r="255" spans="2:6">
      <c r="B255" s="86"/>
      <c r="C255" s="76"/>
      <c r="D255" s="76"/>
      <c r="E255" s="76"/>
    </row>
    <row r="256" spans="2:6" ht="16.5" customHeight="1">
      <c r="C256" s="89">
        <f>SUM(C254:C255)</f>
        <v>412957.79</v>
      </c>
      <c r="D256" s="104"/>
      <c r="E256" s="103"/>
    </row>
    <row r="259" spans="2:6">
      <c r="B259" s="72" t="s">
        <v>298</v>
      </c>
    </row>
    <row r="261" spans="2:6">
      <c r="B261" s="79" t="s">
        <v>297</v>
      </c>
      <c r="C261" s="79"/>
      <c r="D261" s="78" t="s">
        <v>296</v>
      </c>
      <c r="E261" s="10" t="s">
        <v>295</v>
      </c>
      <c r="F261" s="10" t="s">
        <v>294</v>
      </c>
    </row>
    <row r="262" spans="2:6">
      <c r="B262" s="19" t="s">
        <v>293</v>
      </c>
      <c r="C262" s="91"/>
      <c r="D262" s="77"/>
      <c r="E262" s="77"/>
      <c r="F262" s="77">
        <v>0</v>
      </c>
    </row>
    <row r="263" spans="2:6">
      <c r="B263" s="98" t="s">
        <v>292</v>
      </c>
      <c r="C263" s="98" t="s">
        <v>291</v>
      </c>
      <c r="D263" s="76"/>
      <c r="E263" s="102"/>
      <c r="F263" s="76"/>
    </row>
    <row r="264" spans="2:6">
      <c r="B264" s="81" t="s">
        <v>290</v>
      </c>
      <c r="C264" s="81" t="s">
        <v>289</v>
      </c>
      <c r="D264" s="76">
        <v>1583298.63</v>
      </c>
      <c r="E264" s="96">
        <f>+D264/$D$376</f>
        <v>9.7378805383249417E-2</v>
      </c>
      <c r="F264" s="76"/>
    </row>
    <row r="265" spans="2:6">
      <c r="B265" s="98" t="s">
        <v>288</v>
      </c>
      <c r="C265" s="98" t="s">
        <v>287</v>
      </c>
      <c r="D265" s="76"/>
      <c r="E265" s="96"/>
      <c r="F265" s="76"/>
    </row>
    <row r="266" spans="2:6">
      <c r="B266" s="81" t="s">
        <v>286</v>
      </c>
      <c r="C266" s="81" t="s">
        <v>285</v>
      </c>
      <c r="D266" s="76">
        <v>4946000</v>
      </c>
      <c r="E266" s="96">
        <f>+D266/$D$376</f>
        <v>0.30419755458611852</v>
      </c>
      <c r="F266" s="76"/>
    </row>
    <row r="267" spans="2:6">
      <c r="B267" s="81" t="s">
        <v>284</v>
      </c>
      <c r="C267" s="81" t="s">
        <v>283</v>
      </c>
      <c r="D267" s="76">
        <v>160631.44</v>
      </c>
      <c r="E267" s="96">
        <f>+D267/$D$376</f>
        <v>9.8794361580361555E-3</v>
      </c>
      <c r="F267" s="76"/>
    </row>
    <row r="268" spans="2:6">
      <c r="B268" s="101"/>
      <c r="C268" s="100" t="s">
        <v>282</v>
      </c>
      <c r="D268" s="76"/>
      <c r="E268" s="96"/>
      <c r="F268" s="76"/>
    </row>
    <row r="269" spans="2:6">
      <c r="B269" s="81" t="s">
        <v>281</v>
      </c>
      <c r="C269" s="99" t="s">
        <v>280</v>
      </c>
      <c r="D269" s="76">
        <v>57890.98</v>
      </c>
      <c r="E269" s="96">
        <f>+D269/$D$376</f>
        <v>3.5605124441152238E-3</v>
      </c>
      <c r="F269" s="76"/>
    </row>
    <row r="270" spans="2:6">
      <c r="B270" s="81" t="s">
        <v>279</v>
      </c>
      <c r="C270" s="81" t="s">
        <v>278</v>
      </c>
      <c r="D270" s="76">
        <v>694622.26</v>
      </c>
      <c r="E270" s="96">
        <f>+D270/$D$376</f>
        <v>4.2721874818658113E-2</v>
      </c>
      <c r="F270" s="76"/>
    </row>
    <row r="271" spans="2:6">
      <c r="B271" s="81" t="s">
        <v>277</v>
      </c>
      <c r="C271" s="81" t="s">
        <v>276</v>
      </c>
      <c r="D271" s="76"/>
      <c r="E271" s="96"/>
      <c r="F271" s="76"/>
    </row>
    <row r="272" spans="2:6">
      <c r="B272" s="81" t="s">
        <v>275</v>
      </c>
      <c r="C272" s="81" t="s">
        <v>274</v>
      </c>
      <c r="D272" s="76">
        <v>91130.78</v>
      </c>
      <c r="E272" s="96">
        <f>+D272/$D$376</f>
        <v>5.6048848409877795E-3</v>
      </c>
      <c r="F272" s="76"/>
    </row>
    <row r="273" spans="2:6">
      <c r="B273" s="81" t="s">
        <v>273</v>
      </c>
      <c r="C273" s="81" t="s">
        <v>272</v>
      </c>
      <c r="D273" s="76">
        <v>19901.96</v>
      </c>
      <c r="E273" s="96">
        <f>+D273/$D$376</f>
        <v>1.2240452008634749E-3</v>
      </c>
      <c r="F273" s="76"/>
    </row>
    <row r="274" spans="2:6">
      <c r="B274" s="81" t="s">
        <v>271</v>
      </c>
      <c r="C274" s="81" t="s">
        <v>270</v>
      </c>
      <c r="D274" s="76"/>
      <c r="E274" s="96"/>
      <c r="F274" s="76"/>
    </row>
    <row r="275" spans="2:6">
      <c r="B275" s="81" t="s">
        <v>269</v>
      </c>
      <c r="C275" s="81" t="s">
        <v>268</v>
      </c>
      <c r="D275" s="76">
        <v>10393.6</v>
      </c>
      <c r="E275" s="96">
        <f>+D275/$D$376</f>
        <v>6.3924539089087781E-4</v>
      </c>
      <c r="F275" s="76"/>
    </row>
    <row r="276" spans="2:6">
      <c r="B276" s="81" t="s">
        <v>267</v>
      </c>
      <c r="C276" s="81" t="s">
        <v>266</v>
      </c>
      <c r="D276" s="76">
        <v>31697.27</v>
      </c>
      <c r="E276" s="96">
        <f>+D276/$D$376</f>
        <v>1.9495010151750782E-3</v>
      </c>
      <c r="F276" s="76"/>
    </row>
    <row r="277" spans="2:6">
      <c r="B277" s="81" t="s">
        <v>265</v>
      </c>
      <c r="C277" s="81" t="s">
        <v>264</v>
      </c>
      <c r="D277" s="76">
        <v>0</v>
      </c>
      <c r="E277" s="96"/>
      <c r="F277" s="76"/>
    </row>
    <row r="278" spans="2:6">
      <c r="B278" s="98"/>
      <c r="C278" s="98"/>
      <c r="D278" s="76"/>
      <c r="E278" s="96"/>
      <c r="F278" s="76"/>
    </row>
    <row r="279" spans="2:6">
      <c r="B279" s="81" t="s">
        <v>263</v>
      </c>
      <c r="C279" s="81" t="s">
        <v>262</v>
      </c>
      <c r="D279" s="76">
        <v>2500000</v>
      </c>
      <c r="E279" s="96">
        <f>+D279/$D$376</f>
        <v>0.15375937858174207</v>
      </c>
      <c r="F279" s="76"/>
    </row>
    <row r="280" spans="2:6">
      <c r="B280" s="81" t="s">
        <v>261</v>
      </c>
      <c r="C280" s="81" t="s">
        <v>260</v>
      </c>
      <c r="D280" s="76">
        <v>1642958.41</v>
      </c>
      <c r="E280" s="96">
        <f>+D280/$D$376</f>
        <v>0.1010481056628988</v>
      </c>
      <c r="F280" s="76"/>
    </row>
    <row r="281" spans="2:6">
      <c r="B281" s="81"/>
      <c r="C281" s="81"/>
      <c r="D281" s="76">
        <v>0</v>
      </c>
      <c r="E281" s="96"/>
      <c r="F281" s="76"/>
    </row>
    <row r="282" spans="2:6">
      <c r="B282" s="98" t="s">
        <v>259</v>
      </c>
      <c r="C282" s="98" t="s">
        <v>258</v>
      </c>
      <c r="D282" s="76"/>
      <c r="E282" s="96"/>
      <c r="F282" s="76"/>
    </row>
    <row r="283" spans="2:6">
      <c r="B283" s="97"/>
      <c r="C283" s="81"/>
      <c r="D283" s="76">
        <v>0</v>
      </c>
      <c r="E283" s="96"/>
      <c r="F283" s="76"/>
    </row>
    <row r="284" spans="2:6">
      <c r="B284" s="97" t="s">
        <v>257</v>
      </c>
      <c r="C284" s="81" t="s">
        <v>256</v>
      </c>
      <c r="D284" s="76">
        <v>66500</v>
      </c>
      <c r="E284" s="96">
        <f>+D284/$D$376</f>
        <v>4.089999470274339E-3</v>
      </c>
      <c r="F284" s="76"/>
    </row>
    <row r="285" spans="2:6">
      <c r="B285" s="97" t="s">
        <v>255</v>
      </c>
      <c r="C285" s="81" t="s">
        <v>254</v>
      </c>
      <c r="D285" s="76">
        <v>17240</v>
      </c>
      <c r="E285" s="96">
        <f>+D285/$D$376</f>
        <v>1.0603246746996933E-3</v>
      </c>
      <c r="F285" s="76"/>
    </row>
    <row r="286" spans="2:6">
      <c r="B286" s="97" t="s">
        <v>253</v>
      </c>
      <c r="C286" s="81" t="s">
        <v>252</v>
      </c>
      <c r="D286" s="76">
        <v>27375</v>
      </c>
      <c r="E286" s="96">
        <f>+D286/$D$376</f>
        <v>1.6836651954700757E-3</v>
      </c>
      <c r="F286" s="76"/>
    </row>
    <row r="287" spans="2:6">
      <c r="B287" s="97" t="s">
        <v>251</v>
      </c>
      <c r="C287" s="81" t="s">
        <v>250</v>
      </c>
      <c r="D287" s="76">
        <v>73000</v>
      </c>
      <c r="E287" s="96">
        <f>+D287/$D$376</f>
        <v>4.4897738545868681E-3</v>
      </c>
      <c r="F287" s="76"/>
    </row>
    <row r="288" spans="2:6">
      <c r="B288" s="97" t="s">
        <v>249</v>
      </c>
      <c r="C288" s="81" t="s">
        <v>248</v>
      </c>
      <c r="D288" s="76">
        <v>173750</v>
      </c>
      <c r="E288" s="96">
        <f>+D288/$D$376</f>
        <v>1.0686276811431075E-2</v>
      </c>
      <c r="F288" s="76"/>
    </row>
    <row r="289" spans="2:6">
      <c r="B289" s="97" t="s">
        <v>247</v>
      </c>
      <c r="C289" s="81" t="s">
        <v>246</v>
      </c>
      <c r="D289" s="76">
        <v>107750</v>
      </c>
      <c r="E289" s="96">
        <f>+D289/$D$376</f>
        <v>6.6270292168730833E-3</v>
      </c>
      <c r="F289" s="76"/>
    </row>
    <row r="290" spans="2:6">
      <c r="B290" s="97" t="s">
        <v>245</v>
      </c>
      <c r="C290" s="81" t="s">
        <v>244</v>
      </c>
      <c r="D290" s="76">
        <v>18250</v>
      </c>
      <c r="E290" s="96">
        <f>+D290/$D$376</f>
        <v>1.122443463646717E-3</v>
      </c>
      <c r="F290" s="76"/>
    </row>
    <row r="291" spans="2:6">
      <c r="B291" s="97" t="s">
        <v>243</v>
      </c>
      <c r="C291" s="81" t="s">
        <v>242</v>
      </c>
      <c r="D291" s="76">
        <v>50000</v>
      </c>
      <c r="E291" s="96">
        <f>+D291/$D$376</f>
        <v>3.0751875716348415E-3</v>
      </c>
      <c r="F291" s="76"/>
    </row>
    <row r="292" spans="2:6">
      <c r="B292" s="97" t="s">
        <v>241</v>
      </c>
      <c r="C292" s="81" t="s">
        <v>240</v>
      </c>
      <c r="D292" s="76">
        <v>32325</v>
      </c>
      <c r="E292" s="96">
        <f>+D292/$D$376</f>
        <v>1.988108765061925E-3</v>
      </c>
      <c r="F292" s="76"/>
    </row>
    <row r="293" spans="2:6">
      <c r="B293" s="97" t="s">
        <v>239</v>
      </c>
      <c r="C293" s="81" t="s">
        <v>238</v>
      </c>
      <c r="D293" s="76">
        <v>91250</v>
      </c>
      <c r="E293" s="96">
        <f>+D293/$D$376</f>
        <v>5.6122173182335854E-3</v>
      </c>
      <c r="F293" s="76"/>
    </row>
    <row r="294" spans="2:6">
      <c r="B294" s="97" t="s">
        <v>237</v>
      </c>
      <c r="C294" s="81" t="s">
        <v>236</v>
      </c>
      <c r="D294" s="76">
        <v>80000</v>
      </c>
      <c r="E294" s="96">
        <f>+D294/$D$376</f>
        <v>4.9203001146157464E-3</v>
      </c>
      <c r="F294" s="76"/>
    </row>
    <row r="295" spans="2:6">
      <c r="B295" s="97" t="s">
        <v>235</v>
      </c>
      <c r="C295" s="81" t="s">
        <v>234</v>
      </c>
      <c r="D295" s="76">
        <v>36000</v>
      </c>
      <c r="E295" s="96">
        <f>+D295/$D$376</f>
        <v>2.2141350515770858E-3</v>
      </c>
      <c r="F295" s="76"/>
    </row>
    <row r="296" spans="2:6">
      <c r="B296" s="97" t="s">
        <v>233</v>
      </c>
      <c r="C296" s="81" t="s">
        <v>232</v>
      </c>
      <c r="D296" s="76">
        <v>27375</v>
      </c>
      <c r="E296" s="96">
        <f>+D296/$D$376</f>
        <v>1.6836651954700757E-3</v>
      </c>
      <c r="F296" s="76"/>
    </row>
    <row r="297" spans="2:6">
      <c r="B297" s="97" t="s">
        <v>231</v>
      </c>
      <c r="C297" s="81" t="s">
        <v>230</v>
      </c>
      <c r="D297" s="76">
        <v>91250</v>
      </c>
      <c r="E297" s="96">
        <f>+D297/$D$376</f>
        <v>5.6122173182335854E-3</v>
      </c>
      <c r="F297" s="76"/>
    </row>
    <row r="298" spans="2:6">
      <c r="B298" s="97" t="s">
        <v>229</v>
      </c>
      <c r="C298" s="81" t="s">
        <v>228</v>
      </c>
      <c r="D298" s="76">
        <v>36000</v>
      </c>
      <c r="E298" s="96">
        <f>+D298/$D$376</f>
        <v>2.2141350515770858E-3</v>
      </c>
      <c r="F298" s="76"/>
    </row>
    <row r="299" spans="2:6">
      <c r="B299" s="97" t="s">
        <v>227</v>
      </c>
      <c r="C299" s="81" t="s">
        <v>226</v>
      </c>
      <c r="D299" s="76">
        <v>43100</v>
      </c>
      <c r="E299" s="96">
        <f>+D299/$D$376</f>
        <v>2.6508116867492333E-3</v>
      </c>
      <c r="F299" s="76"/>
    </row>
    <row r="300" spans="2:6">
      <c r="B300" s="97" t="s">
        <v>225</v>
      </c>
      <c r="C300" s="81" t="s">
        <v>224</v>
      </c>
      <c r="D300" s="76">
        <v>41250</v>
      </c>
      <c r="E300" s="96">
        <f>+D300/$D$376</f>
        <v>2.5370297465987443E-3</v>
      </c>
      <c r="F300" s="76"/>
    </row>
    <row r="301" spans="2:6">
      <c r="B301" s="97" t="s">
        <v>223</v>
      </c>
      <c r="C301" s="81" t="s">
        <v>222</v>
      </c>
      <c r="D301" s="76">
        <v>18000</v>
      </c>
      <c r="E301" s="96">
        <f>+D301/$D$376</f>
        <v>1.1070675257885429E-3</v>
      </c>
      <c r="F301" s="76"/>
    </row>
    <row r="302" spans="2:6">
      <c r="B302" s="97" t="s">
        <v>221</v>
      </c>
      <c r="C302" s="81" t="s">
        <v>220</v>
      </c>
      <c r="D302" s="76">
        <v>75848.759999999995</v>
      </c>
      <c r="E302" s="96">
        <f>+D302/$D$376</f>
        <v>4.6649832815182776E-3</v>
      </c>
      <c r="F302" s="76"/>
    </row>
    <row r="303" spans="2:6">
      <c r="B303" s="97" t="s">
        <v>219</v>
      </c>
      <c r="C303" s="81" t="s">
        <v>218</v>
      </c>
      <c r="D303" s="76">
        <v>91250</v>
      </c>
      <c r="E303" s="96">
        <f>+D303/$D$376</f>
        <v>5.6122173182335854E-3</v>
      </c>
      <c r="F303" s="76"/>
    </row>
    <row r="304" spans="2:6">
      <c r="B304" s="97" t="s">
        <v>217</v>
      </c>
      <c r="C304" s="81" t="s">
        <v>216</v>
      </c>
      <c r="D304" s="76">
        <v>27375</v>
      </c>
      <c r="E304" s="96">
        <f>+D304/$D$376</f>
        <v>1.6836651954700757E-3</v>
      </c>
      <c r="F304" s="76"/>
    </row>
    <row r="305" spans="2:6">
      <c r="B305" s="97" t="s">
        <v>215</v>
      </c>
      <c r="C305" s="81" t="s">
        <v>214</v>
      </c>
      <c r="D305" s="76">
        <v>91250</v>
      </c>
      <c r="E305" s="96">
        <f>+D305/$D$376</f>
        <v>5.6122173182335854E-3</v>
      </c>
      <c r="F305" s="76"/>
    </row>
    <row r="306" spans="2:6">
      <c r="B306" s="97" t="s">
        <v>213</v>
      </c>
      <c r="C306" s="81" t="s">
        <v>212</v>
      </c>
      <c r="D306" s="76">
        <v>15000</v>
      </c>
      <c r="E306" s="96">
        <f>+D306/$D$376</f>
        <v>9.2255627149045246E-4</v>
      </c>
      <c r="F306" s="76"/>
    </row>
    <row r="307" spans="2:6">
      <c r="B307" s="97" t="s">
        <v>211</v>
      </c>
      <c r="C307" s="81" t="s">
        <v>210</v>
      </c>
      <c r="D307" s="76">
        <v>18000</v>
      </c>
      <c r="E307" s="96">
        <f>+D307/$D$376</f>
        <v>1.1070675257885429E-3</v>
      </c>
      <c r="F307" s="76"/>
    </row>
    <row r="308" spans="2:6">
      <c r="B308" s="97" t="s">
        <v>209</v>
      </c>
      <c r="C308" s="81" t="s">
        <v>208</v>
      </c>
      <c r="D308" s="76">
        <v>54750</v>
      </c>
      <c r="E308" s="96">
        <f>+D308/$D$376</f>
        <v>3.3673303909401513E-3</v>
      </c>
      <c r="F308" s="76"/>
    </row>
    <row r="309" spans="2:6">
      <c r="B309" s="97" t="s">
        <v>207</v>
      </c>
      <c r="C309" s="81" t="s">
        <v>206</v>
      </c>
      <c r="D309" s="76">
        <v>149250</v>
      </c>
      <c r="E309" s="96">
        <f>+D309/$D$376</f>
        <v>9.1794349013300022E-3</v>
      </c>
      <c r="F309" s="76"/>
    </row>
    <row r="310" spans="2:6">
      <c r="B310" s="97" t="s">
        <v>205</v>
      </c>
      <c r="C310" s="81" t="s">
        <v>204</v>
      </c>
      <c r="D310" s="76">
        <v>185750</v>
      </c>
      <c r="E310" s="96">
        <f>+D310/$D$376</f>
        <v>1.1424321828623437E-2</v>
      </c>
      <c r="F310" s="76"/>
    </row>
    <row r="311" spans="2:6">
      <c r="B311" s="97" t="s">
        <v>203</v>
      </c>
      <c r="C311" s="81" t="s">
        <v>202</v>
      </c>
      <c r="D311" s="76">
        <v>176000</v>
      </c>
      <c r="E311" s="96">
        <f>+D311/$D$376</f>
        <v>1.0824660252154642E-2</v>
      </c>
      <c r="F311" s="76"/>
    </row>
    <row r="312" spans="2:6">
      <c r="B312" s="97" t="s">
        <v>201</v>
      </c>
      <c r="C312" s="81" t="s">
        <v>200</v>
      </c>
      <c r="D312" s="76">
        <v>110000</v>
      </c>
      <c r="E312" s="96">
        <f>+D312/$D$376</f>
        <v>6.7654126575966509E-3</v>
      </c>
      <c r="F312" s="76"/>
    </row>
    <row r="313" spans="2:6">
      <c r="B313" s="97" t="s">
        <v>199</v>
      </c>
      <c r="C313" s="81" t="s">
        <v>198</v>
      </c>
      <c r="D313" s="76">
        <v>88000</v>
      </c>
      <c r="E313" s="96">
        <f>+D313/$D$376</f>
        <v>5.4123301260773212E-3</v>
      </c>
      <c r="F313" s="76"/>
    </row>
    <row r="314" spans="2:6">
      <c r="B314" s="97" t="s">
        <v>197</v>
      </c>
      <c r="C314" s="81" t="s">
        <v>196</v>
      </c>
      <c r="D314" s="76">
        <v>110000</v>
      </c>
      <c r="E314" s="96">
        <f>+D314/$D$376</f>
        <v>6.7654126575966509E-3</v>
      </c>
      <c r="F314" s="76"/>
    </row>
    <row r="315" spans="2:6">
      <c r="B315" s="97" t="s">
        <v>195</v>
      </c>
      <c r="C315" s="81" t="s">
        <v>194</v>
      </c>
      <c r="D315" s="76">
        <v>110000</v>
      </c>
      <c r="E315" s="96">
        <f>+D315/$D$376</f>
        <v>6.7654126575966509E-3</v>
      </c>
      <c r="F315" s="76"/>
    </row>
    <row r="316" spans="2:6">
      <c r="B316" s="97" t="s">
        <v>193</v>
      </c>
      <c r="C316" s="81" t="s">
        <v>192</v>
      </c>
      <c r="D316" s="76">
        <v>75848.759999999995</v>
      </c>
      <c r="E316" s="96">
        <f>+D316/$D$376</f>
        <v>4.6649832815182776E-3</v>
      </c>
      <c r="F316" s="76"/>
    </row>
    <row r="317" spans="2:6">
      <c r="B317" s="97" t="s">
        <v>191</v>
      </c>
      <c r="C317" s="81" t="s">
        <v>190</v>
      </c>
      <c r="D317" s="76">
        <v>18250</v>
      </c>
      <c r="E317" s="96">
        <f>+D317/$D$376</f>
        <v>1.122443463646717E-3</v>
      </c>
      <c r="F317" s="76"/>
    </row>
    <row r="318" spans="2:6">
      <c r="B318" s="97" t="s">
        <v>189</v>
      </c>
      <c r="C318" s="81" t="s">
        <v>188</v>
      </c>
      <c r="D318" s="76">
        <v>10000</v>
      </c>
      <c r="E318" s="96">
        <f>+D318/$D$376</f>
        <v>6.150375143269683E-4</v>
      </c>
      <c r="F318" s="76"/>
    </row>
    <row r="319" spans="2:6">
      <c r="B319" s="97" t="s">
        <v>187</v>
      </c>
      <c r="C319" s="81" t="s">
        <v>186</v>
      </c>
      <c r="D319" s="76">
        <v>50000</v>
      </c>
      <c r="E319" s="96">
        <f>+D319/$D$376</f>
        <v>3.0751875716348415E-3</v>
      </c>
      <c r="F319" s="76"/>
    </row>
    <row r="320" spans="2:6">
      <c r="B320" s="97" t="s">
        <v>185</v>
      </c>
      <c r="C320" s="81" t="s">
        <v>184</v>
      </c>
      <c r="D320" s="76">
        <v>6000</v>
      </c>
      <c r="E320" s="96">
        <f>+D320/$D$376</f>
        <v>3.6902250859618095E-4</v>
      </c>
      <c r="F320" s="76"/>
    </row>
    <row r="321" spans="2:6">
      <c r="B321" s="97" t="s">
        <v>183</v>
      </c>
      <c r="C321" s="81" t="s">
        <v>182</v>
      </c>
      <c r="D321" s="76">
        <v>5000</v>
      </c>
      <c r="E321" s="96">
        <f>+D321/$D$376</f>
        <v>3.0751875716348415E-4</v>
      </c>
      <c r="F321" s="76"/>
    </row>
    <row r="322" spans="2:6">
      <c r="B322" s="97" t="s">
        <v>181</v>
      </c>
      <c r="C322" s="81" t="s">
        <v>180</v>
      </c>
      <c r="D322" s="76">
        <v>5000</v>
      </c>
      <c r="E322" s="96">
        <f>+D322/$D$376</f>
        <v>3.0751875716348415E-4</v>
      </c>
      <c r="F322" s="76"/>
    </row>
    <row r="323" spans="2:6">
      <c r="B323" s="97" t="s">
        <v>179</v>
      </c>
      <c r="C323" s="81" t="s">
        <v>178</v>
      </c>
      <c r="D323" s="76">
        <v>0</v>
      </c>
      <c r="E323" s="96"/>
      <c r="F323" s="76"/>
    </row>
    <row r="324" spans="2:6">
      <c r="B324" s="97" t="s">
        <v>177</v>
      </c>
      <c r="C324" s="81" t="s">
        <v>176</v>
      </c>
      <c r="D324" s="76">
        <v>36500</v>
      </c>
      <c r="E324" s="96">
        <f>+D324/$D$376</f>
        <v>2.2448869272934341E-3</v>
      </c>
      <c r="F324" s="76"/>
    </row>
    <row r="325" spans="2:6">
      <c r="B325" s="97" t="s">
        <v>175</v>
      </c>
      <c r="C325" s="81" t="s">
        <v>174</v>
      </c>
      <c r="D325" s="76">
        <v>66500</v>
      </c>
      <c r="E325" s="96">
        <f>+D325/$D$376</f>
        <v>4.089999470274339E-3</v>
      </c>
      <c r="F325" s="76"/>
    </row>
    <row r="326" spans="2:6">
      <c r="B326" s="97" t="s">
        <v>173</v>
      </c>
      <c r="C326" s="81" t="s">
        <v>172</v>
      </c>
      <c r="D326" s="76">
        <v>91250</v>
      </c>
      <c r="E326" s="96">
        <f>+D326/$D$376</f>
        <v>5.6122173182335854E-3</v>
      </c>
      <c r="F326" s="76"/>
    </row>
    <row r="327" spans="2:6">
      <c r="B327" s="97" t="s">
        <v>171</v>
      </c>
      <c r="C327" s="81" t="s">
        <v>170</v>
      </c>
      <c r="D327" s="76">
        <v>31550</v>
      </c>
      <c r="E327" s="96">
        <f>+D327/$D$376</f>
        <v>1.940443357701585E-3</v>
      </c>
      <c r="F327" s="76"/>
    </row>
    <row r="328" spans="2:6">
      <c r="B328" s="97" t="s">
        <v>169</v>
      </c>
      <c r="C328" s="81" t="s">
        <v>168</v>
      </c>
      <c r="D328" s="76">
        <v>69500</v>
      </c>
      <c r="E328" s="96">
        <f>+D328/$D$376</f>
        <v>4.2745107245724294E-3</v>
      </c>
      <c r="F328" s="76"/>
    </row>
    <row r="329" spans="2:6">
      <c r="B329" s="97" t="s">
        <v>167</v>
      </c>
      <c r="C329" s="81" t="s">
        <v>166</v>
      </c>
      <c r="D329" s="76">
        <v>27375</v>
      </c>
      <c r="E329" s="96">
        <f>+D329/$D$376</f>
        <v>1.6836651954700757E-3</v>
      </c>
      <c r="F329" s="76"/>
    </row>
    <row r="330" spans="2:6">
      <c r="B330" s="97" t="s">
        <v>165</v>
      </c>
      <c r="C330" s="81" t="s">
        <v>164</v>
      </c>
      <c r="D330" s="76">
        <v>27375</v>
      </c>
      <c r="E330" s="96">
        <f>+D330/$D$376</f>
        <v>1.6836651954700757E-3</v>
      </c>
      <c r="F330" s="76"/>
    </row>
    <row r="331" spans="2:6">
      <c r="B331" s="97" t="s">
        <v>163</v>
      </c>
      <c r="C331" s="81" t="s">
        <v>162</v>
      </c>
      <c r="D331" s="76">
        <v>9125</v>
      </c>
      <c r="E331" s="96">
        <f>+D331/$D$376</f>
        <v>5.6122173182335852E-4</v>
      </c>
      <c r="F331" s="76"/>
    </row>
    <row r="332" spans="2:6">
      <c r="B332" s="97" t="s">
        <v>161</v>
      </c>
      <c r="C332" s="81" t="s">
        <v>160</v>
      </c>
      <c r="D332" s="76">
        <v>0</v>
      </c>
      <c r="E332" s="96"/>
      <c r="F332" s="76"/>
    </row>
    <row r="333" spans="2:6">
      <c r="B333" s="97" t="s">
        <v>159</v>
      </c>
      <c r="C333" s="81" t="s">
        <v>158</v>
      </c>
      <c r="D333" s="76">
        <v>15000</v>
      </c>
      <c r="E333" s="96">
        <f>+D333/$D$376</f>
        <v>9.2255627149045246E-4</v>
      </c>
      <c r="F333" s="76"/>
    </row>
    <row r="334" spans="2:6">
      <c r="B334" s="97" t="s">
        <v>157</v>
      </c>
      <c r="C334" s="81" t="s">
        <v>156</v>
      </c>
      <c r="D334" s="76">
        <v>91250</v>
      </c>
      <c r="E334" s="96">
        <f>+D334/$D$376</f>
        <v>5.6122173182335854E-3</v>
      </c>
      <c r="F334" s="76"/>
    </row>
    <row r="335" spans="2:6">
      <c r="B335" s="97" t="s">
        <v>155</v>
      </c>
      <c r="C335" s="81" t="s">
        <v>154</v>
      </c>
      <c r="D335" s="76">
        <v>330000</v>
      </c>
      <c r="E335" s="96">
        <f>+D335/$D$376</f>
        <v>2.0296237972789954E-2</v>
      </c>
      <c r="F335" s="76"/>
    </row>
    <row r="336" spans="2:6">
      <c r="B336" s="97" t="s">
        <v>153</v>
      </c>
      <c r="C336" s="81" t="s">
        <v>152</v>
      </c>
      <c r="D336" s="76">
        <v>63000</v>
      </c>
      <c r="E336" s="96">
        <f>+D336/$D$376</f>
        <v>3.8747363402599003E-3</v>
      </c>
      <c r="F336" s="76"/>
    </row>
    <row r="337" spans="2:6">
      <c r="B337" s="97" t="s">
        <v>151</v>
      </c>
      <c r="C337" s="81" t="s">
        <v>150</v>
      </c>
      <c r="D337" s="76">
        <v>45000</v>
      </c>
      <c r="E337" s="96">
        <f>+D337/$D$376</f>
        <v>2.7676688144713571E-3</v>
      </c>
      <c r="F337" s="76"/>
    </row>
    <row r="338" spans="2:6">
      <c r="B338" s="97" t="s">
        <v>149</v>
      </c>
      <c r="C338" s="81" t="s">
        <v>148</v>
      </c>
      <c r="D338" s="76">
        <v>4950</v>
      </c>
      <c r="E338" s="96">
        <f>+D338/$D$376</f>
        <v>3.0444356959184933E-4</v>
      </c>
      <c r="F338" s="76"/>
    </row>
    <row r="339" spans="2:6">
      <c r="B339" s="97" t="s">
        <v>147</v>
      </c>
      <c r="C339" s="81" t="s">
        <v>146</v>
      </c>
      <c r="D339" s="76">
        <v>49600</v>
      </c>
      <c r="E339" s="96">
        <f>+D339/$D$376</f>
        <v>3.0505860710617629E-3</v>
      </c>
      <c r="F339" s="76"/>
    </row>
    <row r="340" spans="2:6">
      <c r="B340" s="97" t="s">
        <v>145</v>
      </c>
      <c r="C340" s="81" t="s">
        <v>144</v>
      </c>
      <c r="D340" s="76">
        <v>41000</v>
      </c>
      <c r="E340" s="96">
        <f>+D340/$D$376</f>
        <v>2.5216538087405702E-3</v>
      </c>
      <c r="F340" s="76"/>
    </row>
    <row r="341" spans="2:6">
      <c r="B341" s="97" t="s">
        <v>143</v>
      </c>
      <c r="C341" s="81" t="s">
        <v>142</v>
      </c>
      <c r="D341" s="76">
        <v>91250</v>
      </c>
      <c r="E341" s="96">
        <f>+D341/$D$376</f>
        <v>5.6122173182335854E-3</v>
      </c>
      <c r="F341" s="76"/>
    </row>
    <row r="342" spans="2:6">
      <c r="B342" s="97" t="s">
        <v>141</v>
      </c>
      <c r="C342" s="81" t="s">
        <v>140</v>
      </c>
      <c r="D342" s="76"/>
      <c r="E342" s="96"/>
      <c r="F342" s="76"/>
    </row>
    <row r="343" spans="2:6">
      <c r="B343" s="97" t="s">
        <v>139</v>
      </c>
      <c r="C343" s="81" t="s">
        <v>138</v>
      </c>
      <c r="D343" s="76">
        <v>110000</v>
      </c>
      <c r="E343" s="96">
        <f>+D343/$D$376</f>
        <v>6.7654126575966509E-3</v>
      </c>
      <c r="F343" s="76"/>
    </row>
    <row r="344" spans="2:6">
      <c r="B344" s="97" t="s">
        <v>137</v>
      </c>
      <c r="C344" s="81" t="s">
        <v>136</v>
      </c>
      <c r="D344" s="76">
        <v>66000</v>
      </c>
      <c r="E344" s="96">
        <f>+D344/$D$376</f>
        <v>4.0592475945579907E-3</v>
      </c>
      <c r="F344" s="76"/>
    </row>
    <row r="345" spans="2:6">
      <c r="B345" s="97" t="s">
        <v>135</v>
      </c>
      <c r="C345" s="81" t="s">
        <v>134</v>
      </c>
      <c r="D345" s="76">
        <v>110000</v>
      </c>
      <c r="E345" s="96">
        <f>+D345/$D$376</f>
        <v>6.7654126575966509E-3</v>
      </c>
      <c r="F345" s="76"/>
    </row>
    <row r="346" spans="2:6">
      <c r="B346" s="97" t="s">
        <v>133</v>
      </c>
      <c r="C346" s="81" t="s">
        <v>132</v>
      </c>
      <c r="D346" s="76">
        <v>110000</v>
      </c>
      <c r="E346" s="96">
        <f>+D346/$D$376</f>
        <v>6.7654126575966509E-3</v>
      </c>
      <c r="F346" s="76"/>
    </row>
    <row r="347" spans="2:6">
      <c r="B347" s="97" t="s">
        <v>131</v>
      </c>
      <c r="C347" s="81" t="s">
        <v>130</v>
      </c>
      <c r="D347" s="76">
        <v>110000</v>
      </c>
      <c r="E347" s="96">
        <f>+D347/$D$376</f>
        <v>6.7654126575966509E-3</v>
      </c>
      <c r="F347" s="76"/>
    </row>
    <row r="348" spans="2:6">
      <c r="B348" s="97" t="s">
        <v>129</v>
      </c>
      <c r="C348" s="81" t="s">
        <v>128</v>
      </c>
      <c r="D348" s="76">
        <v>26600</v>
      </c>
      <c r="E348" s="96">
        <f>+D348/$D$376</f>
        <v>1.6359997881097356E-3</v>
      </c>
      <c r="F348" s="76"/>
    </row>
    <row r="349" spans="2:6">
      <c r="B349" s="97" t="s">
        <v>127</v>
      </c>
      <c r="C349" s="81" t="s">
        <v>126</v>
      </c>
      <c r="D349" s="76">
        <v>95200</v>
      </c>
      <c r="E349" s="96">
        <f>+D349/$D$376</f>
        <v>5.855157136392738E-3</v>
      </c>
      <c r="F349" s="76"/>
    </row>
    <row r="350" spans="2:6">
      <c r="B350" s="97"/>
      <c r="C350" s="81"/>
      <c r="D350" s="76"/>
      <c r="E350" s="96"/>
      <c r="F350" s="76"/>
    </row>
    <row r="351" spans="2:6">
      <c r="B351" s="97"/>
      <c r="C351" s="81"/>
      <c r="D351" s="76"/>
      <c r="E351" s="96"/>
      <c r="F351" s="76"/>
    </row>
    <row r="352" spans="2:6">
      <c r="B352" s="97" t="s">
        <v>125</v>
      </c>
      <c r="C352" s="81"/>
      <c r="D352" s="76"/>
      <c r="E352" s="96"/>
      <c r="F352" s="76"/>
    </row>
    <row r="353" spans="2:6">
      <c r="B353" s="97" t="s">
        <v>124</v>
      </c>
      <c r="C353" s="81" t="s">
        <v>123</v>
      </c>
      <c r="D353" s="76"/>
      <c r="E353" s="96"/>
      <c r="F353" s="76"/>
    </row>
    <row r="354" spans="2:6">
      <c r="B354" s="97" t="s">
        <v>122</v>
      </c>
      <c r="C354" s="81" t="s">
        <v>121</v>
      </c>
      <c r="D354" s="76"/>
      <c r="E354" s="96"/>
      <c r="F354" s="76"/>
    </row>
    <row r="355" spans="2:6">
      <c r="B355" s="97" t="s">
        <v>120</v>
      </c>
      <c r="C355" s="81" t="s">
        <v>119</v>
      </c>
      <c r="D355" s="76">
        <v>26057.52</v>
      </c>
      <c r="E355" s="96">
        <f>+D355/$D$376</f>
        <v>1.6026352330325263E-3</v>
      </c>
      <c r="F355" s="76"/>
    </row>
    <row r="356" spans="2:6">
      <c r="B356" s="97" t="s">
        <v>118</v>
      </c>
      <c r="C356" s="81" t="s">
        <v>117</v>
      </c>
      <c r="D356" s="76"/>
      <c r="E356" s="96"/>
      <c r="F356" s="76"/>
    </row>
    <row r="357" spans="2:6">
      <c r="B357" s="97" t="s">
        <v>116</v>
      </c>
      <c r="C357" s="81" t="s">
        <v>115</v>
      </c>
      <c r="D357" s="76">
        <v>6519.87</v>
      </c>
      <c r="E357" s="96">
        <f>+D357/$D$376</f>
        <v>4.009964638534971E-4</v>
      </c>
      <c r="F357" s="76"/>
    </row>
    <row r="358" spans="2:6">
      <c r="B358" s="97" t="s">
        <v>114</v>
      </c>
      <c r="C358" s="81" t="s">
        <v>113</v>
      </c>
      <c r="D358" s="76">
        <v>2704.23</v>
      </c>
      <c r="E358" s="96">
        <f>+D358/$D$376</f>
        <v>1.6632028973684174E-4</v>
      </c>
      <c r="F358" s="76"/>
    </row>
    <row r="359" spans="2:6">
      <c r="B359" s="97" t="s">
        <v>112</v>
      </c>
      <c r="C359" s="81" t="s">
        <v>111</v>
      </c>
      <c r="D359" s="76">
        <v>20382.12</v>
      </c>
      <c r="E359" s="96">
        <f>+D359/$D$376</f>
        <v>1.2535768421513987E-3</v>
      </c>
      <c r="F359" s="76"/>
    </row>
    <row r="360" spans="2:6">
      <c r="B360" s="97" t="s">
        <v>110</v>
      </c>
      <c r="C360" s="81" t="s">
        <v>109</v>
      </c>
      <c r="D360" s="76">
        <v>32203.89</v>
      </c>
      <c r="E360" s="96">
        <f>+D360/$D$376</f>
        <v>1.9806600457259109E-3</v>
      </c>
      <c r="F360" s="76"/>
    </row>
    <row r="361" spans="2:6">
      <c r="B361" s="97" t="s">
        <v>108</v>
      </c>
      <c r="C361" s="81" t="s">
        <v>107</v>
      </c>
      <c r="D361" s="76">
        <v>14837.4</v>
      </c>
      <c r="E361" s="96">
        <f>+D361/$D$376</f>
        <v>9.1255576150749596E-4</v>
      </c>
      <c r="F361" s="76"/>
    </row>
    <row r="362" spans="2:6">
      <c r="B362" s="97" t="s">
        <v>106</v>
      </c>
      <c r="C362" s="81" t="s">
        <v>105</v>
      </c>
      <c r="D362" s="76">
        <v>4757.3100000000004</v>
      </c>
      <c r="E362" s="96">
        <f>+D362/$D$376</f>
        <v>2.9259241172828297E-4</v>
      </c>
      <c r="F362" s="76"/>
    </row>
    <row r="363" spans="2:6">
      <c r="B363" s="97" t="s">
        <v>104</v>
      </c>
      <c r="C363" s="81" t="s">
        <v>103</v>
      </c>
      <c r="D363" s="76">
        <v>3080.43</v>
      </c>
      <c r="E363" s="96">
        <f>+D363/$D$376</f>
        <v>1.8945800102582229E-4</v>
      </c>
      <c r="F363" s="76"/>
    </row>
    <row r="364" spans="2:6">
      <c r="B364" s="97" t="s">
        <v>102</v>
      </c>
      <c r="C364" s="81" t="s">
        <v>101</v>
      </c>
      <c r="D364" s="76">
        <v>6188.67</v>
      </c>
      <c r="E364" s="96">
        <f>+D364/$D$376</f>
        <v>3.8062642137898787E-4</v>
      </c>
      <c r="F364" s="76"/>
    </row>
    <row r="365" spans="2:6">
      <c r="B365" s="97" t="s">
        <v>100</v>
      </c>
      <c r="C365" s="81" t="s">
        <v>99</v>
      </c>
      <c r="D365" s="76">
        <v>4308.03</v>
      </c>
      <c r="E365" s="96">
        <f>+D365/$D$376</f>
        <v>2.6496000628460089E-4</v>
      </c>
      <c r="F365" s="76"/>
    </row>
    <row r="366" spans="2:6">
      <c r="B366" s="97" t="s">
        <v>98</v>
      </c>
      <c r="C366" s="81" t="s">
        <v>97</v>
      </c>
      <c r="D366" s="76">
        <v>2688.57</v>
      </c>
      <c r="E366" s="96">
        <f>+D366/$D$376</f>
        <v>1.6535714098940573E-4</v>
      </c>
      <c r="F366" s="76"/>
    </row>
    <row r="367" spans="2:6">
      <c r="B367" s="97" t="s">
        <v>96</v>
      </c>
      <c r="C367" s="81" t="s">
        <v>95</v>
      </c>
      <c r="D367" s="76">
        <v>2579.94</v>
      </c>
      <c r="E367" s="96">
        <f>+D367/$D$376</f>
        <v>1.5867598847127187E-4</v>
      </c>
      <c r="F367" s="76"/>
    </row>
    <row r="368" spans="2:6">
      <c r="B368" s="97" t="s">
        <v>94</v>
      </c>
      <c r="C368" s="81" t="s">
        <v>93</v>
      </c>
      <c r="D368" s="76">
        <v>5791.59</v>
      </c>
      <c r="E368" s="96">
        <f>+D368/$D$376</f>
        <v>3.5620451176009263E-4</v>
      </c>
      <c r="F368" s="76"/>
    </row>
    <row r="369" spans="2:7">
      <c r="B369" s="97" t="s">
        <v>92</v>
      </c>
      <c r="C369" s="81" t="s">
        <v>91</v>
      </c>
      <c r="D369" s="76">
        <v>5478.21</v>
      </c>
      <c r="E369" s="96">
        <f>+D369/$D$376</f>
        <v>3.3693046613611412E-4</v>
      </c>
      <c r="F369" s="76"/>
    </row>
    <row r="370" spans="2:7">
      <c r="B370" s="97" t="s">
        <v>90</v>
      </c>
      <c r="C370" s="81" t="s">
        <v>89</v>
      </c>
      <c r="D370" s="76">
        <v>68858.55</v>
      </c>
      <c r="E370" s="96">
        <f>+D370/$D$376</f>
        <v>4.2350591432159263E-3</v>
      </c>
      <c r="F370" s="76"/>
    </row>
    <row r="371" spans="2:7">
      <c r="B371" s="97"/>
      <c r="C371" s="81"/>
      <c r="D371" s="76"/>
      <c r="E371" s="96"/>
      <c r="F371" s="76"/>
    </row>
    <row r="372" spans="2:7">
      <c r="B372" s="97" t="s">
        <v>88</v>
      </c>
      <c r="C372" s="81" t="s">
        <v>87</v>
      </c>
      <c r="D372" s="76"/>
      <c r="E372" s="96"/>
      <c r="F372" s="76"/>
    </row>
    <row r="373" spans="2:7">
      <c r="B373" s="97" t="s">
        <v>86</v>
      </c>
      <c r="C373" s="81" t="s">
        <v>85</v>
      </c>
      <c r="D373" s="76">
        <v>93196.63</v>
      </c>
      <c r="E373" s="96">
        <f>+D373/$D$376</f>
        <v>5.731942365885017E-3</v>
      </c>
      <c r="F373" s="76"/>
    </row>
    <row r="374" spans="2:7">
      <c r="B374" s="97"/>
      <c r="C374" s="81"/>
      <c r="D374" s="76"/>
      <c r="E374" s="96"/>
      <c r="F374" s="76"/>
    </row>
    <row r="375" spans="2:7">
      <c r="B375" s="81"/>
      <c r="C375" s="81"/>
      <c r="D375" s="76"/>
      <c r="E375" s="96"/>
      <c r="F375" s="76"/>
    </row>
    <row r="376" spans="2:7">
      <c r="B376" s="13"/>
      <c r="C376" s="95"/>
      <c r="D376" s="94">
        <f>SUM(D264:D374)</f>
        <v>16259170.810000001</v>
      </c>
      <c r="E376" s="93">
        <f>SUM(E264:E374)</f>
        <v>1.0000000000000004</v>
      </c>
      <c r="F376" s="74">
        <v>0</v>
      </c>
    </row>
    <row r="379" spans="2:7">
      <c r="B379" s="72" t="s">
        <v>84</v>
      </c>
    </row>
    <row r="381" spans="2:7" ht="28.5" customHeight="1">
      <c r="B381" s="22" t="s">
        <v>83</v>
      </c>
      <c r="C381" s="21" t="s">
        <v>9</v>
      </c>
      <c r="D381" s="20" t="s">
        <v>8</v>
      </c>
      <c r="E381" s="20" t="s">
        <v>78</v>
      </c>
      <c r="F381" s="92" t="s">
        <v>82</v>
      </c>
      <c r="G381" s="21" t="s">
        <v>77</v>
      </c>
    </row>
    <row r="382" spans="2:7">
      <c r="B382" s="83" t="s">
        <v>81</v>
      </c>
      <c r="C382" s="77"/>
      <c r="D382" s="77"/>
      <c r="E382" s="77">
        <v>0</v>
      </c>
      <c r="F382" s="77">
        <v>0</v>
      </c>
      <c r="G382" s="17">
        <v>0</v>
      </c>
    </row>
    <row r="383" spans="2:7">
      <c r="B383" s="91"/>
      <c r="C383" s="76"/>
      <c r="D383" s="76"/>
      <c r="E383" s="76"/>
      <c r="F383" s="76"/>
      <c r="G383" s="14"/>
    </row>
    <row r="384" spans="2:7">
      <c r="B384" s="91" t="s">
        <v>80</v>
      </c>
      <c r="C384" s="76">
        <f>+[3]ESF!J44</f>
        <v>233768156.81</v>
      </c>
      <c r="D384" s="76">
        <f>+[3]ESF!I44</f>
        <v>233768156.81</v>
      </c>
      <c r="E384" s="76"/>
      <c r="F384" s="76"/>
      <c r="G384" s="14"/>
    </row>
    <row r="385" spans="2:7">
      <c r="B385" s="81"/>
      <c r="C385" s="76"/>
      <c r="D385" s="76"/>
      <c r="E385" s="76"/>
      <c r="F385" s="76"/>
      <c r="G385" s="14"/>
    </row>
    <row r="386" spans="2:7">
      <c r="B386" s="86"/>
      <c r="C386" s="74"/>
      <c r="D386" s="74"/>
      <c r="E386" s="74"/>
      <c r="F386" s="74"/>
      <c r="G386" s="75"/>
    </row>
    <row r="387" spans="2:7" ht="19.5" customHeight="1">
      <c r="C387" s="90">
        <f>SUM(C383:C386)</f>
        <v>233768156.81</v>
      </c>
      <c r="D387" s="89">
        <f>SUM(D383:D386)</f>
        <v>233768156.81</v>
      </c>
      <c r="E387" s="80">
        <f>+E385+E386</f>
        <v>0</v>
      </c>
      <c r="F387" s="89"/>
      <c r="G387" s="89"/>
    </row>
    <row r="391" spans="2:7" ht="27" customHeight="1">
      <c r="B391" s="79" t="s">
        <v>79</v>
      </c>
      <c r="C391" s="78" t="s">
        <v>9</v>
      </c>
      <c r="D391" s="10" t="s">
        <v>8</v>
      </c>
      <c r="E391" s="10" t="s">
        <v>78</v>
      </c>
      <c r="F391" s="88" t="s">
        <v>77</v>
      </c>
    </row>
    <row r="392" spans="2:7">
      <c r="B392" s="19" t="s">
        <v>76</v>
      </c>
      <c r="C392" s="17"/>
      <c r="D392" s="77"/>
      <c r="E392" s="77"/>
      <c r="F392" s="77"/>
    </row>
    <row r="393" spans="2:7">
      <c r="B393" s="81"/>
      <c r="C393" s="14"/>
      <c r="D393" s="76"/>
      <c r="E393" s="77"/>
      <c r="F393" s="76"/>
    </row>
    <row r="394" spans="2:7">
      <c r="B394" s="81" t="s">
        <v>75</v>
      </c>
      <c r="C394" s="14">
        <f>+[3]ESF!J48</f>
        <v>-220430093.84</v>
      </c>
      <c r="D394" s="76">
        <f>+[3]ESF!I48</f>
        <v>-220868351.86000001</v>
      </c>
      <c r="E394" s="87">
        <f>+D394-C394</f>
        <v>-438258.02000001073</v>
      </c>
      <c r="F394" s="76"/>
    </row>
    <row r="395" spans="2:7">
      <c r="B395" s="81"/>
      <c r="C395" s="14"/>
      <c r="D395" s="76"/>
      <c r="E395" s="76"/>
      <c r="F395" s="76"/>
    </row>
    <row r="396" spans="2:7">
      <c r="B396" s="81"/>
      <c r="C396" s="14"/>
      <c r="D396" s="76"/>
      <c r="E396" s="76"/>
      <c r="F396" s="76"/>
    </row>
    <row r="397" spans="2:7">
      <c r="B397" s="81"/>
      <c r="C397" s="14"/>
      <c r="D397" s="76"/>
      <c r="E397" s="76"/>
      <c r="F397" s="76"/>
    </row>
    <row r="398" spans="2:7">
      <c r="B398" s="81"/>
      <c r="C398" s="14"/>
      <c r="D398" s="76"/>
      <c r="E398" s="76"/>
      <c r="F398" s="76"/>
    </row>
    <row r="399" spans="2:7">
      <c r="B399" s="86"/>
      <c r="C399" s="14"/>
      <c r="D399" s="76"/>
      <c r="E399" s="76"/>
      <c r="F399" s="74"/>
    </row>
    <row r="400" spans="2:7" ht="20.25" customHeight="1">
      <c r="C400" s="85">
        <f>SUM(C393:C399)</f>
        <v>-220430093.84</v>
      </c>
      <c r="D400" s="85">
        <f>SUM(D393:D399)</f>
        <v>-220868351.86000001</v>
      </c>
      <c r="E400" s="85">
        <f>SUM(E394)</f>
        <v>-438258.02000001073</v>
      </c>
      <c r="F400" s="84"/>
    </row>
    <row r="403" spans="2:5">
      <c r="B403" s="72" t="s">
        <v>74</v>
      </c>
    </row>
    <row r="405" spans="2:5" ht="30.75" customHeight="1">
      <c r="B405" s="79" t="s">
        <v>73</v>
      </c>
      <c r="C405" s="78" t="s">
        <v>9</v>
      </c>
      <c r="D405" s="10" t="s">
        <v>8</v>
      </c>
      <c r="E405" s="10" t="s">
        <v>7</v>
      </c>
    </row>
    <row r="406" spans="2:5">
      <c r="B406" s="83" t="s">
        <v>72</v>
      </c>
      <c r="C406" s="77"/>
      <c r="D406" s="77"/>
      <c r="E406" s="77"/>
    </row>
    <row r="407" spans="2:5">
      <c r="B407" s="83"/>
      <c r="C407" s="82"/>
      <c r="D407" s="82"/>
      <c r="E407" s="82"/>
    </row>
    <row r="408" spans="2:5">
      <c r="B408" s="19" t="s">
        <v>71</v>
      </c>
      <c r="C408" s="76"/>
      <c r="D408" s="76"/>
      <c r="E408" s="76"/>
    </row>
    <row r="409" spans="2:5">
      <c r="B409" s="81" t="s">
        <v>70</v>
      </c>
      <c r="C409" s="76">
        <v>0</v>
      </c>
      <c r="D409" s="76">
        <v>0.21</v>
      </c>
      <c r="E409" s="76">
        <f>+D409-C409</f>
        <v>0.21</v>
      </c>
    </row>
    <row r="410" spans="2:5">
      <c r="B410" s="81" t="s">
        <v>69</v>
      </c>
      <c r="C410" s="76"/>
      <c r="D410" s="76">
        <v>0</v>
      </c>
      <c r="E410" s="76">
        <f>+D410-C410</f>
        <v>0</v>
      </c>
    </row>
    <row r="411" spans="2:5">
      <c r="B411" s="16" t="s">
        <v>68</v>
      </c>
      <c r="C411" s="76"/>
      <c r="D411" s="76"/>
      <c r="E411" s="76"/>
    </row>
    <row r="412" spans="2:5">
      <c r="B412" s="81" t="s">
        <v>67</v>
      </c>
      <c r="C412" s="76">
        <v>8926647.4900000002</v>
      </c>
      <c r="D412" s="76">
        <v>7924049.4500000002</v>
      </c>
      <c r="E412" s="76">
        <f>+D412-C412</f>
        <v>-1002598.04</v>
      </c>
    </row>
    <row r="413" spans="2:5">
      <c r="B413" s="81" t="s">
        <v>66</v>
      </c>
      <c r="C413" s="76">
        <v>4155.97</v>
      </c>
      <c r="D413" s="76">
        <v>2001.75</v>
      </c>
      <c r="E413" s="76">
        <f>+D413-C413</f>
        <v>-2154.2200000000003</v>
      </c>
    </row>
    <row r="414" spans="2:5">
      <c r="B414" s="16"/>
      <c r="C414" s="76"/>
      <c r="D414" s="76"/>
      <c r="E414" s="76"/>
    </row>
    <row r="415" spans="2:5">
      <c r="B415" s="16"/>
      <c r="C415" s="76"/>
      <c r="D415" s="76"/>
      <c r="E415" s="76"/>
    </row>
    <row r="416" spans="2:5">
      <c r="B416" s="16"/>
      <c r="C416" s="76"/>
      <c r="D416" s="76"/>
      <c r="E416" s="76"/>
    </row>
    <row r="417" spans="2:7">
      <c r="B417" s="13"/>
      <c r="C417" s="74"/>
      <c r="D417" s="74"/>
      <c r="E417" s="74"/>
    </row>
    <row r="418" spans="2:7" ht="21.75" customHeight="1">
      <c r="C418" s="80">
        <f>SUM(C409:C414)</f>
        <v>8930803.4600000009</v>
      </c>
      <c r="D418" s="80">
        <f>SUM(D409:D414)</f>
        <v>7926051.4100000001</v>
      </c>
      <c r="E418" s="80">
        <f>SUM(E409:E416)</f>
        <v>-1004752.05</v>
      </c>
    </row>
    <row r="421" spans="2:7" ht="24" customHeight="1">
      <c r="B421" s="79" t="s">
        <v>65</v>
      </c>
      <c r="C421" s="78" t="s">
        <v>7</v>
      </c>
      <c r="D421" s="10" t="s">
        <v>64</v>
      </c>
      <c r="E421" s="6"/>
    </row>
    <row r="422" spans="2:7">
      <c r="B422" s="19" t="s">
        <v>63</v>
      </c>
      <c r="C422" s="17"/>
      <c r="D422" s="77"/>
      <c r="E422" s="73"/>
    </row>
    <row r="423" spans="2:7">
      <c r="B423" s="16"/>
      <c r="C423" s="14"/>
      <c r="D423" s="76"/>
      <c r="E423" s="73"/>
    </row>
    <row r="424" spans="2:7">
      <c r="B424" s="16" t="s">
        <v>62</v>
      </c>
      <c r="C424" s="14"/>
      <c r="D424" s="76"/>
      <c r="E424" s="73"/>
    </row>
    <row r="425" spans="2:7">
      <c r="B425" s="16"/>
      <c r="C425" s="14"/>
      <c r="D425" s="76"/>
      <c r="E425" s="73"/>
    </row>
    <row r="426" spans="2:7">
      <c r="B426" s="16" t="s">
        <v>61</v>
      </c>
      <c r="C426" s="15" t="s">
        <v>5</v>
      </c>
      <c r="D426" s="76"/>
      <c r="E426" s="73"/>
    </row>
    <row r="427" spans="2:7">
      <c r="B427" s="16"/>
      <c r="C427" s="14"/>
      <c r="D427" s="76"/>
      <c r="E427" s="73"/>
    </row>
    <row r="428" spans="2:7">
      <c r="B428" s="16" t="s">
        <v>60</v>
      </c>
      <c r="C428" s="14"/>
      <c r="D428" s="76"/>
      <c r="E428" s="73"/>
      <c r="F428" s="6"/>
      <c r="G428" s="6"/>
    </row>
    <row r="429" spans="2:7">
      <c r="B429" s="13"/>
      <c r="C429" s="75"/>
      <c r="D429" s="74"/>
      <c r="E429" s="73"/>
      <c r="F429" s="6"/>
      <c r="G429" s="6"/>
    </row>
    <row r="430" spans="2:7" ht="18" customHeight="1">
      <c r="C430" s="10">
        <f>SUM(C428:C429)</f>
        <v>0</v>
      </c>
      <c r="D430" s="10"/>
      <c r="E430" s="6"/>
      <c r="F430" s="6"/>
      <c r="G430" s="6"/>
    </row>
    <row r="431" spans="2:7">
      <c r="F431" s="6"/>
      <c r="G431" s="6"/>
    </row>
    <row r="432" spans="2:7">
      <c r="B432" s="2" t="s">
        <v>59</v>
      </c>
      <c r="F432" s="6"/>
      <c r="G432" s="6"/>
    </row>
    <row r="433" spans="2:7">
      <c r="F433" s="6"/>
      <c r="G433" s="6"/>
    </row>
    <row r="434" spans="2:7">
      <c r="F434" s="6"/>
      <c r="G434" s="6"/>
    </row>
    <row r="435" spans="2:7">
      <c r="B435" s="72" t="s">
        <v>58</v>
      </c>
      <c r="F435" s="6"/>
      <c r="G435" s="6"/>
    </row>
    <row r="436" spans="2:7" ht="12" customHeight="1">
      <c r="B436" s="72" t="s">
        <v>57</v>
      </c>
      <c r="F436" s="6"/>
      <c r="G436" s="6"/>
    </row>
    <row r="437" spans="2:7">
      <c r="B437" s="71"/>
      <c r="C437" s="71"/>
      <c r="D437" s="71"/>
      <c r="E437" s="71"/>
      <c r="F437" s="6"/>
      <c r="G437" s="6"/>
    </row>
    <row r="438" spans="2:7">
      <c r="B438" s="2"/>
      <c r="C438" s="2"/>
      <c r="D438" s="2"/>
      <c r="E438" s="2"/>
      <c r="F438" s="6"/>
      <c r="G438" s="6"/>
    </row>
    <row r="439" spans="2:7">
      <c r="B439" s="60" t="s">
        <v>56</v>
      </c>
      <c r="C439" s="59"/>
      <c r="D439" s="59"/>
      <c r="E439" s="58"/>
      <c r="F439" s="6"/>
      <c r="G439" s="6"/>
    </row>
    <row r="440" spans="2:7">
      <c r="B440" s="57" t="s">
        <v>41</v>
      </c>
      <c r="C440" s="56"/>
      <c r="D440" s="56"/>
      <c r="E440" s="55"/>
      <c r="F440" s="6"/>
      <c r="G440" s="28"/>
    </row>
    <row r="441" spans="2:7">
      <c r="B441" s="54" t="s">
        <v>40</v>
      </c>
      <c r="C441" s="53"/>
      <c r="D441" s="53"/>
      <c r="E441" s="52"/>
      <c r="F441" s="6"/>
      <c r="G441" s="28"/>
    </row>
    <row r="442" spans="2:7">
      <c r="B442" s="51" t="s">
        <v>55</v>
      </c>
      <c r="C442" s="50"/>
      <c r="E442" s="49">
        <f>+[2]EAI!H56</f>
        <v>23883777</v>
      </c>
      <c r="F442" s="6"/>
      <c r="G442" s="28"/>
    </row>
    <row r="443" spans="2:7">
      <c r="B443" s="31"/>
      <c r="C443" s="31"/>
      <c r="D443" s="6"/>
      <c r="F443" s="6"/>
      <c r="G443" s="28"/>
    </row>
    <row r="444" spans="2:7">
      <c r="B444" s="68" t="s">
        <v>54</v>
      </c>
      <c r="C444" s="68"/>
      <c r="D444" s="67"/>
      <c r="E444" s="63">
        <f>SUM(D444:D449)</f>
        <v>0</v>
      </c>
      <c r="F444" s="6"/>
      <c r="G444" s="6"/>
    </row>
    <row r="445" spans="2:7">
      <c r="B445" s="37" t="s">
        <v>53</v>
      </c>
      <c r="C445" s="37"/>
      <c r="D445" s="63">
        <v>0</v>
      </c>
      <c r="E445" s="66"/>
      <c r="F445" s="6"/>
      <c r="G445" s="6"/>
    </row>
    <row r="446" spans="2:7">
      <c r="B446" s="37" t="s">
        <v>52</v>
      </c>
      <c r="C446" s="37"/>
      <c r="D446" s="63">
        <v>0</v>
      </c>
      <c r="E446" s="66"/>
      <c r="F446" s="6"/>
      <c r="G446" s="6"/>
    </row>
    <row r="447" spans="2:7">
      <c r="B447" s="37" t="s">
        <v>51</v>
      </c>
      <c r="C447" s="37"/>
      <c r="D447" s="63">
        <v>0</v>
      </c>
      <c r="E447" s="66"/>
      <c r="F447" s="6"/>
      <c r="G447" s="6"/>
    </row>
    <row r="448" spans="2:7">
      <c r="B448" s="37" t="s">
        <v>50</v>
      </c>
      <c r="C448" s="37"/>
      <c r="D448" s="63"/>
      <c r="E448" s="66"/>
      <c r="F448" s="6"/>
      <c r="G448" s="6"/>
    </row>
    <row r="449" spans="2:7">
      <c r="B449" s="70" t="s">
        <v>49</v>
      </c>
      <c r="C449" s="69"/>
      <c r="D449" s="63">
        <v>0</v>
      </c>
      <c r="E449" s="66"/>
      <c r="F449" s="6"/>
      <c r="G449" s="6"/>
    </row>
    <row r="450" spans="2:7">
      <c r="B450" s="31"/>
      <c r="C450" s="31"/>
      <c r="D450" s="38"/>
      <c r="F450" s="38"/>
      <c r="G450" s="6"/>
    </row>
    <row r="451" spans="2:7">
      <c r="B451" s="68" t="s">
        <v>48</v>
      </c>
      <c r="C451" s="68"/>
      <c r="D451" s="67"/>
      <c r="E451" s="63">
        <f>SUM(D451:D455)</f>
        <v>8980819.2100000009</v>
      </c>
      <c r="F451" s="6"/>
      <c r="G451" s="6"/>
    </row>
    <row r="452" spans="2:7">
      <c r="B452" s="37" t="s">
        <v>47</v>
      </c>
      <c r="C452" s="37"/>
      <c r="D452" s="63">
        <v>0</v>
      </c>
      <c r="E452" s="66"/>
      <c r="F452" s="6"/>
      <c r="G452" s="6"/>
    </row>
    <row r="453" spans="2:7">
      <c r="B453" s="37" t="s">
        <v>46</v>
      </c>
      <c r="C453" s="37"/>
      <c r="D453" s="63">
        <v>0</v>
      </c>
      <c r="E453" s="66"/>
      <c r="F453" s="6"/>
      <c r="G453" s="6"/>
    </row>
    <row r="454" spans="2:7">
      <c r="B454" s="37" t="s">
        <v>45</v>
      </c>
      <c r="C454" s="37"/>
      <c r="D454" s="63">
        <v>0</v>
      </c>
      <c r="E454" s="66"/>
      <c r="F454" s="38"/>
      <c r="G454" s="6"/>
    </row>
    <row r="455" spans="2:7">
      <c r="B455" s="65" t="s">
        <v>44</v>
      </c>
      <c r="C455" s="64"/>
      <c r="D455" s="63">
        <f>+[2]EAI!H19-10000</f>
        <v>8980819.2100000009</v>
      </c>
      <c r="E455" s="62"/>
      <c r="F455" s="6"/>
      <c r="G455" s="6"/>
    </row>
    <row r="456" spans="2:7">
      <c r="B456" s="31"/>
      <c r="C456" s="31"/>
      <c r="F456" s="6"/>
      <c r="G456" s="6"/>
    </row>
    <row r="457" spans="2:7">
      <c r="B457" s="61" t="s">
        <v>43</v>
      </c>
      <c r="C457" s="61"/>
      <c r="E457" s="29">
        <f>+E442+E444-E451</f>
        <v>14902957.789999999</v>
      </c>
      <c r="F457" s="38"/>
      <c r="G457" s="28"/>
    </row>
    <row r="458" spans="2:7">
      <c r="B458" s="2"/>
      <c r="C458" s="2"/>
      <c r="D458" s="2"/>
      <c r="E458" s="2"/>
      <c r="F458" s="36"/>
      <c r="G458" s="6"/>
    </row>
    <row r="459" spans="2:7">
      <c r="B459" s="2"/>
      <c r="C459" s="2"/>
      <c r="D459" s="2"/>
      <c r="E459" s="2"/>
      <c r="F459" s="36"/>
      <c r="G459" s="6"/>
    </row>
    <row r="460" spans="2:7">
      <c r="B460" s="60" t="s">
        <v>42</v>
      </c>
      <c r="C460" s="59"/>
      <c r="D460" s="59"/>
      <c r="E460" s="58"/>
      <c r="F460" s="6"/>
      <c r="G460" s="6"/>
    </row>
    <row r="461" spans="2:7">
      <c r="B461" s="57" t="s">
        <v>41</v>
      </c>
      <c r="C461" s="56"/>
      <c r="D461" s="56"/>
      <c r="E461" s="55"/>
      <c r="F461" s="36"/>
      <c r="G461" s="6"/>
    </row>
    <row r="462" spans="2:7">
      <c r="B462" s="54" t="s">
        <v>40</v>
      </c>
      <c r="C462" s="53"/>
      <c r="D462" s="53"/>
      <c r="E462" s="52"/>
      <c r="F462" s="6"/>
      <c r="G462" s="6"/>
    </row>
    <row r="463" spans="2:7">
      <c r="B463" s="51" t="s">
        <v>39</v>
      </c>
      <c r="C463" s="50"/>
      <c r="E463" s="49">
        <f>+[2]CAdmon!H43</f>
        <v>15959537.59</v>
      </c>
      <c r="F463" s="6"/>
      <c r="G463" s="6"/>
    </row>
    <row r="464" spans="2:7">
      <c r="B464" s="31"/>
      <c r="C464" s="31"/>
      <c r="F464" s="6"/>
      <c r="G464" s="6"/>
    </row>
    <row r="465" spans="2:8">
      <c r="B465" s="43" t="s">
        <v>38</v>
      </c>
      <c r="C465" s="43"/>
      <c r="D465" s="48"/>
      <c r="E465" s="41">
        <f>SUM(D465:D482)</f>
        <v>0</v>
      </c>
      <c r="F465" s="6"/>
      <c r="G465" s="6"/>
    </row>
    <row r="466" spans="2:8">
      <c r="B466" s="37" t="s">
        <v>37</v>
      </c>
      <c r="C466" s="37"/>
      <c r="D466" s="33">
        <v>0</v>
      </c>
      <c r="E466" s="32"/>
      <c r="F466" s="6"/>
      <c r="G466" s="6"/>
    </row>
    <row r="467" spans="2:8">
      <c r="B467" s="37" t="s">
        <v>36</v>
      </c>
      <c r="C467" s="37"/>
      <c r="D467" s="33">
        <v>0</v>
      </c>
      <c r="E467" s="32"/>
      <c r="F467" s="6"/>
      <c r="G467" s="6"/>
    </row>
    <row r="468" spans="2:8">
      <c r="B468" s="37" t="s">
        <v>35</v>
      </c>
      <c r="C468" s="37"/>
      <c r="D468" s="33">
        <v>0</v>
      </c>
      <c r="E468" s="32"/>
      <c r="F468" s="6"/>
      <c r="G468" s="6"/>
    </row>
    <row r="469" spans="2:8">
      <c r="B469" s="37" t="s">
        <v>34</v>
      </c>
      <c r="C469" s="37"/>
      <c r="D469" s="33">
        <v>0</v>
      </c>
      <c r="E469" s="32"/>
      <c r="F469" s="6"/>
      <c r="G469" s="6"/>
    </row>
    <row r="470" spans="2:8">
      <c r="B470" s="37" t="s">
        <v>33</v>
      </c>
      <c r="C470" s="37"/>
      <c r="D470" s="33">
        <v>0</v>
      </c>
      <c r="E470" s="32"/>
      <c r="F470" s="6"/>
      <c r="G470" s="28"/>
    </row>
    <row r="471" spans="2:8">
      <c r="B471" s="37" t="s">
        <v>32</v>
      </c>
      <c r="C471" s="37"/>
      <c r="D471" s="33">
        <v>0</v>
      </c>
      <c r="E471" s="32"/>
      <c r="F471" s="6"/>
      <c r="G471" s="6"/>
    </row>
    <row r="472" spans="2:8">
      <c r="B472" s="37" t="s">
        <v>31</v>
      </c>
      <c r="C472" s="37"/>
      <c r="D472" s="33">
        <v>0</v>
      </c>
      <c r="E472" s="32"/>
      <c r="F472" s="6"/>
      <c r="G472" s="28"/>
    </row>
    <row r="473" spans="2:8">
      <c r="B473" s="37" t="s">
        <v>30</v>
      </c>
      <c r="C473" s="37"/>
      <c r="D473" s="33">
        <v>0</v>
      </c>
      <c r="E473" s="32"/>
      <c r="F473" s="6"/>
      <c r="G473" s="6"/>
    </row>
    <row r="474" spans="2:8">
      <c r="B474" s="37" t="s">
        <v>29</v>
      </c>
      <c r="C474" s="37"/>
      <c r="D474" s="33">
        <v>0</v>
      </c>
      <c r="E474" s="32"/>
      <c r="F474" s="6"/>
      <c r="G474" s="28"/>
    </row>
    <row r="475" spans="2:8">
      <c r="B475" s="37" t="s">
        <v>28</v>
      </c>
      <c r="C475" s="37"/>
      <c r="D475" s="33">
        <v>0</v>
      </c>
      <c r="E475" s="32"/>
      <c r="F475" s="6"/>
      <c r="G475" s="28"/>
    </row>
    <row r="476" spans="2:8">
      <c r="B476" s="37" t="s">
        <v>27</v>
      </c>
      <c r="C476" s="37"/>
      <c r="D476" s="33">
        <v>0</v>
      </c>
      <c r="E476" s="32"/>
      <c r="F476" s="6"/>
      <c r="G476" s="28"/>
      <c r="H476" s="47"/>
    </row>
    <row r="477" spans="2:8">
      <c r="B477" s="37" t="s">
        <v>26</v>
      </c>
      <c r="C477" s="37"/>
      <c r="D477" s="33">
        <v>0</v>
      </c>
      <c r="E477" s="32"/>
      <c r="F477" s="38"/>
      <c r="G477" s="28"/>
      <c r="H477" s="47"/>
    </row>
    <row r="478" spans="2:8">
      <c r="B478" s="37" t="s">
        <v>25</v>
      </c>
      <c r="C478" s="37"/>
      <c r="D478" s="33">
        <v>0</v>
      </c>
      <c r="E478" s="32"/>
      <c r="F478" s="6"/>
      <c r="G478" s="46"/>
    </row>
    <row r="479" spans="2:8">
      <c r="B479" s="37" t="s">
        <v>24</v>
      </c>
      <c r="C479" s="37"/>
      <c r="D479" s="33">
        <v>0</v>
      </c>
      <c r="E479" s="32"/>
      <c r="F479" s="25"/>
      <c r="G479" s="6"/>
    </row>
    <row r="480" spans="2:8">
      <c r="B480" s="37" t="s">
        <v>23</v>
      </c>
      <c r="C480" s="37"/>
      <c r="D480" s="33">
        <v>0</v>
      </c>
      <c r="E480" s="32"/>
      <c r="F480" s="6"/>
      <c r="G480" s="6"/>
    </row>
    <row r="481" spans="2:7" ht="12.75" customHeight="1">
      <c r="B481" s="37" t="s">
        <v>22</v>
      </c>
      <c r="C481" s="37"/>
      <c r="D481" s="33">
        <v>0</v>
      </c>
      <c r="E481" s="32"/>
      <c r="F481" s="6"/>
      <c r="G481" s="6"/>
    </row>
    <row r="482" spans="2:7">
      <c r="B482" s="35" t="s">
        <v>21</v>
      </c>
      <c r="C482" s="34"/>
      <c r="D482" s="45">
        <v>0</v>
      </c>
      <c r="E482" s="32"/>
      <c r="F482" s="6"/>
      <c r="G482" s="6"/>
    </row>
    <row r="483" spans="2:7">
      <c r="B483" s="31"/>
      <c r="C483" s="31"/>
      <c r="D483" s="44"/>
      <c r="F483" s="6"/>
      <c r="G483" s="6"/>
    </row>
    <row r="484" spans="2:7">
      <c r="B484" s="43" t="s">
        <v>20</v>
      </c>
      <c r="C484" s="43"/>
      <c r="D484" s="42"/>
      <c r="E484" s="41">
        <f>SUM(D484:D491)</f>
        <v>299632.90000000002</v>
      </c>
      <c r="F484" s="6"/>
      <c r="G484" s="6"/>
    </row>
    <row r="485" spans="2:7">
      <c r="B485" s="37" t="s">
        <v>19</v>
      </c>
      <c r="C485" s="37"/>
      <c r="D485" s="40">
        <f>+[1]EA!I42-0.06</f>
        <v>206436.27</v>
      </c>
      <c r="E485" s="32"/>
      <c r="F485" s="6"/>
      <c r="G485" s="6"/>
    </row>
    <row r="486" spans="2:7">
      <c r="B486" s="37" t="s">
        <v>18</v>
      </c>
      <c r="C486" s="37"/>
      <c r="D486" s="39">
        <f>+[1]EA!I43</f>
        <v>93196.63</v>
      </c>
      <c r="E486" s="32"/>
      <c r="F486" s="6"/>
      <c r="G486" s="6"/>
    </row>
    <row r="487" spans="2:7">
      <c r="B487" s="37" t="s">
        <v>17</v>
      </c>
      <c r="C487" s="37"/>
      <c r="D487" s="33">
        <v>0</v>
      </c>
      <c r="E487" s="32"/>
      <c r="F487" s="28"/>
      <c r="G487" s="6"/>
    </row>
    <row r="488" spans="2:7">
      <c r="B488" s="37" t="s">
        <v>16</v>
      </c>
      <c r="C488" s="37"/>
      <c r="D488" s="33">
        <v>0</v>
      </c>
      <c r="E488" s="32"/>
      <c r="F488" s="6"/>
      <c r="G488" s="6"/>
    </row>
    <row r="489" spans="2:7">
      <c r="B489" s="37" t="s">
        <v>15</v>
      </c>
      <c r="C489" s="37"/>
      <c r="D489" s="33">
        <v>0</v>
      </c>
      <c r="E489" s="32"/>
      <c r="F489" s="38"/>
      <c r="G489" s="6"/>
    </row>
    <row r="490" spans="2:7">
      <c r="B490" s="37" t="s">
        <v>14</v>
      </c>
      <c r="C490" s="37"/>
      <c r="D490" s="33">
        <v>0</v>
      </c>
      <c r="E490" s="32"/>
      <c r="F490" s="36"/>
      <c r="G490" s="6"/>
    </row>
    <row r="491" spans="2:7">
      <c r="B491" s="35" t="s">
        <v>13</v>
      </c>
      <c r="C491" s="34"/>
      <c r="D491" s="33">
        <v>0</v>
      </c>
      <c r="E491" s="32"/>
      <c r="F491" s="6"/>
      <c r="G491" s="6"/>
    </row>
    <row r="492" spans="2:7">
      <c r="B492" s="31"/>
      <c r="C492" s="31"/>
      <c r="F492" s="6"/>
      <c r="G492" s="6"/>
    </row>
    <row r="493" spans="2:7">
      <c r="B493" s="30" t="s">
        <v>12</v>
      </c>
      <c r="E493" s="29">
        <f>+E463-E465+E484</f>
        <v>16259170.49</v>
      </c>
      <c r="F493" s="28"/>
      <c r="G493" s="28"/>
    </row>
    <row r="494" spans="2:7">
      <c r="F494" s="27"/>
      <c r="G494" s="6"/>
    </row>
    <row r="495" spans="2:7">
      <c r="E495" s="26"/>
      <c r="F495" s="25"/>
      <c r="G495" s="6"/>
    </row>
    <row r="496" spans="2:7">
      <c r="F496" s="6"/>
      <c r="G496" s="6"/>
    </row>
    <row r="497" spans="2:7">
      <c r="B497" s="24" t="s">
        <v>11</v>
      </c>
      <c r="C497" s="24"/>
      <c r="D497" s="24"/>
      <c r="E497" s="24"/>
      <c r="F497" s="24"/>
      <c r="G497" s="6"/>
    </row>
    <row r="498" spans="2:7">
      <c r="B498" s="23"/>
      <c r="C498" s="23"/>
      <c r="D498" s="23"/>
      <c r="E498" s="23"/>
      <c r="F498" s="23"/>
      <c r="G498" s="6"/>
    </row>
    <row r="499" spans="2:7">
      <c r="B499" s="23"/>
      <c r="C499" s="23"/>
      <c r="D499" s="23"/>
      <c r="E499" s="23"/>
      <c r="F499" s="23"/>
      <c r="G499" s="6"/>
    </row>
    <row r="500" spans="2:7" ht="21" customHeight="1">
      <c r="B500" s="22" t="s">
        <v>10</v>
      </c>
      <c r="C500" s="21" t="s">
        <v>9</v>
      </c>
      <c r="D500" s="20" t="s">
        <v>8</v>
      </c>
      <c r="E500" s="20" t="s">
        <v>7</v>
      </c>
      <c r="F500" s="6"/>
      <c r="G500" s="6"/>
    </row>
    <row r="501" spans="2:7">
      <c r="B501" s="19" t="s">
        <v>6</v>
      </c>
      <c r="C501" s="18">
        <v>0</v>
      </c>
      <c r="D501" s="17"/>
      <c r="E501" s="17"/>
      <c r="F501" s="6"/>
      <c r="G501" s="6"/>
    </row>
    <row r="502" spans="2:7">
      <c r="B502" s="16"/>
      <c r="C502" s="15" t="s">
        <v>5</v>
      </c>
      <c r="D502" s="14"/>
      <c r="E502" s="14"/>
      <c r="F502" s="6"/>
      <c r="G502" s="6"/>
    </row>
    <row r="503" spans="2:7">
      <c r="B503" s="13"/>
      <c r="C503" s="12">
        <v>0</v>
      </c>
      <c r="D503" s="11">
        <v>0</v>
      </c>
      <c r="E503" s="11">
        <v>0</v>
      </c>
      <c r="F503" s="6"/>
      <c r="G503" s="6"/>
    </row>
    <row r="504" spans="2:7" ht="21" customHeight="1">
      <c r="C504" s="10">
        <f>SUM(C502:C503)</f>
        <v>0</v>
      </c>
      <c r="D504" s="10">
        <f>SUM(D502:D503)</f>
        <v>0</v>
      </c>
      <c r="E504" s="10">
        <f>SUM(E502:E503)</f>
        <v>0</v>
      </c>
      <c r="F504" s="6"/>
      <c r="G504" s="6"/>
    </row>
    <row r="505" spans="2:7">
      <c r="F505" s="6"/>
      <c r="G505" s="6"/>
    </row>
    <row r="506" spans="2:7">
      <c r="B506" s="1" t="s">
        <v>4</v>
      </c>
      <c r="F506" s="6"/>
      <c r="G506" s="6"/>
    </row>
    <row r="507" spans="2:7" ht="12" customHeight="1">
      <c r="F507" s="6"/>
      <c r="G507" s="6"/>
    </row>
    <row r="508" spans="2:7">
      <c r="C508" s="2"/>
      <c r="D508" s="2"/>
      <c r="E508" s="2"/>
    </row>
    <row r="509" spans="2:7">
      <c r="C509" s="2"/>
      <c r="D509" s="2"/>
      <c r="E509" s="2"/>
    </row>
    <row r="510" spans="2:7">
      <c r="C510" s="2"/>
      <c r="D510" s="2"/>
      <c r="E510" s="2"/>
    </row>
    <row r="511" spans="2:7">
      <c r="G511" s="6"/>
    </row>
    <row r="512" spans="2:7">
      <c r="B512" s="9"/>
      <c r="C512" s="2"/>
      <c r="D512" s="9"/>
      <c r="E512" s="9"/>
      <c r="F512" s="8"/>
      <c r="G512" s="8"/>
    </row>
    <row r="513" spans="2:7">
      <c r="B513" s="4" t="s">
        <v>3</v>
      </c>
      <c r="C513" s="2"/>
      <c r="D513" s="7" t="s">
        <v>2</v>
      </c>
      <c r="E513" s="7"/>
      <c r="F513" s="6"/>
      <c r="G513" s="5"/>
    </row>
    <row r="514" spans="2:7" ht="12.75" customHeight="1">
      <c r="B514" s="4" t="s">
        <v>1</v>
      </c>
      <c r="C514" s="2"/>
      <c r="D514" s="3" t="s">
        <v>0</v>
      </c>
      <c r="E514" s="3"/>
      <c r="F514" s="3"/>
      <c r="G514" s="3"/>
    </row>
    <row r="515" spans="2:7">
      <c r="B515" s="2"/>
      <c r="C515" s="2"/>
      <c r="D515" s="2"/>
      <c r="E515" s="2"/>
      <c r="F515" s="2"/>
      <c r="G515" s="2"/>
    </row>
    <row r="516" spans="2:7">
      <c r="B516" s="2"/>
      <c r="C516" s="2"/>
      <c r="D516" s="2"/>
      <c r="E516" s="2"/>
      <c r="F516" s="2"/>
      <c r="G516" s="2"/>
    </row>
    <row r="520" spans="2:7" ht="12.75" customHeight="1"/>
    <row r="523" spans="2:7" ht="12.75" customHeight="1"/>
  </sheetData>
  <mergeCells count="66">
    <mergeCell ref="A2:H2"/>
    <mergeCell ref="A3:H3"/>
    <mergeCell ref="A4:H4"/>
    <mergeCell ref="A9:H9"/>
    <mergeCell ref="D118:E118"/>
    <mergeCell ref="B437:E437"/>
    <mergeCell ref="D222:E222"/>
    <mergeCell ref="D229:E229"/>
    <mergeCell ref="D240:E240"/>
    <mergeCell ref="D256:E256"/>
    <mergeCell ref="D208:E208"/>
    <mergeCell ref="D215:E215"/>
    <mergeCell ref="B440:E440"/>
    <mergeCell ref="B442:C442"/>
    <mergeCell ref="B443:C443"/>
    <mergeCell ref="B444:C444"/>
    <mergeCell ref="B441:E441"/>
    <mergeCell ref="B456:C456"/>
    <mergeCell ref="B445:C445"/>
    <mergeCell ref="B446:C446"/>
    <mergeCell ref="B454:C454"/>
    <mergeCell ref="B455:C455"/>
    <mergeCell ref="B453:C453"/>
    <mergeCell ref="B451:C451"/>
    <mergeCell ref="B452:C452"/>
    <mergeCell ref="D513:E513"/>
    <mergeCell ref="B439:E439"/>
    <mergeCell ref="B457:C457"/>
    <mergeCell ref="B462:E462"/>
    <mergeCell ref="B480:C480"/>
    <mergeCell ref="B466:C466"/>
    <mergeCell ref="B475:C475"/>
    <mergeCell ref="B497:F497"/>
    <mergeCell ref="B492:C492"/>
    <mergeCell ref="B449:C449"/>
    <mergeCell ref="B491:C491"/>
    <mergeCell ref="B482:C482"/>
    <mergeCell ref="B481:C481"/>
    <mergeCell ref="B490:C490"/>
    <mergeCell ref="B488:C488"/>
    <mergeCell ref="B473:C473"/>
    <mergeCell ref="B479:C479"/>
    <mergeCell ref="B447:C447"/>
    <mergeCell ref="B450:C450"/>
    <mergeCell ref="B448:C448"/>
    <mergeCell ref="B467:C467"/>
    <mergeCell ref="B468:C468"/>
    <mergeCell ref="B464:C464"/>
    <mergeCell ref="B460:E460"/>
    <mergeCell ref="B461:E461"/>
    <mergeCell ref="B463:C463"/>
    <mergeCell ref="B465:C465"/>
    <mergeCell ref="B469:C469"/>
    <mergeCell ref="B470:C470"/>
    <mergeCell ref="B485:C485"/>
    <mergeCell ref="B478:C478"/>
    <mergeCell ref="B486:C486"/>
    <mergeCell ref="B474:C474"/>
    <mergeCell ref="B483:C483"/>
    <mergeCell ref="B471:C471"/>
    <mergeCell ref="B489:C489"/>
    <mergeCell ref="B484:C484"/>
    <mergeCell ref="B487:C487"/>
    <mergeCell ref="B472:C472"/>
    <mergeCell ref="B476:C476"/>
    <mergeCell ref="B477:C477"/>
  </mergeCells>
  <dataValidations count="4">
    <dataValidation allowBlank="1" showInputMessage="1" showErrorMessage="1" prompt="Corresponde al número de la cuenta de acuerdo al Plan de Cuentas emitido por el CONAC (DOF 22/11/2010)." sqref="B178"/>
    <dataValidation allowBlank="1" showInputMessage="1" showErrorMessage="1" prompt="Especificar origen de dicho recurso: Federal, Estatal, Municipal, Particulares." sqref="D204 D218 D211"/>
    <dataValidation allowBlank="1" showInputMessage="1" showErrorMessage="1" prompt="Características cualitativas significativas que les impacten financieramente." sqref="E204 D178:E178 E218 E211"/>
    <dataValidation allowBlank="1" showInputMessage="1" showErrorMessage="1" prompt="Saldo final del periodo que corresponde la cuenta pública presentada (mensual:  enero, febrero, marzo, etc.; trimestral: 1er, 2do, 3ro. o 4to.)." sqref="C204 C178 C218 C211"/>
  </dataValidations>
  <printOptions horizontalCentered="1" verticalCentered="1"/>
  <pageMargins left="0.47244094488188981" right="0.70866141732283472" top="0.3937007874015748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2018-10-12T16:33:49Z</dcterms:created>
  <dcterms:modified xsi:type="dcterms:W3CDTF">2018-10-12T16:34:17Z</dcterms:modified>
</cp:coreProperties>
</file>