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0" i="1"/>
  <c r="D38" s="1"/>
  <c r="E10"/>
  <c r="G10"/>
  <c r="H10"/>
  <c r="H38" s="1"/>
  <c r="I10"/>
  <c r="J10"/>
  <c r="F11"/>
  <c r="K11" s="1"/>
  <c r="D12"/>
  <c r="E12"/>
  <c r="F12"/>
  <c r="K12" s="1"/>
  <c r="G12"/>
  <c r="H12"/>
  <c r="I12"/>
  <c r="J12"/>
  <c r="F13"/>
  <c r="K13" s="1"/>
  <c r="F14"/>
  <c r="K14" s="1"/>
  <c r="D15"/>
  <c r="E15"/>
  <c r="F15"/>
  <c r="K15" s="1"/>
  <c r="G15"/>
  <c r="G38" s="1"/>
  <c r="H15"/>
  <c r="I15"/>
  <c r="J15"/>
  <c r="J38" s="1"/>
  <c r="F16"/>
  <c r="K16" s="1"/>
  <c r="F17"/>
  <c r="K17" s="1"/>
  <c r="F18"/>
  <c r="K18" s="1"/>
  <c r="F19"/>
  <c r="K19" s="1"/>
  <c r="F20"/>
  <c r="K20" s="1"/>
  <c r="F21"/>
  <c r="K21" s="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K29" s="1"/>
  <c r="F30"/>
  <c r="K30" s="1"/>
  <c r="F31"/>
  <c r="K31" s="1"/>
  <c r="D32"/>
  <c r="E32"/>
  <c r="F32"/>
  <c r="G32"/>
  <c r="H32"/>
  <c r="I32"/>
  <c r="J32"/>
  <c r="F33"/>
  <c r="K33" s="1"/>
  <c r="K32" s="1"/>
  <c r="E34"/>
  <c r="F34" s="1"/>
  <c r="G34"/>
  <c r="H34"/>
  <c r="I34"/>
  <c r="J34"/>
  <c r="F35"/>
  <c r="K35"/>
  <c r="K34" s="1"/>
  <c r="D36"/>
  <c r="F36" s="1"/>
  <c r="K36" s="1"/>
  <c r="E36"/>
  <c r="G36"/>
  <c r="H36"/>
  <c r="I36"/>
  <c r="J36"/>
  <c r="F37"/>
  <c r="K37" s="1"/>
  <c r="E38"/>
  <c r="I38"/>
  <c r="D46"/>
  <c r="E46"/>
  <c r="F46"/>
  <c r="H46"/>
  <c r="J46"/>
  <c r="K46"/>
  <c r="F10" l="1"/>
  <c r="K10" l="1"/>
  <c r="K38" s="1"/>
  <c r="F38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<sst xmlns="http://schemas.openxmlformats.org/spreadsheetml/2006/main" count="50" uniqueCount="50">
  <si>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</si>
  <si>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</si>
  <si>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</si>
  <si>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</si>
  <si>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</si>
  <si>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</si>
  <si>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Erogaciones complementarias</t>
  </si>
  <si>
    <t>Inversiones Financieras y otras provisiones</t>
  </si>
  <si>
    <t>Equipo de cómputo</t>
  </si>
  <si>
    <t>Bienes Muebles e Inmuebles</t>
  </si>
  <si>
    <t>Ayudas sociales a instituciones sin fines de lucro</t>
  </si>
  <si>
    <t>Ayudas, Subsidios y Transferencias</t>
  </si>
  <si>
    <t>Impuestos sobre nóminas</t>
  </si>
  <si>
    <t>Impuestos y derechos</t>
  </si>
  <si>
    <t>Congresos y Convenciones</t>
  </si>
  <si>
    <t>Viáticos en el país</t>
  </si>
  <si>
    <t>Pasajes terrestres</t>
  </si>
  <si>
    <t>Mantenimiento y Conservación de Vehículos</t>
  </si>
  <si>
    <t>Seguros</t>
  </si>
  <si>
    <t>Servicios Financieros y Bancarios</t>
  </si>
  <si>
    <t>Servicios de apoyo administrativo, fotocopiado e impresión</t>
  </si>
  <si>
    <t>Servicios de investigación científica y desarrollo</t>
  </si>
  <si>
    <t>Servicios legales, de contabilidad, de auditoria y relacionados</t>
  </si>
  <si>
    <t>Arrendam de mobiliario y eq de admón, educac y recreativo</t>
  </si>
  <si>
    <t>Arrendamiento de edificios</t>
  </si>
  <si>
    <t>Telefonía tradicional</t>
  </si>
  <si>
    <t>Agua</t>
  </si>
  <si>
    <t>Energía eléctrica</t>
  </si>
  <si>
    <t>Servicios Generales</t>
  </si>
  <si>
    <t>Vestuarios y unifromes</t>
  </si>
  <si>
    <t>Combustibles, lubricantes y aditivos</t>
  </si>
  <si>
    <t>Materiales y Suministros</t>
  </si>
  <si>
    <t>Honorarios asimilables a salarios</t>
  </si>
  <si>
    <t>Servicios Personales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</si>
  <si>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</si>
  <si>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</si>
  <si>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</si>
  <si>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</si>
  <si>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</si>
  <si>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</si>
  <si>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</si>
  <si>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</si>
  <si>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</si>
  <si>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</si>
  <si>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</si>
  <si>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</si>
  <si>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 FIDEICOMISO DE APOYO OPERATIVO AL CONSEJO DE CUENCA LERMA CHAPALA &lt;&lt;FICUENCA&gt;&gt;</t>
  </si>
  <si>
    <t>Del 1 de Enero al 31 de Marzo del 2017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</si>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</sst>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5" fillId="11" borderId="0" xfId="0" applyFont="1" applyFill="1"/>
    <xf numFmtId="43" fontId="3" fillId="11" borderId="0" xfId="1" applyFont="1" applyFill="1"/>
    <xf numFmtId="43" fontId="6" fillId="11" borderId="4" xfId="1" applyFont="1" applyFill="1" applyBorder="1" applyAlignment="1">
      <alignment horizontal="right" vertical="center" wrapText="1"/>
    </xf>
    <xf numFmtId="43" fontId="6" fillId="11" borderId="4" xfId="1" applyFont="1" applyFill="1" applyBorder="1" applyAlignment="1">
      <alignment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7" fillId="11" borderId="0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 wrapText="1"/>
    </xf>
    <xf numFmtId="43" fontId="6" fillId="11" borderId="7" xfId="1" applyFont="1" applyFill="1" applyBorder="1" applyAlignment="1">
      <alignment horizontal="right" vertical="center" wrapText="1"/>
    </xf>
    <xf numFmtId="2" fontId="6" fillId="11" borderId="7" xfId="1" applyNumberFormat="1" applyFont="1" applyFill="1" applyBorder="1" applyAlignment="1">
      <alignment horizontal="right" vertical="center" wrapText="1"/>
    </xf>
    <xf numFmtId="0" fontId="8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43" fontId="9" fillId="11" borderId="7" xfId="1" applyFont="1" applyFill="1" applyBorder="1" applyAlignment="1">
      <alignment horizontal="right" vertical="center" wrapText="1"/>
    </xf>
    <xf numFmtId="0" fontId="9" fillId="11" borderId="0" xfId="0" applyFont="1" applyFill="1" applyBorder="1" applyAlignment="1">
      <alignment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8" fillId="11" borderId="8" xfId="0" applyFont="1" applyFill="1" applyBorder="1" applyAlignment="1">
      <alignment horizontal="left" vertical="center" wrapText="1"/>
    </xf>
    <xf numFmtId="43" fontId="3" fillId="11" borderId="7" xfId="1" applyFont="1" applyFill="1" applyBorder="1" applyAlignment="1">
      <alignment horizontal="right" vertical="top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 wrapText="1"/>
    </xf>
    <xf numFmtId="43" fontId="10" fillId="12" borderId="4" xfId="1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7/DGCG/2017/03-2017/FICUENCA/EFCyP%2003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9"/>
  <sheetViews>
    <sheetView showGridLines="0" tabSelected="1" zoomScale="85" zoomScaleNormal="85" workbookViewId="0">
      <selection activeCell="H38" sqref="H38"/>
    </sheetView>
  </sheetViews>
  <sheetFormatPr baseColWidth="10" defaultRowHeight="12.75"/>
  <cols>
    <col min="1" max="1" width="2.42578125" style="2" customWidth="1"/>
    <col min="2" max="2" width="4.5703125" style="1" customWidth="1"/>
    <col min="3" max="3" width="57.28515625" style="1" customWidth="1"/>
    <col min="4" max="4" width="14.85546875" style="1" customWidth="1"/>
    <col min="5" max="5" width="14.5703125" style="3" customWidth="1"/>
    <col min="6" max="6" width="14.28515625" style="1" customWidth="1"/>
    <col min="7" max="7" width="15.85546875" style="1" customWidth="1"/>
    <col min="8" max="9" width="12.7109375" style="1" customWidth="1"/>
    <col min="10" max="10" width="13.140625" style="1" bestFit="1" customWidth="1"/>
    <col min="11" max="11" width="13.42578125" style="1" customWidth="1"/>
    <col min="12" max="12" width="3.7109375" style="2" customWidth="1"/>
    <col min="13" max="16384" width="11.42578125" style="1"/>
  </cols>
  <sheetData>
    <row r="1" spans="2:11" s="1" customFormat="1" ht="14.25" customHeight="1">
      <c r="B1" s="34" t="s">
        <v>49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s="1" customFormat="1" ht="14.25" customHeight="1">
      <c r="B2" s="34" t="s">
        <v>48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s="1" customFormat="1" ht="14.25" customHeight="1">
      <c r="B3" s="34" t="s">
        <v>47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s="2" customFormat="1" ht="6.75" customHeight="1">
      <c r="E4" s="11"/>
    </row>
    <row r="5" spans="2:11" s="2" customFormat="1">
      <c r="B5" s="33" t="s">
        <v>46</v>
      </c>
      <c r="C5" s="33"/>
      <c r="D5" s="33"/>
      <c r="E5" s="33"/>
      <c r="F5" s="33"/>
      <c r="G5" s="33"/>
      <c r="H5" s="33"/>
      <c r="I5" s="33"/>
      <c r="J5" s="33"/>
      <c r="K5" s="33"/>
    </row>
    <row r="6" spans="2:11" s="2" customFormat="1">
      <c r="E6" s="11"/>
    </row>
    <row r="7" spans="2:11" s="2" customFormat="1">
      <c r="B7" s="30" t="s">
        <v>45</v>
      </c>
      <c r="C7" s="30"/>
      <c r="D7" s="31" t="s">
        <v>44</v>
      </c>
      <c r="E7" s="31"/>
      <c r="F7" s="31"/>
      <c r="G7" s="31"/>
      <c r="H7" s="31"/>
      <c r="I7" s="31"/>
      <c r="J7" s="31"/>
      <c r="K7" s="31" t="s">
        <v>43</v>
      </c>
    </row>
    <row r="8" spans="2:11" s="2" customFormat="1" ht="25.5">
      <c r="B8" s="30"/>
      <c r="C8" s="30"/>
      <c r="D8" s="29" t="s">
        <v>42</v>
      </c>
      <c r="E8" s="32" t="s">
        <v>41</v>
      </c>
      <c r="F8" s="29" t="s">
        <v>40</v>
      </c>
      <c r="G8" s="29" t="s">
        <v>39</v>
      </c>
      <c r="H8" s="29" t="s">
        <v>38</v>
      </c>
      <c r="I8" s="29" t="s">
        <v>37</v>
      </c>
      <c r="J8" s="29" t="s">
        <v>36</v>
      </c>
      <c r="K8" s="31"/>
    </row>
    <row r="9" spans="2:11" s="2" customFormat="1">
      <c r="B9" s="30"/>
      <c r="C9" s="30"/>
      <c r="D9" s="29">
        <v>1</v>
      </c>
      <c r="E9" s="29">
        <v>2</v>
      </c>
      <c r="F9" s="29" t="s">
        <v>35</v>
      </c>
      <c r="G9" s="29">
        <v>4</v>
      </c>
      <c r="H9" s="29">
        <v>5</v>
      </c>
      <c r="I9" s="29">
        <v>6</v>
      </c>
      <c r="J9" s="29">
        <v>7</v>
      </c>
      <c r="K9" s="29" t="s">
        <v>34</v>
      </c>
    </row>
    <row r="10" spans="2:11" s="2" customFormat="1">
      <c r="B10" s="22" t="s">
        <v>33</v>
      </c>
      <c r="C10" s="21"/>
      <c r="D10" s="19">
        <f>+D11</f>
        <v>1250000</v>
      </c>
      <c r="E10" s="19">
        <f>+E11</f>
        <v>0</v>
      </c>
      <c r="F10" s="19">
        <f>+D10+E10</f>
        <v>1250000</v>
      </c>
      <c r="G10" s="19">
        <f>+G11</f>
        <v>959190.11999999976</v>
      </c>
      <c r="H10" s="19">
        <f>+H11</f>
        <v>237793.14</v>
      </c>
      <c r="I10" s="19">
        <f>+I11</f>
        <v>216190.14</v>
      </c>
      <c r="J10" s="19">
        <f>+J11</f>
        <v>216190.14</v>
      </c>
      <c r="K10" s="19">
        <f>+F10-H10</f>
        <v>1012206.86</v>
      </c>
    </row>
    <row r="11" spans="2:11" s="2" customFormat="1">
      <c r="B11" s="18"/>
      <c r="C11" s="17" t="s">
        <v>32</v>
      </c>
      <c r="D11" s="28">
        <v>1250000</v>
      </c>
      <c r="E11" s="28">
        <v>0</v>
      </c>
      <c r="F11" s="16">
        <f>+D11+E11</f>
        <v>1250000</v>
      </c>
      <c r="G11" s="28">
        <v>959190.11999999976</v>
      </c>
      <c r="H11" s="28">
        <v>237793.14</v>
      </c>
      <c r="I11" s="28">
        <v>216190.14</v>
      </c>
      <c r="J11" s="28">
        <v>216190.14</v>
      </c>
      <c r="K11" s="16">
        <f>+F11-H11</f>
        <v>1012206.86</v>
      </c>
    </row>
    <row r="12" spans="2:11" s="2" customFormat="1">
      <c r="B12" s="22" t="s">
        <v>31</v>
      </c>
      <c r="C12" s="21"/>
      <c r="D12" s="19">
        <f>+D13+D14</f>
        <v>80000</v>
      </c>
      <c r="E12" s="19">
        <f>+E13+E14</f>
        <v>0</v>
      </c>
      <c r="F12" s="19">
        <f>+D12+E12</f>
        <v>80000</v>
      </c>
      <c r="G12" s="19">
        <f>+G13+G14</f>
        <v>0</v>
      </c>
      <c r="H12" s="19">
        <f>+H13+H14</f>
        <v>0</v>
      </c>
      <c r="I12" s="19">
        <f>+I13+I14</f>
        <v>0</v>
      </c>
      <c r="J12" s="19">
        <f>+J13+J14</f>
        <v>0</v>
      </c>
      <c r="K12" s="19">
        <f>+F12-H12</f>
        <v>80000</v>
      </c>
    </row>
    <row r="13" spans="2:11" s="2" customFormat="1">
      <c r="B13" s="27"/>
      <c r="C13" s="26" t="s">
        <v>30</v>
      </c>
      <c r="D13" s="16">
        <v>75000</v>
      </c>
      <c r="E13" s="16">
        <v>0</v>
      </c>
      <c r="F13" s="16">
        <f>+D13+E13</f>
        <v>75000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75000</v>
      </c>
    </row>
    <row r="14" spans="2:11" s="2" customFormat="1">
      <c r="B14" s="18"/>
      <c r="C14" s="17" t="s">
        <v>29</v>
      </c>
      <c r="D14" s="16">
        <v>5000</v>
      </c>
      <c r="E14" s="16"/>
      <c r="F14" s="16">
        <f>+D14+E14</f>
        <v>5000</v>
      </c>
      <c r="G14" s="16">
        <v>0</v>
      </c>
      <c r="H14" s="16">
        <v>0</v>
      </c>
      <c r="I14" s="16">
        <v>0</v>
      </c>
      <c r="J14" s="16">
        <v>0</v>
      </c>
      <c r="K14" s="16">
        <f>+F14-H14</f>
        <v>5000</v>
      </c>
    </row>
    <row r="15" spans="2:11" s="2" customFormat="1">
      <c r="B15" s="22" t="s">
        <v>28</v>
      </c>
      <c r="C15" s="21"/>
      <c r="D15" s="19">
        <f>SUM(D19:D31)</f>
        <v>1700000</v>
      </c>
      <c r="E15" s="19">
        <f>SUM(E16:E31)</f>
        <v>-75000</v>
      </c>
      <c r="F15" s="19">
        <f>+D15+E15</f>
        <v>1625000</v>
      </c>
      <c r="G15" s="19">
        <f>SUM(G16:G31)</f>
        <v>121001.60000000001</v>
      </c>
      <c r="H15" s="19">
        <f>SUM(H16:H31)</f>
        <v>56001.599999999999</v>
      </c>
      <c r="I15" s="19">
        <f>SUM(I16:I31)</f>
        <v>53596.6</v>
      </c>
      <c r="J15" s="19">
        <f>SUM(J16:J31)</f>
        <v>53596.6</v>
      </c>
      <c r="K15" s="19">
        <f>+F15-H15</f>
        <v>1568998.3999999999</v>
      </c>
    </row>
    <row r="16" spans="2:11" s="2" customFormat="1">
      <c r="B16" s="27"/>
      <c r="C16" s="26" t="s">
        <v>27</v>
      </c>
      <c r="D16" s="19"/>
      <c r="E16" s="16">
        <v>10000</v>
      </c>
      <c r="F16" s="16">
        <f>+D16+E16</f>
        <v>10000</v>
      </c>
      <c r="G16" s="16">
        <v>0</v>
      </c>
      <c r="H16" s="16">
        <v>0</v>
      </c>
      <c r="I16" s="16">
        <v>0</v>
      </c>
      <c r="J16" s="16">
        <v>0</v>
      </c>
      <c r="K16" s="16">
        <f>+F16-H16</f>
        <v>10000</v>
      </c>
    </row>
    <row r="17" spans="2:11" s="2" customFormat="1">
      <c r="B17" s="27"/>
      <c r="C17" s="26" t="s">
        <v>26</v>
      </c>
      <c r="D17" s="19"/>
      <c r="E17" s="16">
        <v>5000</v>
      </c>
      <c r="F17" s="16">
        <f>+D17+E17</f>
        <v>5000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5000</v>
      </c>
    </row>
    <row r="18" spans="2:11" s="2" customFormat="1">
      <c r="B18" s="27"/>
      <c r="C18" s="26" t="s">
        <v>25</v>
      </c>
      <c r="D18" s="19"/>
      <c r="E18" s="16">
        <v>10000</v>
      </c>
      <c r="F18" s="16">
        <f>+D18+E18</f>
        <v>10000</v>
      </c>
      <c r="G18" s="16">
        <v>0</v>
      </c>
      <c r="H18" s="16">
        <v>0</v>
      </c>
      <c r="I18" s="16">
        <v>0</v>
      </c>
      <c r="J18" s="16">
        <v>0</v>
      </c>
      <c r="K18" s="16">
        <f>+F18-H18</f>
        <v>10000</v>
      </c>
    </row>
    <row r="19" spans="2:11" s="2" customFormat="1">
      <c r="B19" s="18"/>
      <c r="C19" s="17" t="s">
        <v>24</v>
      </c>
      <c r="D19" s="16">
        <v>184000</v>
      </c>
      <c r="E19" s="16">
        <v>-60000</v>
      </c>
      <c r="F19" s="16">
        <f>+D19+E19</f>
        <v>124000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124000</v>
      </c>
    </row>
    <row r="20" spans="2:11" s="2" customFormat="1">
      <c r="B20" s="18"/>
      <c r="C20" s="17" t="s">
        <v>23</v>
      </c>
      <c r="D20" s="16">
        <v>40000</v>
      </c>
      <c r="E20" s="16">
        <v>-40000</v>
      </c>
      <c r="F20" s="16">
        <f>+D20+E20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f>+F20-H20</f>
        <v>0</v>
      </c>
    </row>
    <row r="21" spans="2:11" s="2" customFormat="1">
      <c r="B21" s="25"/>
      <c r="C21" s="24" t="s">
        <v>22</v>
      </c>
      <c r="D21" s="23">
        <v>100000</v>
      </c>
      <c r="E21" s="23"/>
      <c r="F21" s="16">
        <f>+D21+E21</f>
        <v>100000</v>
      </c>
      <c r="G21" s="23">
        <v>82825.600000000006</v>
      </c>
      <c r="H21" s="23">
        <v>17825.599999999999</v>
      </c>
      <c r="I21" s="23">
        <v>17825.599999999999</v>
      </c>
      <c r="J21" s="23">
        <v>17825.599999999999</v>
      </c>
      <c r="K21" s="16">
        <f>+F21-H21</f>
        <v>82174.399999999994</v>
      </c>
    </row>
    <row r="22" spans="2:11" s="2" customFormat="1">
      <c r="B22" s="18"/>
      <c r="C22" s="17" t="s">
        <v>21</v>
      </c>
      <c r="D22" s="16">
        <v>980000</v>
      </c>
      <c r="E22" s="16">
        <v>0</v>
      </c>
      <c r="F22" s="16">
        <f>+D22+E22</f>
        <v>980000</v>
      </c>
      <c r="G22" s="16">
        <v>0</v>
      </c>
      <c r="H22" s="16">
        <v>0</v>
      </c>
      <c r="I22" s="16">
        <v>0</v>
      </c>
      <c r="J22" s="16">
        <v>0</v>
      </c>
      <c r="K22" s="16">
        <f>+F22-H22</f>
        <v>980000</v>
      </c>
    </row>
    <row r="23" spans="2:11" s="2" customFormat="1">
      <c r="B23" s="18"/>
      <c r="C23" s="17" t="s">
        <v>20</v>
      </c>
      <c r="D23" s="16">
        <v>56000</v>
      </c>
      <c r="E23" s="16"/>
      <c r="F23" s="16">
        <f>+D23+E23</f>
        <v>56000</v>
      </c>
      <c r="G23" s="16">
        <v>0</v>
      </c>
      <c r="H23" s="16">
        <v>0</v>
      </c>
      <c r="I23" s="16">
        <v>0</v>
      </c>
      <c r="J23" s="16">
        <v>0</v>
      </c>
      <c r="K23" s="16">
        <f>+F23-H23</f>
        <v>56000</v>
      </c>
    </row>
    <row r="24" spans="2:11" s="2" customFormat="1">
      <c r="B24" s="18"/>
      <c r="C24" s="17" t="s">
        <v>19</v>
      </c>
      <c r="D24" s="16">
        <v>120000</v>
      </c>
      <c r="E24" s="16"/>
      <c r="F24" s="16">
        <f>+D24+E24</f>
        <v>120000</v>
      </c>
      <c r="G24" s="16">
        <v>28536</v>
      </c>
      <c r="H24" s="16">
        <v>28536</v>
      </c>
      <c r="I24" s="16">
        <v>28536</v>
      </c>
      <c r="J24" s="16">
        <v>28536</v>
      </c>
      <c r="K24" s="16">
        <f>+F24-H24</f>
        <v>91464</v>
      </c>
    </row>
    <row r="25" spans="2:11" s="2" customFormat="1">
      <c r="B25" s="18"/>
      <c r="C25" s="17" t="s">
        <v>18</v>
      </c>
      <c r="D25" s="16">
        <v>10000</v>
      </c>
      <c r="E25" s="16"/>
      <c r="F25" s="16">
        <f>+D25+E25</f>
        <v>10000</v>
      </c>
      <c r="G25" s="16">
        <v>0</v>
      </c>
      <c r="H25" s="16">
        <v>0</v>
      </c>
      <c r="I25" s="16">
        <v>0</v>
      </c>
      <c r="J25" s="16">
        <v>0</v>
      </c>
      <c r="K25" s="16">
        <f>+F25-H25</f>
        <v>10000</v>
      </c>
    </row>
    <row r="26" spans="2:11" s="2" customFormat="1">
      <c r="B26" s="18"/>
      <c r="C26" s="17" t="s">
        <v>17</v>
      </c>
      <c r="D26" s="16">
        <v>25000</v>
      </c>
      <c r="E26" s="16"/>
      <c r="F26" s="16">
        <f>+D26+E26</f>
        <v>25000</v>
      </c>
      <c r="G26" s="16">
        <v>0</v>
      </c>
      <c r="H26" s="16">
        <v>0</v>
      </c>
      <c r="I26" s="16">
        <v>0</v>
      </c>
      <c r="J26" s="16">
        <v>0</v>
      </c>
      <c r="K26" s="16">
        <f>+F26-H26</f>
        <v>25000</v>
      </c>
    </row>
    <row r="27" spans="2:11" s="2" customFormat="1">
      <c r="B27" s="18"/>
      <c r="C27" s="17" t="s">
        <v>16</v>
      </c>
      <c r="D27" s="16">
        <v>45000</v>
      </c>
      <c r="E27" s="16"/>
      <c r="F27" s="16">
        <f>+D27+E27</f>
        <v>45000</v>
      </c>
      <c r="G27" s="16">
        <v>1623</v>
      </c>
      <c r="H27" s="16">
        <v>1623</v>
      </c>
      <c r="I27" s="16">
        <v>1623</v>
      </c>
      <c r="J27" s="16">
        <v>1623</v>
      </c>
      <c r="K27" s="16">
        <f>+F27-H27</f>
        <v>43377</v>
      </c>
    </row>
    <row r="28" spans="2:11" s="2" customFormat="1">
      <c r="B28" s="18"/>
      <c r="C28" s="17" t="s">
        <v>15</v>
      </c>
      <c r="D28" s="16">
        <v>65000</v>
      </c>
      <c r="E28" s="16"/>
      <c r="F28" s="16">
        <f>+D28+E28</f>
        <v>65000</v>
      </c>
      <c r="G28" s="16">
        <v>3261</v>
      </c>
      <c r="H28" s="16">
        <v>3261</v>
      </c>
      <c r="I28" s="16">
        <v>3261</v>
      </c>
      <c r="J28" s="16">
        <v>3261</v>
      </c>
      <c r="K28" s="16">
        <f>+F28-H28</f>
        <v>61739</v>
      </c>
    </row>
    <row r="29" spans="2:11" s="2" customFormat="1">
      <c r="B29" s="18"/>
      <c r="C29" s="17" t="s">
        <v>14</v>
      </c>
      <c r="D29" s="16">
        <v>40000</v>
      </c>
      <c r="E29" s="16"/>
      <c r="F29" s="16">
        <f>+D29+E29</f>
        <v>40000</v>
      </c>
      <c r="G29" s="16">
        <v>0</v>
      </c>
      <c r="H29" s="16">
        <v>0</v>
      </c>
      <c r="I29" s="16">
        <v>0</v>
      </c>
      <c r="J29" s="16">
        <v>0</v>
      </c>
      <c r="K29" s="16">
        <f>+F29-H29</f>
        <v>40000</v>
      </c>
    </row>
    <row r="30" spans="2:11" s="2" customFormat="1">
      <c r="B30" s="18"/>
      <c r="C30" s="17" t="s">
        <v>13</v>
      </c>
      <c r="D30" s="16">
        <v>10000</v>
      </c>
      <c r="E30" s="16"/>
      <c r="F30" s="16">
        <f>+D30+E30</f>
        <v>10000</v>
      </c>
      <c r="G30" s="16">
        <v>0</v>
      </c>
      <c r="H30" s="16">
        <v>0</v>
      </c>
      <c r="I30" s="16">
        <v>0</v>
      </c>
      <c r="J30" s="16">
        <v>0</v>
      </c>
      <c r="K30" s="16">
        <f>+F30-H30</f>
        <v>10000</v>
      </c>
    </row>
    <row r="31" spans="2:11" s="2" customFormat="1">
      <c r="B31" s="18"/>
      <c r="C31" s="17" t="s">
        <v>12</v>
      </c>
      <c r="D31" s="16">
        <v>25000</v>
      </c>
      <c r="E31" s="16"/>
      <c r="F31" s="16">
        <f>+D31+E31</f>
        <v>25000</v>
      </c>
      <c r="G31" s="16">
        <v>4756</v>
      </c>
      <c r="H31" s="16">
        <v>4756</v>
      </c>
      <c r="I31" s="16">
        <v>2351</v>
      </c>
      <c r="J31" s="16">
        <v>2351</v>
      </c>
      <c r="K31" s="16">
        <f>+F31-H31</f>
        <v>20244</v>
      </c>
    </row>
    <row r="32" spans="2:11" s="2" customFormat="1">
      <c r="B32" s="22" t="s">
        <v>11</v>
      </c>
      <c r="C32" s="21"/>
      <c r="D32" s="20">
        <f>+D33</f>
        <v>1070000</v>
      </c>
      <c r="E32" s="19">
        <f>+E33</f>
        <v>0</v>
      </c>
      <c r="F32" s="19">
        <f>+D32+E32</f>
        <v>1070000</v>
      </c>
      <c r="G32" s="19">
        <f>+G33</f>
        <v>0</v>
      </c>
      <c r="H32" s="19">
        <f>+H33</f>
        <v>0</v>
      </c>
      <c r="I32" s="19">
        <f>+I33</f>
        <v>0</v>
      </c>
      <c r="J32" s="19">
        <f>+J33</f>
        <v>0</v>
      </c>
      <c r="K32" s="19">
        <f>+K33</f>
        <v>1070000</v>
      </c>
    </row>
    <row r="33" spans="2:11" s="2" customFormat="1">
      <c r="B33" s="18"/>
      <c r="C33" s="17" t="s">
        <v>10</v>
      </c>
      <c r="D33" s="16">
        <v>1070000</v>
      </c>
      <c r="E33" s="16">
        <v>0</v>
      </c>
      <c r="F33" s="16">
        <f>+D33+E33</f>
        <v>1070000</v>
      </c>
      <c r="G33" s="16">
        <v>0</v>
      </c>
      <c r="H33" s="16">
        <v>0</v>
      </c>
      <c r="I33" s="16">
        <v>0</v>
      </c>
      <c r="J33" s="16">
        <v>0</v>
      </c>
      <c r="K33" s="16">
        <f>+F33-H33</f>
        <v>1070000</v>
      </c>
    </row>
    <row r="34" spans="2:11" s="2" customFormat="1">
      <c r="B34" s="22" t="s">
        <v>9</v>
      </c>
      <c r="C34" s="21"/>
      <c r="D34" s="16"/>
      <c r="E34" s="19">
        <f>+E35</f>
        <v>75000</v>
      </c>
      <c r="F34" s="19">
        <f>+D34+E34</f>
        <v>75000</v>
      </c>
      <c r="G34" s="19">
        <f>+G35</f>
        <v>0</v>
      </c>
      <c r="H34" s="19">
        <f>+H35</f>
        <v>0</v>
      </c>
      <c r="I34" s="19">
        <f>+I35</f>
        <v>0</v>
      </c>
      <c r="J34" s="19">
        <f>+J35</f>
        <v>0</v>
      </c>
      <c r="K34" s="19">
        <f>+K35</f>
        <v>75000</v>
      </c>
    </row>
    <row r="35" spans="2:11" s="2" customFormat="1">
      <c r="B35" s="18"/>
      <c r="C35" s="17" t="s">
        <v>8</v>
      </c>
      <c r="D35" s="16"/>
      <c r="E35" s="16">
        <v>75000</v>
      </c>
      <c r="F35" s="16">
        <f>+D35+E35</f>
        <v>75000</v>
      </c>
      <c r="G35" s="16">
        <v>0</v>
      </c>
      <c r="H35" s="16">
        <v>0</v>
      </c>
      <c r="I35" s="16">
        <v>0</v>
      </c>
      <c r="J35" s="16">
        <v>0</v>
      </c>
      <c r="K35" s="16">
        <f>+F35-H35</f>
        <v>75000</v>
      </c>
    </row>
    <row r="36" spans="2:11" s="2" customFormat="1">
      <c r="B36" s="22" t="s">
        <v>7</v>
      </c>
      <c r="C36" s="21"/>
      <c r="D36" s="20">
        <f>+D37</f>
        <v>36000</v>
      </c>
      <c r="E36" s="19">
        <f>+E37</f>
        <v>0</v>
      </c>
      <c r="F36" s="19">
        <f>+D36+E36</f>
        <v>36000</v>
      </c>
      <c r="G36" s="19">
        <f>+G37</f>
        <v>0</v>
      </c>
      <c r="H36" s="19">
        <f>+H37</f>
        <v>0</v>
      </c>
      <c r="I36" s="19">
        <f>+I37</f>
        <v>0</v>
      </c>
      <c r="J36" s="19">
        <f>+J37</f>
        <v>0</v>
      </c>
      <c r="K36" s="19">
        <f>+F36-H36</f>
        <v>36000</v>
      </c>
    </row>
    <row r="37" spans="2:11" s="2" customFormat="1">
      <c r="B37" s="18"/>
      <c r="C37" s="17" t="s">
        <v>6</v>
      </c>
      <c r="D37" s="16">
        <v>36000</v>
      </c>
      <c r="E37" s="16">
        <v>0</v>
      </c>
      <c r="F37" s="16">
        <f>+D37+E37</f>
        <v>36000</v>
      </c>
      <c r="G37" s="16">
        <v>0</v>
      </c>
      <c r="H37" s="16">
        <v>0</v>
      </c>
      <c r="I37" s="16">
        <v>0</v>
      </c>
      <c r="J37" s="16">
        <v>0</v>
      </c>
      <c r="K37" s="16">
        <f>+F37-H37</f>
        <v>36000</v>
      </c>
    </row>
    <row r="38" spans="2:11" s="2" customFormat="1">
      <c r="B38" s="15"/>
      <c r="C38" s="14" t="s">
        <v>5</v>
      </c>
      <c r="D38" s="13">
        <f>SUM(D10,D12,D15,D32,D36)</f>
        <v>4136000</v>
      </c>
      <c r="E38" s="13">
        <f>SUM(E10,E12,E15,E32,E36)+E34</f>
        <v>0</v>
      </c>
      <c r="F38" s="12">
        <f>+F10+F15+F36+F12+F32+F34</f>
        <v>4136000</v>
      </c>
      <c r="G38" s="12">
        <f>+G10+G15+G36+G12+G32+G34</f>
        <v>1080191.7199999997</v>
      </c>
      <c r="H38" s="12">
        <f>+H10+H15+H36+H12+H32+H34</f>
        <v>293794.74</v>
      </c>
      <c r="I38" s="12">
        <f>+I10+I15+I36+I12+I32+I34</f>
        <v>269786.74</v>
      </c>
      <c r="J38" s="12">
        <f>+J10+J15+J36+J12+J32+J34</f>
        <v>269786.74</v>
      </c>
      <c r="K38" s="12">
        <f>+K10+K15+K36+K12+K32+K34</f>
        <v>3842205.26</v>
      </c>
    </row>
    <row r="39" spans="2:11" s="2" customFormat="1">
      <c r="E39" s="11"/>
      <c r="F39" s="11"/>
    </row>
    <row r="40" spans="2:11" s="2" customFormat="1">
      <c r="E40" s="11"/>
      <c r="F40" s="11"/>
    </row>
    <row r="41" spans="2:11" s="2" customFormat="1">
      <c r="E41" s="11"/>
      <c r="F41" s="11"/>
    </row>
    <row r="42" spans="2:11" s="2" customFormat="1" ht="6.75" customHeight="1">
      <c r="E42" s="11"/>
      <c r="F42" s="11"/>
    </row>
    <row r="43" spans="2:11" s="1" customFormat="1">
      <c r="E43" s="3"/>
      <c r="F43" s="3"/>
    </row>
    <row r="44" spans="2:11" s="1" customFormat="1">
      <c r="B44" s="10" t="s">
        <v>4</v>
      </c>
      <c r="E44" s="3"/>
      <c r="F44" s="9"/>
      <c r="G44" s="8"/>
      <c r="H44" s="8"/>
      <c r="I44" s="8"/>
      <c r="J44" s="8"/>
      <c r="K44" s="8"/>
    </row>
    <row r="45" spans="2:11" s="1" customFormat="1">
      <c r="E45" s="3"/>
      <c r="F45" s="3"/>
    </row>
    <row r="46" spans="2:11" s="1" customFormat="1">
      <c r="D46" s="8" t="str">
        <f>IF(D43=[1]CAdmon!D39," ","ERROR")</f>
        <v xml:space="preserve"> </v>
      </c>
      <c r="E46" s="9" t="str">
        <f>IF(E43=[1]CAdmon!E39," ","ERROR")</f>
        <v xml:space="preserve"> </v>
      </c>
      <c r="F46" s="9" t="str">
        <f>IF(F43=[1]CAdmon!F39," ","ERROR")</f>
        <v xml:space="preserve"> </v>
      </c>
      <c r="G46" s="8"/>
      <c r="H46" s="8" t="str">
        <f>IF(H43=[1]CAdmon!H39," ","ERROR")</f>
        <v xml:space="preserve"> </v>
      </c>
      <c r="I46" s="8"/>
      <c r="J46" s="8" t="str">
        <f>IF(J43=[1]CAdmon!J39," ","ERROR")</f>
        <v xml:space="preserve"> </v>
      </c>
      <c r="K46" s="8" t="str">
        <f>IF(K43=[1]CAdmon!K39," ","ERROR")</f>
        <v xml:space="preserve"> </v>
      </c>
    </row>
    <row r="47" spans="2:11" s="1" customFormat="1">
      <c r="C47" s="7"/>
      <c r="E47" s="3"/>
    </row>
    <row r="48" spans="2:11" s="1" customFormat="1">
      <c r="C48" s="5" t="s">
        <v>3</v>
      </c>
      <c r="E48" s="3"/>
      <c r="F48" s="6" t="s">
        <v>2</v>
      </c>
      <c r="G48" s="6"/>
      <c r="H48" s="6"/>
      <c r="I48" s="6"/>
      <c r="J48" s="6"/>
      <c r="K48" s="6"/>
    </row>
    <row r="49" spans="3:11" s="1" customFormat="1">
      <c r="C49" s="5" t="s">
        <v>1</v>
      </c>
      <c r="E49" s="3"/>
      <c r="F49" s="4" t="s">
        <v>0</v>
      </c>
      <c r="G49" s="4"/>
      <c r="H49" s="4"/>
      <c r="I49" s="4"/>
      <c r="J49" s="4"/>
      <c r="K49" s="4"/>
    </row>
  </sheetData>
  <mergeCells count="15">
    <mergeCell ref="K7:K8"/>
    <mergeCell ref="B10:C10"/>
    <mergeCell ref="B12:C12"/>
    <mergeCell ref="B32:C32"/>
    <mergeCell ref="B34:C34"/>
    <mergeCell ref="B15:C15"/>
    <mergeCell ref="F48:K48"/>
    <mergeCell ref="F49:K49"/>
    <mergeCell ref="B1:K1"/>
    <mergeCell ref="B2:K2"/>
    <mergeCell ref="B3:K3"/>
    <mergeCell ref="B36:C36"/>
    <mergeCell ref="B5:K5"/>
    <mergeCell ref="B7:C9"/>
    <mergeCell ref="D7:J7"/>
  </mergeCells>
  <pageMargins left="0.7" right="0.7" top="0.44" bottom="0.75" header="0.3" footer="0.3"/>
  <pageSetup scale="7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2017-08-31T18:19:57Z</dcterms:created>
  <dcterms:modified xsi:type="dcterms:W3CDTF">2017-08-31T18:20:13Z</dcterms:modified>
</cp:coreProperties>
</file>