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0" i="1"/>
  <c r="E10"/>
  <c r="F10" s="1"/>
  <c r="G10"/>
  <c r="H10"/>
  <c r="I10"/>
  <c r="I41" s="1"/>
  <c r="J10"/>
  <c r="J41" s="1"/>
  <c r="F11"/>
  <c r="K11"/>
  <c r="D12"/>
  <c r="F12" s="1"/>
  <c r="K12" s="1"/>
  <c r="E12"/>
  <c r="G12"/>
  <c r="H12"/>
  <c r="I12"/>
  <c r="J12"/>
  <c r="F13"/>
  <c r="K13" s="1"/>
  <c r="F14"/>
  <c r="K14"/>
  <c r="D15"/>
  <c r="F15" s="1"/>
  <c r="K15" s="1"/>
  <c r="E15"/>
  <c r="G15"/>
  <c r="G41" s="1"/>
  <c r="H15"/>
  <c r="I15"/>
  <c r="J15"/>
  <c r="F16"/>
  <c r="K16" s="1"/>
  <c r="F17"/>
  <c r="K17"/>
  <c r="F18"/>
  <c r="K18" s="1"/>
  <c r="F19"/>
  <c r="K19"/>
  <c r="F20"/>
  <c r="K20" s="1"/>
  <c r="F21"/>
  <c r="K21"/>
  <c r="F22"/>
  <c r="K22" s="1"/>
  <c r="F23"/>
  <c r="K23"/>
  <c r="F24"/>
  <c r="K24" s="1"/>
  <c r="F25"/>
  <c r="K25"/>
  <c r="F26"/>
  <c r="K26" s="1"/>
  <c r="F27"/>
  <c r="K27"/>
  <c r="F28"/>
  <c r="K28" s="1"/>
  <c r="F29"/>
  <c r="K29"/>
  <c r="F30"/>
  <c r="K30" s="1"/>
  <c r="F31"/>
  <c r="K31"/>
  <c r="F32"/>
  <c r="K32" s="1"/>
  <c r="F33"/>
  <c r="K33"/>
  <c r="D34"/>
  <c r="F34" s="1"/>
  <c r="E34"/>
  <c r="G34"/>
  <c r="H34"/>
  <c r="I34"/>
  <c r="J34"/>
  <c r="F35"/>
  <c r="K35" s="1"/>
  <c r="K34" s="1"/>
  <c r="E36"/>
  <c r="F36"/>
  <c r="G36"/>
  <c r="H36"/>
  <c r="I36"/>
  <c r="J36"/>
  <c r="F37"/>
  <c r="K37" s="1"/>
  <c r="K36" s="1"/>
  <c r="F38"/>
  <c r="K38" s="1"/>
  <c r="D39"/>
  <c r="E39"/>
  <c r="F39"/>
  <c r="K39" s="1"/>
  <c r="G39"/>
  <c r="H39"/>
  <c r="I39"/>
  <c r="J39"/>
  <c r="F40"/>
  <c r="K40" s="1"/>
  <c r="D41"/>
  <c r="H41"/>
  <c r="D49"/>
  <c r="E49"/>
  <c r="F49"/>
  <c r="H49"/>
  <c r="J49"/>
  <c r="K49"/>
  <c r="K10" l="1"/>
  <c r="K41" s="1"/>
  <c r="F41"/>
  <c r="E4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<sst xmlns="http://schemas.openxmlformats.org/spreadsheetml/2006/main" count="53" uniqueCount="53">
  <si>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</si>
  <si>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</si>
  <si>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</si>
  <si>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</si>
  <si>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</si>
  <si>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</si>
  <si>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Erogaciones complementarias</t>
  </si>
  <si>
    <t>Inversiones Financieras y otras provisiones</t>
  </si>
  <si>
    <t>Otros Equipos</t>
  </si>
  <si>
    <t>Equipo de cómputo</t>
  </si>
  <si>
    <t>Bienes Muebles e Inmuebles</t>
  </si>
  <si>
    <t>Ayudas sociales a instituciones sin fines de lucro</t>
  </si>
  <si>
    <t>Ayudas, Subsidios y Transferencias</t>
  </si>
  <si>
    <t>Impuestos sobre nóminas</t>
  </si>
  <si>
    <t>Impuestos y derechos</t>
  </si>
  <si>
    <t>Congresos y Convenciones</t>
  </si>
  <si>
    <t>Viáticos en el país</t>
  </si>
  <si>
    <t>Pasajes terrestres</t>
  </si>
  <si>
    <t>Difusión por medios alternativos sobre programas y actividades gub</t>
  </si>
  <si>
    <t>Mantenimiento y Conservación de Vehículos</t>
  </si>
  <si>
    <t>Seguros</t>
  </si>
  <si>
    <t>Servicios Financieros y Bancarios</t>
  </si>
  <si>
    <t>Servicios de apoyo administrativo, fotocopiado e impresión</t>
  </si>
  <si>
    <t>Servicios de investigación científica y desarrollo</t>
  </si>
  <si>
    <t>Servicios legales, de contabilidad, de auditoria y relacionados</t>
  </si>
  <si>
    <t>Arrendamiento de equipo de transporte</t>
  </si>
  <si>
    <t>Arrendam de mobiliario y eq de admón, educac y recreativo</t>
  </si>
  <si>
    <t>Arrendamiento de edificios</t>
  </si>
  <si>
    <t>Telefonía tradicional</t>
  </si>
  <si>
    <t>Agua</t>
  </si>
  <si>
    <t>Energía eléctrica</t>
  </si>
  <si>
    <t>Servicios Generales</t>
  </si>
  <si>
    <t>Vestuarios y unifromes</t>
  </si>
  <si>
    <t>Combustibles, lubricantes y aditivos</t>
  </si>
  <si>
    <t>Materiales y Suministros</t>
  </si>
  <si>
    <t>Honorarios asimilables a salarios</t>
  </si>
  <si>
    <t>Servicios Personales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</si>
  <si>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</si>
  <si>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</si>
  <si>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</si>
  <si>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</si>
  <si>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</si>
  <si>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</si>
  <si>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</si>
  <si>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</si>
  <si>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</si>
  <si>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</si>
  <si>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</si>
  <si>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</si>
  <si>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DE APOYO OPERATIVO AL CONSEJO DE CUENCA LERMA CHAPALA &lt;&lt;FICUENCA&gt;&gt;</t>
  </si>
  <si>
    <t>Del 1 de Enero al 31 de diciembre de 2017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</si>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</sst>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43" fontId="3" fillId="11" borderId="0" xfId="1" applyFont="1" applyFill="1"/>
    <xf numFmtId="43" fontId="6" fillId="11" borderId="4" xfId="1" applyFont="1" applyFill="1" applyBorder="1" applyAlignment="1">
      <alignment horizontal="right" vertical="center" wrapText="1"/>
    </xf>
    <xf numFmtId="43" fontId="6" fillId="11" borderId="4" xfId="1" applyFont="1" applyFill="1" applyBorder="1" applyAlignment="1">
      <alignment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 wrapText="1"/>
    </xf>
    <xf numFmtId="43" fontId="6" fillId="11" borderId="7" xfId="1" applyFont="1" applyFill="1" applyBorder="1" applyAlignment="1">
      <alignment horizontal="right" vertical="center" wrapText="1"/>
    </xf>
    <xf numFmtId="2" fontId="6" fillId="11" borderId="7" xfId="1" applyNumberFormat="1" applyFont="1" applyFill="1" applyBorder="1" applyAlignment="1">
      <alignment horizontal="righ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43" fontId="3" fillId="11" borderId="0" xfId="0" applyNumberFormat="1" applyFont="1" applyFill="1"/>
    <xf numFmtId="43" fontId="9" fillId="11" borderId="7" xfId="1" applyFont="1" applyFill="1" applyBorder="1" applyAlignment="1">
      <alignment horizontal="right" vertical="center" wrapText="1"/>
    </xf>
    <xf numFmtId="0" fontId="9" fillId="11" borderId="0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43" fontId="3" fillId="11" borderId="7" xfId="1" applyFont="1" applyFill="1" applyBorder="1" applyAlignment="1">
      <alignment horizontal="right" vertical="top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 wrapText="1"/>
    </xf>
    <xf numFmtId="43" fontId="10" fillId="12" borderId="4" xfId="1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4154019.1400000006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2"/>
  <sheetViews>
    <sheetView showGridLines="0" tabSelected="1" zoomScale="85" zoomScaleNormal="85" workbookViewId="0">
      <selection activeCell="H23" sqref="H23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58.140625" style="1" customWidth="1"/>
    <col min="4" max="4" width="14.85546875" style="1" customWidth="1"/>
    <col min="5" max="5" width="14.5703125" style="3" customWidth="1"/>
    <col min="6" max="6" width="14.28515625" style="1" customWidth="1"/>
    <col min="7" max="7" width="15.85546875" style="1" customWidth="1"/>
    <col min="8" max="9" width="12.7109375" style="1" customWidth="1"/>
    <col min="10" max="10" width="13.140625" style="1" bestFit="1" customWidth="1"/>
    <col min="11" max="11" width="13.42578125" style="1" customWidth="1"/>
    <col min="12" max="12" width="3.7109375" style="2" customWidth="1"/>
    <col min="13" max="13" width="11.42578125" style="1"/>
    <col min="14" max="14" width="13.140625" style="1" bestFit="1" customWidth="1"/>
    <col min="15" max="16384" width="11.42578125" style="1"/>
  </cols>
  <sheetData>
    <row r="1" spans="2:11" s="1" customFormat="1" ht="14.25" customHeight="1">
      <c r="B1" s="35" t="s">
        <v>52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s="1" customFormat="1" ht="14.25" customHeight="1">
      <c r="B2" s="35" t="s">
        <v>51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s="1" customFormat="1" ht="14.25" customHeight="1">
      <c r="B3" s="35" t="s">
        <v>50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s="2" customFormat="1" ht="6.75" customHeight="1">
      <c r="E4" s="11"/>
    </row>
    <row r="5" spans="2:11" s="2" customFormat="1">
      <c r="B5" s="34" t="s">
        <v>49</v>
      </c>
      <c r="C5" s="34"/>
      <c r="D5" s="34"/>
      <c r="E5" s="34"/>
      <c r="F5" s="34"/>
      <c r="G5" s="34"/>
      <c r="H5" s="34"/>
      <c r="I5" s="34"/>
      <c r="J5" s="34"/>
      <c r="K5" s="34"/>
    </row>
    <row r="6" spans="2:11" s="2" customFormat="1">
      <c r="E6" s="11"/>
    </row>
    <row r="7" spans="2:11" s="2" customFormat="1">
      <c r="B7" s="31" t="s">
        <v>48</v>
      </c>
      <c r="C7" s="31"/>
      <c r="D7" s="32" t="s">
        <v>47</v>
      </c>
      <c r="E7" s="32"/>
      <c r="F7" s="32"/>
      <c r="G7" s="32"/>
      <c r="H7" s="32"/>
      <c r="I7" s="32"/>
      <c r="J7" s="32"/>
      <c r="K7" s="32" t="s">
        <v>46</v>
      </c>
    </row>
    <row r="8" spans="2:11" s="2" customFormat="1" ht="25.5">
      <c r="B8" s="31"/>
      <c r="C8" s="31"/>
      <c r="D8" s="30" t="s">
        <v>45</v>
      </c>
      <c r="E8" s="33" t="s">
        <v>44</v>
      </c>
      <c r="F8" s="30" t="s">
        <v>43</v>
      </c>
      <c r="G8" s="30" t="s">
        <v>42</v>
      </c>
      <c r="H8" s="30" t="s">
        <v>41</v>
      </c>
      <c r="I8" s="30" t="s">
        <v>40</v>
      </c>
      <c r="J8" s="30" t="s">
        <v>39</v>
      </c>
      <c r="K8" s="32"/>
    </row>
    <row r="9" spans="2:11" s="2" customFormat="1">
      <c r="B9" s="31"/>
      <c r="C9" s="31"/>
      <c r="D9" s="30">
        <v>1</v>
      </c>
      <c r="E9" s="30">
        <v>2</v>
      </c>
      <c r="F9" s="30" t="s">
        <v>38</v>
      </c>
      <c r="G9" s="30">
        <v>4</v>
      </c>
      <c r="H9" s="30">
        <v>5</v>
      </c>
      <c r="I9" s="30">
        <v>6</v>
      </c>
      <c r="J9" s="30">
        <v>7</v>
      </c>
      <c r="K9" s="30" t="s">
        <v>37</v>
      </c>
    </row>
    <row r="10" spans="2:11" s="2" customFormat="1">
      <c r="B10" s="22" t="s">
        <v>36</v>
      </c>
      <c r="C10" s="21"/>
      <c r="D10" s="19">
        <f>+D11</f>
        <v>0</v>
      </c>
      <c r="E10" s="19">
        <f>+E11</f>
        <v>1250000</v>
      </c>
      <c r="F10" s="19">
        <f>+D10+E10</f>
        <v>1250000</v>
      </c>
      <c r="G10" s="19">
        <f>+G11</f>
        <v>959191.6800000004</v>
      </c>
      <c r="H10" s="19">
        <f>+H11</f>
        <v>959191.6800000004</v>
      </c>
      <c r="I10" s="19">
        <f>+I11</f>
        <v>944789.6800000004</v>
      </c>
      <c r="J10" s="19">
        <f>+J11</f>
        <v>944789.6800000004</v>
      </c>
      <c r="K10" s="19">
        <f>+F10-H10</f>
        <v>290808.3199999996</v>
      </c>
    </row>
    <row r="11" spans="2:11" s="2" customFormat="1">
      <c r="B11" s="18"/>
      <c r="C11" s="17" t="s">
        <v>35</v>
      </c>
      <c r="D11" s="29">
        <v>0</v>
      </c>
      <c r="E11" s="29">
        <v>1250000</v>
      </c>
      <c r="F11" s="16">
        <f>+D11+E11</f>
        <v>1250000</v>
      </c>
      <c r="G11" s="29">
        <v>959191.6800000004</v>
      </c>
      <c r="H11" s="29">
        <v>959191.6800000004</v>
      </c>
      <c r="I11" s="29">
        <v>944789.6800000004</v>
      </c>
      <c r="J11" s="29">
        <v>944789.6800000004</v>
      </c>
      <c r="K11" s="16">
        <f>+F11-H11</f>
        <v>290808.3199999996</v>
      </c>
    </row>
    <row r="12" spans="2:11" s="2" customFormat="1">
      <c r="B12" s="22" t="s">
        <v>34</v>
      </c>
      <c r="C12" s="21"/>
      <c r="D12" s="19">
        <f>+D13+D14</f>
        <v>0</v>
      </c>
      <c r="E12" s="19">
        <f>+E13+E14</f>
        <v>75000</v>
      </c>
      <c r="F12" s="19">
        <f>+D12+E12</f>
        <v>75000</v>
      </c>
      <c r="G12" s="19">
        <f>+G13+G14</f>
        <v>0</v>
      </c>
      <c r="H12" s="19">
        <f>+H13+H14</f>
        <v>0</v>
      </c>
      <c r="I12" s="19">
        <f>+I13+I14</f>
        <v>0</v>
      </c>
      <c r="J12" s="19">
        <f>+J13+J14</f>
        <v>0</v>
      </c>
      <c r="K12" s="19">
        <f>+F12-H12</f>
        <v>75000</v>
      </c>
    </row>
    <row r="13" spans="2:11" s="2" customFormat="1">
      <c r="B13" s="28"/>
      <c r="C13" s="27" t="s">
        <v>33</v>
      </c>
      <c r="D13" s="16">
        <v>0</v>
      </c>
      <c r="E13" s="16">
        <v>75000</v>
      </c>
      <c r="F13" s="16">
        <f>+D13+E13</f>
        <v>75000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75000</v>
      </c>
    </row>
    <row r="14" spans="2:11" s="2" customFormat="1">
      <c r="B14" s="18"/>
      <c r="C14" s="17" t="s">
        <v>32</v>
      </c>
      <c r="D14" s="16">
        <v>0</v>
      </c>
      <c r="E14" s="16">
        <v>0</v>
      </c>
      <c r="F14" s="16">
        <f>+D14+E14</f>
        <v>0</v>
      </c>
      <c r="G14" s="16">
        <v>0</v>
      </c>
      <c r="H14" s="16">
        <v>0</v>
      </c>
      <c r="I14" s="16">
        <v>0</v>
      </c>
      <c r="J14" s="16">
        <v>0</v>
      </c>
      <c r="K14" s="16">
        <f>+F14-H14</f>
        <v>0</v>
      </c>
    </row>
    <row r="15" spans="2:11" s="2" customFormat="1">
      <c r="B15" s="22" t="s">
        <v>31</v>
      </c>
      <c r="C15" s="21"/>
      <c r="D15" s="19">
        <f>SUM(D19:D33)</f>
        <v>0</v>
      </c>
      <c r="E15" s="19">
        <f>SUM(E16:E33)</f>
        <v>2409990.2800000003</v>
      </c>
      <c r="F15" s="19">
        <f>+D15+E15</f>
        <v>2409990.2800000003</v>
      </c>
      <c r="G15" s="19">
        <f>SUM(G16:G33)</f>
        <v>1444907.5999999999</v>
      </c>
      <c r="H15" s="19">
        <f>SUM(H16:H33)</f>
        <v>1438857.04</v>
      </c>
      <c r="I15" s="19">
        <f>SUM(I16:I33)</f>
        <v>1359031.5999999999</v>
      </c>
      <c r="J15" s="19">
        <f>SUM(J16:J33)</f>
        <v>1359031.5999999999</v>
      </c>
      <c r="K15" s="19">
        <f>+F15-H15</f>
        <v>971133.24000000022</v>
      </c>
    </row>
    <row r="16" spans="2:11" s="2" customFormat="1">
      <c r="B16" s="28"/>
      <c r="C16" s="27" t="s">
        <v>30</v>
      </c>
      <c r="D16" s="19"/>
      <c r="E16" s="16">
        <v>0</v>
      </c>
      <c r="F16" s="16">
        <f>+D16+E16</f>
        <v>0</v>
      </c>
      <c r="G16" s="16">
        <v>0</v>
      </c>
      <c r="H16" s="16">
        <v>0</v>
      </c>
      <c r="I16" s="16">
        <v>0</v>
      </c>
      <c r="J16" s="16">
        <v>0</v>
      </c>
      <c r="K16" s="16">
        <f>+F16-H16</f>
        <v>0</v>
      </c>
    </row>
    <row r="17" spans="2:14" s="2" customFormat="1">
      <c r="B17" s="28"/>
      <c r="C17" s="27" t="s">
        <v>29</v>
      </c>
      <c r="D17" s="19"/>
      <c r="E17" s="16">
        <v>0</v>
      </c>
      <c r="F17" s="16">
        <f>+D17+E17</f>
        <v>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0</v>
      </c>
    </row>
    <row r="18" spans="2:14" s="2" customFormat="1">
      <c r="B18" s="28"/>
      <c r="C18" s="27" t="s">
        <v>28</v>
      </c>
      <c r="D18" s="19"/>
      <c r="E18" s="16">
        <v>0</v>
      </c>
      <c r="F18" s="16">
        <f>+D18+E18</f>
        <v>0</v>
      </c>
      <c r="G18" s="16">
        <v>0</v>
      </c>
      <c r="H18" s="16">
        <v>0</v>
      </c>
      <c r="I18" s="16">
        <v>0</v>
      </c>
      <c r="J18" s="16">
        <v>0</v>
      </c>
      <c r="K18" s="16">
        <f>+F18-H18</f>
        <v>0</v>
      </c>
    </row>
    <row r="19" spans="2:14" s="2" customFormat="1">
      <c r="B19" s="18"/>
      <c r="C19" s="17" t="s">
        <v>27</v>
      </c>
      <c r="D19" s="16">
        <v>0</v>
      </c>
      <c r="E19" s="16">
        <v>0</v>
      </c>
      <c r="F19" s="16">
        <f>+D19+E19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0</v>
      </c>
    </row>
    <row r="20" spans="2:14" s="2" customFormat="1">
      <c r="B20" s="18"/>
      <c r="C20" s="17" t="s">
        <v>26</v>
      </c>
      <c r="D20" s="16">
        <v>0</v>
      </c>
      <c r="E20" s="16">
        <v>0</v>
      </c>
      <c r="F20" s="16">
        <f>+D20+E20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f>+F20-H20</f>
        <v>0</v>
      </c>
    </row>
    <row r="21" spans="2:14" s="2" customFormat="1">
      <c r="B21" s="18"/>
      <c r="C21" s="17" t="s">
        <v>25</v>
      </c>
      <c r="D21" s="16">
        <v>0</v>
      </c>
      <c r="E21" s="16">
        <v>60000</v>
      </c>
      <c r="F21" s="16">
        <f>+D21+E21</f>
        <v>60000</v>
      </c>
      <c r="G21" s="16">
        <v>0</v>
      </c>
      <c r="H21" s="16">
        <v>0</v>
      </c>
      <c r="I21" s="16">
        <v>0</v>
      </c>
      <c r="J21" s="16">
        <v>0</v>
      </c>
      <c r="K21" s="16">
        <f>+F21-H21</f>
        <v>60000</v>
      </c>
    </row>
    <row r="22" spans="2:14" s="2" customFormat="1">
      <c r="B22" s="26"/>
      <c r="C22" s="25" t="s">
        <v>24</v>
      </c>
      <c r="D22" s="24">
        <v>0</v>
      </c>
      <c r="E22" s="24">
        <v>100000</v>
      </c>
      <c r="F22" s="16">
        <f>+D22+E22</f>
        <v>100000</v>
      </c>
      <c r="G22" s="24">
        <v>82825.600000000006</v>
      </c>
      <c r="H22" s="24">
        <v>76325.600000000006</v>
      </c>
      <c r="I22" s="24">
        <v>69825.600000000006</v>
      </c>
      <c r="J22" s="24">
        <v>69825.600000000006</v>
      </c>
      <c r="K22" s="16">
        <f>+F22-H22</f>
        <v>23674.399999999994</v>
      </c>
    </row>
    <row r="23" spans="2:14" s="2" customFormat="1">
      <c r="B23" s="18"/>
      <c r="C23" s="17" t="s">
        <v>23</v>
      </c>
      <c r="D23" s="16">
        <v>0</v>
      </c>
      <c r="E23" s="16">
        <v>1536090</v>
      </c>
      <c r="F23" s="16">
        <f>+D23+E23</f>
        <v>1536090</v>
      </c>
      <c r="G23" s="16">
        <v>1053703.0899999999</v>
      </c>
      <c r="H23" s="16">
        <v>1054152.53</v>
      </c>
      <c r="I23" s="16">
        <v>982430.09</v>
      </c>
      <c r="J23" s="16">
        <v>982430.09</v>
      </c>
      <c r="K23" s="16">
        <f>+F23-H23</f>
        <v>481937.47</v>
      </c>
      <c r="N23" s="23"/>
    </row>
    <row r="24" spans="2:14" s="2" customFormat="1">
      <c r="B24" s="18"/>
      <c r="C24" s="17" t="s">
        <v>22</v>
      </c>
      <c r="D24" s="16">
        <v>0</v>
      </c>
      <c r="E24" s="16">
        <v>56000</v>
      </c>
      <c r="F24" s="16">
        <f>+D24+E24</f>
        <v>56000</v>
      </c>
      <c r="G24" s="16">
        <v>56000</v>
      </c>
      <c r="H24" s="16">
        <v>56000</v>
      </c>
      <c r="I24" s="16">
        <v>56000</v>
      </c>
      <c r="J24" s="16">
        <v>56000</v>
      </c>
      <c r="K24" s="16">
        <f>+F24-H24</f>
        <v>0</v>
      </c>
    </row>
    <row r="25" spans="2:14" s="2" customFormat="1">
      <c r="B25" s="18"/>
      <c r="C25" s="17" t="s">
        <v>21</v>
      </c>
      <c r="D25" s="16">
        <v>0</v>
      </c>
      <c r="E25" s="16">
        <v>120000</v>
      </c>
      <c r="F25" s="16">
        <f>+D25+E25</f>
        <v>120000</v>
      </c>
      <c r="G25" s="16">
        <v>114144.02</v>
      </c>
      <c r="H25" s="16">
        <v>114144.02</v>
      </c>
      <c r="I25" s="16">
        <v>114144.02</v>
      </c>
      <c r="J25" s="16">
        <v>114144.02</v>
      </c>
      <c r="K25" s="16">
        <f>+F25-H25</f>
        <v>5855.9799999999959</v>
      </c>
      <c r="N25" s="23"/>
    </row>
    <row r="26" spans="2:14" s="2" customFormat="1">
      <c r="B26" s="18"/>
      <c r="C26" s="17" t="s">
        <v>20</v>
      </c>
      <c r="D26" s="16">
        <v>0</v>
      </c>
      <c r="E26" s="16">
        <v>10000</v>
      </c>
      <c r="F26" s="16">
        <f>+D26+E26</f>
        <v>10000</v>
      </c>
      <c r="G26" s="16">
        <v>0</v>
      </c>
      <c r="H26" s="16">
        <v>0</v>
      </c>
      <c r="I26" s="16">
        <v>0</v>
      </c>
      <c r="J26" s="16">
        <v>0</v>
      </c>
      <c r="K26" s="16">
        <f>+F26-H26</f>
        <v>10000</v>
      </c>
    </row>
    <row r="27" spans="2:14" s="2" customFormat="1">
      <c r="B27" s="18"/>
      <c r="C27" s="17" t="s">
        <v>19</v>
      </c>
      <c r="D27" s="16">
        <v>0</v>
      </c>
      <c r="E27" s="16">
        <v>25000</v>
      </c>
      <c r="F27" s="16">
        <f>+D27+E27</f>
        <v>25000</v>
      </c>
      <c r="G27" s="16">
        <v>0</v>
      </c>
      <c r="H27" s="16">
        <v>0</v>
      </c>
      <c r="I27" s="16">
        <v>0</v>
      </c>
      <c r="J27" s="16">
        <v>0</v>
      </c>
      <c r="K27" s="16">
        <f>+F27-H27</f>
        <v>25000</v>
      </c>
    </row>
    <row r="28" spans="2:14" s="2" customFormat="1">
      <c r="B28" s="18"/>
      <c r="C28" s="17" t="s">
        <v>18</v>
      </c>
      <c r="D28" s="16">
        <v>0</v>
      </c>
      <c r="E28" s="16">
        <v>0</v>
      </c>
      <c r="F28" s="16">
        <f>+D28+E28</f>
        <v>0</v>
      </c>
      <c r="G28" s="16">
        <v>0</v>
      </c>
      <c r="H28" s="16">
        <v>0</v>
      </c>
      <c r="I28" s="16">
        <v>0</v>
      </c>
      <c r="J28" s="16">
        <v>0</v>
      </c>
      <c r="K28" s="16">
        <f>+F28-H28</f>
        <v>0</v>
      </c>
    </row>
    <row r="29" spans="2:14" s="2" customFormat="1">
      <c r="B29" s="18"/>
      <c r="C29" s="17" t="s">
        <v>17</v>
      </c>
      <c r="D29" s="16">
        <v>0</v>
      </c>
      <c r="E29" s="16">
        <v>45000</v>
      </c>
      <c r="F29" s="16">
        <f>+D29+E29</f>
        <v>45000</v>
      </c>
      <c r="G29" s="16">
        <v>12628.5</v>
      </c>
      <c r="H29" s="16">
        <v>12628.5</v>
      </c>
      <c r="I29" s="16">
        <v>12628.5</v>
      </c>
      <c r="J29" s="16">
        <v>12628.5</v>
      </c>
      <c r="K29" s="16">
        <f>+F29-H29</f>
        <v>32371.5</v>
      </c>
    </row>
    <row r="30" spans="2:14" s="2" customFormat="1">
      <c r="B30" s="18"/>
      <c r="C30" s="17" t="s">
        <v>16</v>
      </c>
      <c r="D30" s="16">
        <v>0</v>
      </c>
      <c r="E30" s="16">
        <v>65000</v>
      </c>
      <c r="F30" s="16">
        <f>+D30+E30</f>
        <v>65000</v>
      </c>
      <c r="G30" s="16">
        <v>26423.39</v>
      </c>
      <c r="H30" s="16">
        <v>26423.39</v>
      </c>
      <c r="I30" s="16">
        <v>26423.39</v>
      </c>
      <c r="J30" s="16">
        <v>26423.39</v>
      </c>
      <c r="K30" s="16">
        <f>+F30-H30</f>
        <v>38576.61</v>
      </c>
    </row>
    <row r="31" spans="2:14" s="2" customFormat="1">
      <c r="B31" s="18"/>
      <c r="C31" s="17" t="s">
        <v>15</v>
      </c>
      <c r="D31" s="16">
        <v>0</v>
      </c>
      <c r="E31" s="16">
        <v>357900.28</v>
      </c>
      <c r="F31" s="16">
        <f>+D31+E31</f>
        <v>357900.28</v>
      </c>
      <c r="G31" s="16">
        <v>80000</v>
      </c>
      <c r="H31" s="16">
        <v>80000</v>
      </c>
      <c r="I31" s="16">
        <v>80000</v>
      </c>
      <c r="J31" s="16">
        <v>80000</v>
      </c>
      <c r="K31" s="16">
        <f>+F31-H31</f>
        <v>277900.28000000003</v>
      </c>
    </row>
    <row r="32" spans="2:14" s="2" customFormat="1">
      <c r="B32" s="18"/>
      <c r="C32" s="17" t="s">
        <v>14</v>
      </c>
      <c r="D32" s="16">
        <v>0</v>
      </c>
      <c r="E32" s="16">
        <v>10000</v>
      </c>
      <c r="F32" s="16">
        <f>+D32+E32</f>
        <v>10000</v>
      </c>
      <c r="G32" s="16">
        <v>0</v>
      </c>
      <c r="H32" s="16">
        <v>0</v>
      </c>
      <c r="I32" s="16">
        <v>0</v>
      </c>
      <c r="J32" s="16">
        <v>0</v>
      </c>
      <c r="K32" s="16">
        <f>+F32-H32</f>
        <v>10000</v>
      </c>
    </row>
    <row r="33" spans="2:11" s="2" customFormat="1">
      <c r="B33" s="18"/>
      <c r="C33" s="17" t="s">
        <v>13</v>
      </c>
      <c r="D33" s="16">
        <v>0</v>
      </c>
      <c r="E33" s="16">
        <v>25000</v>
      </c>
      <c r="F33" s="16">
        <f>+D33+E33</f>
        <v>25000</v>
      </c>
      <c r="G33" s="16">
        <v>19183</v>
      </c>
      <c r="H33" s="16">
        <v>19183</v>
      </c>
      <c r="I33" s="16">
        <v>17580</v>
      </c>
      <c r="J33" s="16">
        <v>17580</v>
      </c>
      <c r="K33" s="16">
        <f>+F33-H33</f>
        <v>5817</v>
      </c>
    </row>
    <row r="34" spans="2:11" s="2" customFormat="1">
      <c r="B34" s="22" t="s">
        <v>12</v>
      </c>
      <c r="C34" s="21"/>
      <c r="D34" s="19">
        <f>+D35</f>
        <v>0</v>
      </c>
      <c r="E34" s="19">
        <f>+E35</f>
        <v>0</v>
      </c>
      <c r="F34" s="19">
        <f>+D34+E34</f>
        <v>0</v>
      </c>
      <c r="G34" s="19">
        <f>+G35</f>
        <v>0</v>
      </c>
      <c r="H34" s="19">
        <f>+H35</f>
        <v>0</v>
      </c>
      <c r="I34" s="19">
        <f>+I35</f>
        <v>0</v>
      </c>
      <c r="J34" s="19">
        <f>+J35</f>
        <v>0</v>
      </c>
      <c r="K34" s="19">
        <f>+K35</f>
        <v>0</v>
      </c>
    </row>
    <row r="35" spans="2:11" s="2" customFormat="1">
      <c r="B35" s="18"/>
      <c r="C35" s="17" t="s">
        <v>11</v>
      </c>
      <c r="D35" s="16">
        <v>0</v>
      </c>
      <c r="E35" s="16">
        <v>0</v>
      </c>
      <c r="F35" s="16">
        <f>+D35+E35</f>
        <v>0</v>
      </c>
      <c r="G35" s="16">
        <v>0</v>
      </c>
      <c r="H35" s="16">
        <v>0</v>
      </c>
      <c r="I35" s="16">
        <v>0</v>
      </c>
      <c r="J35" s="16">
        <v>0</v>
      </c>
      <c r="K35" s="16">
        <f>+F35-H35</f>
        <v>0</v>
      </c>
    </row>
    <row r="36" spans="2:11" s="2" customFormat="1">
      <c r="B36" s="22" t="s">
        <v>10</v>
      </c>
      <c r="C36" s="21"/>
      <c r="D36" s="16"/>
      <c r="E36" s="19">
        <f>+E37+E38</f>
        <v>365009.72</v>
      </c>
      <c r="F36" s="19">
        <f>+D36+E36</f>
        <v>365009.72</v>
      </c>
      <c r="G36" s="19">
        <f>+G37</f>
        <v>48340</v>
      </c>
      <c r="H36" s="19">
        <f>+H37</f>
        <v>48340</v>
      </c>
      <c r="I36" s="19">
        <f>+I37</f>
        <v>48340</v>
      </c>
      <c r="J36" s="19">
        <f>+J37</f>
        <v>48340</v>
      </c>
      <c r="K36" s="19">
        <f>+K37+K38</f>
        <v>316669.71999999997</v>
      </c>
    </row>
    <row r="37" spans="2:11" s="2" customFormat="1">
      <c r="B37" s="18"/>
      <c r="C37" s="17" t="s">
        <v>9</v>
      </c>
      <c r="D37" s="16"/>
      <c r="E37" s="16">
        <v>95009.72</v>
      </c>
      <c r="F37" s="16">
        <f>+D37+E37</f>
        <v>95009.72</v>
      </c>
      <c r="G37" s="16">
        <v>48340</v>
      </c>
      <c r="H37" s="16">
        <v>48340</v>
      </c>
      <c r="I37" s="16">
        <v>48340</v>
      </c>
      <c r="J37" s="16">
        <v>48340</v>
      </c>
      <c r="K37" s="16">
        <f>+F37-H37</f>
        <v>46669.72</v>
      </c>
    </row>
    <row r="38" spans="2:11" s="2" customFormat="1">
      <c r="B38" s="18"/>
      <c r="C38" s="17" t="s">
        <v>8</v>
      </c>
      <c r="D38" s="16"/>
      <c r="E38" s="16">
        <v>270000</v>
      </c>
      <c r="F38" s="16">
        <f>+D38+E38</f>
        <v>270000</v>
      </c>
      <c r="G38" s="16">
        <v>0</v>
      </c>
      <c r="H38" s="16">
        <v>0</v>
      </c>
      <c r="I38" s="16">
        <v>0</v>
      </c>
      <c r="J38" s="16">
        <v>0</v>
      </c>
      <c r="K38" s="16">
        <f>+F38-H38</f>
        <v>270000</v>
      </c>
    </row>
    <row r="39" spans="2:11" s="2" customFormat="1">
      <c r="B39" s="22" t="s">
        <v>7</v>
      </c>
      <c r="C39" s="21"/>
      <c r="D39" s="20">
        <f>+D40</f>
        <v>0</v>
      </c>
      <c r="E39" s="19">
        <f>+E40</f>
        <v>54019.14</v>
      </c>
      <c r="F39" s="19">
        <f>+D39+E39</f>
        <v>54019.14</v>
      </c>
      <c r="G39" s="19">
        <f>+G40</f>
        <v>0</v>
      </c>
      <c r="H39" s="19">
        <f>+H40</f>
        <v>0</v>
      </c>
      <c r="I39" s="19">
        <f>+I40</f>
        <v>0</v>
      </c>
      <c r="J39" s="19">
        <f>+J40</f>
        <v>0</v>
      </c>
      <c r="K39" s="19">
        <f>+F39-H39</f>
        <v>54019.14</v>
      </c>
    </row>
    <row r="40" spans="2:11" s="2" customFormat="1">
      <c r="B40" s="18"/>
      <c r="C40" s="17" t="s">
        <v>6</v>
      </c>
      <c r="D40" s="16">
        <v>0</v>
      </c>
      <c r="E40" s="16">
        <v>54019.14</v>
      </c>
      <c r="F40" s="16">
        <f>+E40</f>
        <v>54019.14</v>
      </c>
      <c r="G40" s="16">
        <v>0</v>
      </c>
      <c r="H40" s="16">
        <v>0</v>
      </c>
      <c r="I40" s="16">
        <v>0</v>
      </c>
      <c r="J40" s="16">
        <v>0</v>
      </c>
      <c r="K40" s="16">
        <f>+F40-H40</f>
        <v>54019.14</v>
      </c>
    </row>
    <row r="41" spans="2:11" s="2" customFormat="1">
      <c r="B41" s="15"/>
      <c r="C41" s="14" t="s">
        <v>5</v>
      </c>
      <c r="D41" s="13">
        <f>SUM(D10,D12,D15,D34,D39)</f>
        <v>0</v>
      </c>
      <c r="E41" s="13">
        <f>SUM(E10,E12,E15,E34,E39)+E36</f>
        <v>4154019.1400000006</v>
      </c>
      <c r="F41" s="12">
        <f>+F10+F15+F39+F12+F34+F36</f>
        <v>4154019.1400000006</v>
      </c>
      <c r="G41" s="12">
        <f>+G10+G15+G39+G12+G34+G36</f>
        <v>2452439.2800000003</v>
      </c>
      <c r="H41" s="12">
        <f>+H10+H15+H39+H12+H34+H36</f>
        <v>2446388.7200000007</v>
      </c>
      <c r="I41" s="12">
        <f>+I10+I15+I39+I12+I34+I36</f>
        <v>2352161.2800000003</v>
      </c>
      <c r="J41" s="12">
        <f>+J10+J15+J39+J12+J34+J36</f>
        <v>2352161.2800000003</v>
      </c>
      <c r="K41" s="12">
        <f>+K10+K15+K39+K12+K34+K36</f>
        <v>1707630.4199999997</v>
      </c>
    </row>
    <row r="42" spans="2:11" s="2" customFormat="1">
      <c r="E42" s="11"/>
      <c r="F42" s="11"/>
    </row>
    <row r="43" spans="2:11" s="2" customFormat="1">
      <c r="E43" s="11"/>
      <c r="F43" s="11"/>
    </row>
    <row r="44" spans="2:11" s="2" customFormat="1">
      <c r="E44" s="11"/>
      <c r="F44" s="11"/>
    </row>
    <row r="45" spans="2:11" s="2" customFormat="1" ht="6.75" customHeight="1">
      <c r="E45" s="11"/>
      <c r="F45" s="11"/>
    </row>
    <row r="46" spans="2:11" s="1" customFormat="1">
      <c r="E46" s="3"/>
      <c r="F46" s="3"/>
    </row>
    <row r="47" spans="2:11" s="1" customFormat="1">
      <c r="B47" s="10" t="s">
        <v>4</v>
      </c>
      <c r="E47" s="3"/>
      <c r="F47" s="9"/>
      <c r="G47" s="8"/>
      <c r="H47" s="8"/>
      <c r="I47" s="8"/>
      <c r="J47" s="8"/>
      <c r="K47" s="8"/>
    </row>
    <row r="48" spans="2:11" s="1" customFormat="1">
      <c r="E48" s="3"/>
      <c r="F48" s="3"/>
    </row>
    <row r="49" spans="3:11" s="1" customFormat="1">
      <c r="D49" s="8" t="str">
        <f>IF(D46=[1]CAdmon!D39," ","ERROR")</f>
        <v xml:space="preserve"> </v>
      </c>
      <c r="E49" s="9" t="str">
        <f>IF(E46=[1]CAdmon!E39," ","ERROR")</f>
        <v xml:space="preserve"> </v>
      </c>
      <c r="F49" s="9" t="str">
        <f>IF(F46=[1]CAdmon!F39," ","ERROR")</f>
        <v xml:space="preserve"> </v>
      </c>
      <c r="G49" s="8"/>
      <c r="H49" s="8" t="str">
        <f>IF(H46=[1]CAdmon!H39," ","ERROR")</f>
        <v xml:space="preserve"> </v>
      </c>
      <c r="I49" s="8"/>
      <c r="J49" s="8" t="str">
        <f>IF(J46=[1]CAdmon!J39," ","ERROR")</f>
        <v xml:space="preserve"> </v>
      </c>
      <c r="K49" s="8" t="str">
        <f>IF(K46=[1]CAdmon!K39," ","ERROR")</f>
        <v xml:space="preserve"> </v>
      </c>
    </row>
    <row r="50" spans="3:11" s="1" customFormat="1">
      <c r="C50" s="7"/>
      <c r="E50" s="3"/>
    </row>
    <row r="51" spans="3:11" s="1" customFormat="1">
      <c r="C51" s="5" t="s">
        <v>3</v>
      </c>
      <c r="E51" s="3"/>
      <c r="F51" s="6" t="s">
        <v>2</v>
      </c>
      <c r="G51" s="6"/>
      <c r="H51" s="6"/>
      <c r="I51" s="6"/>
      <c r="J51" s="6"/>
      <c r="K51" s="6"/>
    </row>
    <row r="52" spans="3:11" s="1" customFormat="1">
      <c r="C52" s="5" t="s">
        <v>1</v>
      </c>
      <c r="E52" s="3"/>
      <c r="F52" s="4" t="s">
        <v>0</v>
      </c>
      <c r="G52" s="4"/>
      <c r="H52" s="4"/>
      <c r="I52" s="4"/>
      <c r="J52" s="4"/>
      <c r="K52" s="4"/>
    </row>
  </sheetData>
  <mergeCells count="15">
    <mergeCell ref="B10:C10"/>
    <mergeCell ref="B12:C12"/>
    <mergeCell ref="B34:C34"/>
    <mergeCell ref="B36:C36"/>
    <mergeCell ref="B15:C15"/>
    <mergeCell ref="F51:K51"/>
    <mergeCell ref="F52:K52"/>
    <mergeCell ref="B1:K1"/>
    <mergeCell ref="B2:K2"/>
    <mergeCell ref="B3:K3"/>
    <mergeCell ref="B39:C39"/>
    <mergeCell ref="B5:K5"/>
    <mergeCell ref="B7:C9"/>
    <mergeCell ref="D7:J7"/>
    <mergeCell ref="K7:K8"/>
  </mergeCells>
  <printOptions horizontalCentered="1" verticalCentered="1"/>
  <pageMargins left="0.70866141732283472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2018-01-19T20:53:26Z</dcterms:created>
  <dcterms:modified xsi:type="dcterms:W3CDTF">2018-01-19T20:53:59Z</dcterms:modified>
</cp:coreProperties>
</file>