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8505"/>
  </bookViews>
  <sheets>
    <sheet name="EAI" sheetId="1" r:id="rId1"/>
  </sheets>
  <externalReferences>
    <externalReference r:id="rId2"/>
    <externalReference r:id="rId3"/>
  </externalReferences>
  <definedNames>
    <definedName name="Abr">#REF!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44525"/>
</workbook>
</file>

<file path=xl/calcChain.xml><?xml version="1.0" encoding="utf-8"?>
<calcChain xmlns="http://schemas.openxmlformats.org/spreadsheetml/2006/main">
  <c r="F48" i="1" l="1"/>
  <c r="E48" i="1"/>
  <c r="F46" i="1"/>
  <c r="E46" i="1"/>
  <c r="F43" i="1"/>
  <c r="E43" i="1"/>
  <c r="E40" i="1"/>
  <c r="M39" i="1"/>
  <c r="F38" i="1"/>
  <c r="E38" i="1"/>
  <c r="M34" i="1"/>
  <c r="I22" i="1"/>
  <c r="I43" i="1" s="1"/>
  <c r="J43" i="1" s="1"/>
  <c r="G22" i="1"/>
  <c r="G43" i="1" s="1"/>
  <c r="G21" i="1"/>
  <c r="G48" i="1" s="1"/>
  <c r="G46" i="1" s="1"/>
  <c r="G19" i="1"/>
  <c r="G41" i="1" s="1"/>
  <c r="G40" i="1" s="1"/>
  <c r="F19" i="1"/>
  <c r="F41" i="1" s="1"/>
  <c r="F40" i="1" s="1"/>
  <c r="F18" i="1"/>
  <c r="E18" i="1"/>
  <c r="I16" i="1"/>
  <c r="L16" i="1" s="1"/>
  <c r="H16" i="1"/>
  <c r="H38" i="1" s="1"/>
  <c r="G16" i="1"/>
  <c r="G38" i="1" s="1"/>
  <c r="I15" i="1"/>
  <c r="H15" i="1"/>
  <c r="H37" i="1" s="1"/>
  <c r="G15" i="1"/>
  <c r="F15" i="1"/>
  <c r="F37" i="1" s="1"/>
  <c r="E15" i="1"/>
  <c r="E26" i="1" s="1"/>
  <c r="E5" i="1"/>
  <c r="F54" i="1" l="1"/>
  <c r="F33" i="1"/>
  <c r="J15" i="1"/>
  <c r="J37" i="1" s="1"/>
  <c r="J16" i="1"/>
  <c r="J38" i="1" s="1"/>
  <c r="G18" i="1"/>
  <c r="G26" i="1" s="1"/>
  <c r="H19" i="1"/>
  <c r="H22" i="1"/>
  <c r="H43" i="1" s="1"/>
  <c r="J22" i="1"/>
  <c r="F26" i="1"/>
  <c r="E37" i="1"/>
  <c r="G37" i="1"/>
  <c r="I37" i="1"/>
  <c r="I38" i="1"/>
  <c r="G33" i="1" l="1"/>
  <c r="G54" i="1"/>
  <c r="H41" i="1"/>
  <c r="H40" i="1" s="1"/>
  <c r="I19" i="1"/>
  <c r="H18" i="1"/>
  <c r="E33" i="1"/>
  <c r="E54" i="1"/>
  <c r="I21" i="1" l="1"/>
  <c r="I41" i="1"/>
  <c r="J19" i="1"/>
  <c r="I18" i="1"/>
  <c r="H33" i="1"/>
  <c r="I48" i="1" l="1"/>
  <c r="J21" i="1"/>
  <c r="H21" i="1"/>
  <c r="J18" i="1"/>
  <c r="I26" i="1"/>
  <c r="J26" i="1" s="1"/>
  <c r="J41" i="1"/>
  <c r="I40" i="1"/>
  <c r="J40" i="1" l="1"/>
  <c r="J33" i="1" s="1"/>
  <c r="I33" i="1"/>
  <c r="H48" i="1"/>
  <c r="H46" i="1" s="1"/>
  <c r="H54" i="1" s="1"/>
  <c r="H26" i="1"/>
  <c r="J48" i="1"/>
  <c r="I46" i="1"/>
  <c r="J46" i="1" s="1"/>
  <c r="I54" i="1" l="1"/>
  <c r="J54" i="1" s="1"/>
</calcChain>
</file>

<file path=xl/sharedStrings.xml><?xml version="1.0" encoding="utf-8"?>
<sst xmlns="http://schemas.openxmlformats.org/spreadsheetml/2006/main" count="85" uniqueCount="54">
  <si>
    <t>ESTADO ANALÍTICO DE INGRESOS</t>
  </si>
  <si>
    <t>POR FUENTE DE FINANCIAMIENTO Y FUENTE DE FINANCIAMIENTO/RUBRO</t>
  </si>
  <si>
    <t>Del 1o de Enero al 31 de Marzo del 2018</t>
  </si>
  <si>
    <t xml:space="preserve">Ente Público:     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</si>
  <si>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</si>
  <si>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</si>
  <si>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</si>
  <si>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</si>
  <si>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</si>
  <si>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</si>
  <si>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</si>
  <si>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</si>
  <si>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</si>
  <si>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</si>
  <si>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</si>
  <si>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</si>
  <si>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</si>
  <si>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</si>
  <si>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</si>
  <si>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</si>
  <si>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</si>
  <si>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</si>
  <si>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</si>
  <si>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</si>
  <si>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</si>
  <si>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</si>
  <si>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Corriente No Comprendidos en Ley de Ingresos</t>
  </si>
  <si>
    <t>Ingresos Ej.2018</t>
  </si>
  <si>
    <t>Remanente Ej.2017</t>
  </si>
  <si>
    <t>Ingresos por Ventas de Bienes y Servicios</t>
  </si>
  <si>
    <t>Aplicación Ingresos Devengados Ene.17</t>
  </si>
  <si>
    <t>Participaciones y Aportaciones</t>
  </si>
  <si>
    <t>Aplicación Ingresos Devengados Feb.17</t>
  </si>
  <si>
    <t>Transferencias, Asignaciones, Subsidios y Otras Ayudas</t>
  </si>
  <si>
    <t>Aplicación Ingresos Devengados Mar.17</t>
  </si>
  <si>
    <t>Ingresos Derivados de Financiamientos</t>
  </si>
  <si>
    <t>Aplicación Ingresos Devengados Abr.17</t>
  </si>
  <si>
    <t>Aplicación Ingresos Devengados May.17</t>
  </si>
  <si>
    <t>Total</t>
  </si>
  <si>
    <t>Aplicación Ingresos Devengados Jun.17</t>
  </si>
  <si>
    <t>Ingresos excedentes¹</t>
  </si>
  <si>
    <t>Aplicación Ingresos Devengados Jul.17</t>
  </si>
  <si>
    <t>Aplicación Ingresos Devengados Ago.17</t>
  </si>
  <si>
    <t>Estado Analítico de Ingresos
Por Fuente de Financiamiento</t>
  </si>
  <si>
    <t>Aplicación Ingresos Devengados Sep.17</t>
  </si>
  <si>
    <t>Aplicación Ingresos Devengados Oct.17</t>
  </si>
  <si>
    <t>Aplicación Ingresos Devengados Nov.17</t>
  </si>
  <si>
    <t>Aplicación Ingresos Devengados Dic.17</t>
  </si>
  <si>
    <t>Ingresos del Gobierno</t>
  </si>
  <si>
    <t>Rendimientos</t>
  </si>
  <si>
    <t>Corriente No Comprendidos</t>
  </si>
  <si>
    <t>Ingresos del Organismos y Empresas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</si>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</sst>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General_)"/>
    <numFmt numFmtId="167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6" fontId="11" fillId="0" borderId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43" fontId="2" fillId="0" borderId="0" xfId="1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43" fontId="2" fillId="2" borderId="0" xfId="1" applyFont="1" applyFill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164" fontId="6" fillId="2" borderId="9" xfId="1" applyNumberFormat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3" fontId="2" fillId="0" borderId="0" xfId="0" applyNumberFormat="1" applyFont="1"/>
    <xf numFmtId="4" fontId="2" fillId="0" borderId="0" xfId="0" applyNumberFormat="1" applyFont="1"/>
    <xf numFmtId="43" fontId="2" fillId="0" borderId="0" xfId="1" applyFont="1" applyBorder="1"/>
    <xf numFmtId="0" fontId="7" fillId="2" borderId="0" xfId="2" applyFont="1" applyFill="1"/>
    <xf numFmtId="3" fontId="6" fillId="2" borderId="9" xfId="1" applyNumberFormat="1" applyFont="1" applyFill="1" applyBorder="1" applyAlignment="1">
      <alignment vertical="center" wrapText="1"/>
    </xf>
    <xf numFmtId="165" fontId="6" fillId="2" borderId="9" xfId="1" applyNumberFormat="1" applyFont="1" applyFill="1" applyBorder="1" applyAlignment="1">
      <alignment vertical="center" wrapText="1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3" fontId="5" fillId="2" borderId="11" xfId="1" applyNumberFormat="1" applyFont="1" applyFill="1" applyBorder="1" applyAlignment="1">
      <alignment horizontal="center"/>
    </xf>
    <xf numFmtId="3" fontId="5" fillId="2" borderId="12" xfId="1" applyNumberFormat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3" fontId="6" fillId="2" borderId="6" xfId="1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3" fontId="8" fillId="2" borderId="4" xfId="1" applyNumberFormat="1" applyFont="1" applyFill="1" applyBorder="1" applyAlignment="1">
      <alignment vertical="top" wrapText="1"/>
    </xf>
    <xf numFmtId="3" fontId="3" fillId="0" borderId="13" xfId="1" applyNumberFormat="1" applyFont="1" applyBorder="1" applyAlignment="1">
      <alignment horizontal="center" vertical="top" wrapText="1"/>
    </xf>
    <xf numFmtId="3" fontId="3" fillId="0" borderId="15" xfId="1" applyNumberFormat="1" applyFont="1" applyBorder="1" applyAlignment="1">
      <alignment horizontal="center" vertical="top" wrapText="1"/>
    </xf>
    <xf numFmtId="3" fontId="6" fillId="2" borderId="12" xfId="1" applyNumberFormat="1" applyFont="1" applyFill="1" applyBorder="1" applyAlignment="1">
      <alignment horizontal="right" vertical="center" wrapText="1"/>
    </xf>
    <xf numFmtId="164" fontId="2" fillId="0" borderId="0" xfId="1" applyNumberFormat="1" applyFont="1"/>
    <xf numFmtId="164" fontId="4" fillId="2" borderId="0" xfId="2" applyNumberFormat="1" applyFont="1" applyFill="1" applyAlignment="1">
      <alignment horizontal="center"/>
    </xf>
    <xf numFmtId="0" fontId="2" fillId="0" borderId="0" xfId="0" applyFont="1" applyBorder="1"/>
    <xf numFmtId="164" fontId="3" fillId="3" borderId="2" xfId="2" applyNumberFormat="1" applyFont="1" applyFill="1" applyBorder="1" applyAlignment="1">
      <alignment horizontal="center" vertical="center"/>
    </xf>
    <xf numFmtId="164" fontId="3" fillId="3" borderId="2" xfId="2" applyNumberFormat="1" applyFont="1" applyFill="1" applyBorder="1" applyAlignment="1">
      <alignment horizontal="center" vertical="center"/>
    </xf>
    <xf numFmtId="164" fontId="3" fillId="3" borderId="2" xfId="2" applyNumberFormat="1" applyFont="1" applyFill="1" applyBorder="1" applyAlignment="1">
      <alignment horizontal="center" wrapText="1"/>
    </xf>
    <xf numFmtId="164" fontId="5" fillId="2" borderId="6" xfId="1" applyNumberFormat="1" applyFont="1" applyFill="1" applyBorder="1" applyAlignment="1">
      <alignment horizontal="center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164" fontId="9" fillId="2" borderId="9" xfId="1" applyNumberFormat="1" applyFont="1" applyFill="1" applyBorder="1" applyAlignment="1">
      <alignment vertical="center" wrapText="1"/>
    </xf>
    <xf numFmtId="3" fontId="9" fillId="2" borderId="9" xfId="1" applyNumberFormat="1" applyFont="1" applyFill="1" applyBorder="1" applyAlignment="1">
      <alignment vertical="center" wrapText="1"/>
    </xf>
    <xf numFmtId="43" fontId="2" fillId="0" borderId="1" xfId="1" applyFont="1" applyBorder="1"/>
    <xf numFmtId="0" fontId="6" fillId="2" borderId="7" xfId="0" applyFont="1" applyFill="1" applyBorder="1" applyAlignment="1">
      <alignment vertical="center" wrapText="1"/>
    </xf>
    <xf numFmtId="164" fontId="2" fillId="0" borderId="0" xfId="0" applyNumberFormat="1" applyFont="1"/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5" fillId="2" borderId="9" xfId="1" applyNumberFormat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/>
    </xf>
    <xf numFmtId="3" fontId="7" fillId="2" borderId="9" xfId="1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43" fontId="4" fillId="0" borderId="0" xfId="1" applyFont="1"/>
    <xf numFmtId="0" fontId="7" fillId="2" borderId="15" xfId="2" applyFont="1" applyFill="1" applyBorder="1" applyAlignment="1">
      <alignment horizontal="left" wrapText="1" indent="1"/>
    </xf>
    <xf numFmtId="3" fontId="6" fillId="2" borderId="2" xfId="1" applyNumberFormat="1" applyFont="1" applyFill="1" applyBorder="1" applyAlignment="1">
      <alignment vertical="center" wrapText="1"/>
    </xf>
    <xf numFmtId="0" fontId="10" fillId="2" borderId="0" xfId="0" applyFont="1" applyFill="1"/>
    <xf numFmtId="3" fontId="2" fillId="0" borderId="0" xfId="0" applyNumberFormat="1" applyFont="1"/>
    <xf numFmtId="0" fontId="8" fillId="2" borderId="0" xfId="0" applyFont="1" applyFill="1" applyAlignment="1">
      <alignment horizontal="left" vertical="top" wrapText="1"/>
    </xf>
    <xf numFmtId="4" fontId="2" fillId="2" borderId="0" xfId="0" applyNumberFormat="1" applyFont="1" applyFill="1"/>
  </cellXfs>
  <cellStyles count="20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0"/>
    <cellStyle name="Normal 2 2" xfId="11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9" xfId="2"/>
    <cellStyle name="Porcentual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Mar.18%20PG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>
        <row r="22">
          <cell r="D22">
            <v>8033430.2999999998</v>
          </cell>
        </row>
        <row r="26">
          <cell r="D26">
            <v>432866.2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FIDEICOMISO DE INVERSIÓN Y ADMINISTRACIÓN DEL PARQUE GUANAJUATO BICENTENARIO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T59"/>
  <sheetViews>
    <sheetView showGridLines="0" tabSelected="1" workbookViewId="0">
      <selection activeCell="B55" sqref="B55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2" width="16.5703125" style="3" bestFit="1" customWidth="1"/>
    <col min="13" max="13" width="13.42578125" style="4" bestFit="1" customWidth="1"/>
    <col min="14" max="14" width="13.42578125" style="3" bestFit="1" customWidth="1"/>
    <col min="15" max="15" width="11.42578125" style="3"/>
    <col min="16" max="16" width="13.42578125" style="3" bestFit="1" customWidth="1"/>
    <col min="17" max="16384" width="11.42578125" style="3"/>
  </cols>
  <sheetData>
    <row r="1" spans="1:13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3" ht="15" customHeight="1" x14ac:dyDescent="0.2">
      <c r="B2" s="5"/>
      <c r="C2" s="5"/>
      <c r="D2" s="2" t="s">
        <v>1</v>
      </c>
      <c r="E2" s="2"/>
      <c r="F2" s="2"/>
      <c r="G2" s="2"/>
      <c r="H2" s="2"/>
      <c r="I2" s="2"/>
      <c r="J2" s="2"/>
    </row>
    <row r="3" spans="1:13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3" s="1" customFormat="1" ht="8.25" customHeight="1" x14ac:dyDescent="0.2">
      <c r="A4" s="6"/>
      <c r="B4" s="7"/>
      <c r="C4" s="7"/>
      <c r="D4" s="7"/>
      <c r="E4" s="8"/>
      <c r="F4" s="9"/>
      <c r="G4" s="9"/>
      <c r="H4" s="9"/>
      <c r="I4" s="9"/>
      <c r="J4" s="9"/>
      <c r="M4" s="10"/>
    </row>
    <row r="5" spans="1:13" s="1" customFormat="1" ht="13.5" customHeight="1" x14ac:dyDescent="0.2">
      <c r="A5" s="6"/>
      <c r="B5" s="11"/>
      <c r="D5" s="12" t="s">
        <v>3</v>
      </c>
      <c r="E5" s="13" t="str">
        <f>+[1]NOTAS!B5</f>
        <v>FIDEICOMISO DE INVERSIÓN Y ADMINISTRACIÓN DEL PARQUE GUANAJUATO BICENTENARIO</v>
      </c>
      <c r="F5" s="14"/>
      <c r="G5" s="15"/>
      <c r="H5" s="15"/>
      <c r="I5" s="15"/>
      <c r="J5" s="16"/>
      <c r="M5" s="10"/>
    </row>
    <row r="6" spans="1:13" s="1" customFormat="1" ht="11.25" customHeight="1" x14ac:dyDescent="0.2">
      <c r="A6" s="6"/>
      <c r="B6" s="6"/>
      <c r="C6" s="6"/>
      <c r="D6" s="6"/>
      <c r="F6" s="16"/>
      <c r="G6" s="16"/>
      <c r="H6" s="16"/>
      <c r="I6" s="16"/>
      <c r="J6" s="16"/>
      <c r="M6" s="10"/>
    </row>
    <row r="7" spans="1:13" ht="12" customHeight="1" x14ac:dyDescent="0.2">
      <c r="A7" s="17"/>
      <c r="B7" s="18" t="s">
        <v>4</v>
      </c>
      <c r="C7" s="18"/>
      <c r="D7" s="18"/>
      <c r="E7" s="18" t="s">
        <v>5</v>
      </c>
      <c r="F7" s="18"/>
      <c r="G7" s="18"/>
      <c r="H7" s="18"/>
      <c r="I7" s="18"/>
      <c r="J7" s="19" t="s">
        <v>6</v>
      </c>
    </row>
    <row r="8" spans="1:13" ht="24" x14ac:dyDescent="0.2">
      <c r="A8" s="6"/>
      <c r="B8" s="18"/>
      <c r="C8" s="18"/>
      <c r="D8" s="18"/>
      <c r="E8" s="20" t="s">
        <v>7</v>
      </c>
      <c r="F8" s="21" t="s">
        <v>8</v>
      </c>
      <c r="G8" s="20" t="s">
        <v>9</v>
      </c>
      <c r="H8" s="20" t="s">
        <v>10</v>
      </c>
      <c r="I8" s="20" t="s">
        <v>11</v>
      </c>
      <c r="J8" s="19"/>
    </row>
    <row r="9" spans="1:13" ht="12" customHeight="1" x14ac:dyDescent="0.2">
      <c r="A9" s="6"/>
      <c r="B9" s="18"/>
      <c r="C9" s="18"/>
      <c r="D9" s="18"/>
      <c r="E9" s="20" t="s">
        <v>12</v>
      </c>
      <c r="F9" s="20" t="s">
        <v>13</v>
      </c>
      <c r="G9" s="20" t="s">
        <v>14</v>
      </c>
      <c r="H9" s="20" t="s">
        <v>15</v>
      </c>
      <c r="I9" s="20" t="s">
        <v>16</v>
      </c>
      <c r="J9" s="20" t="s">
        <v>17</v>
      </c>
    </row>
    <row r="10" spans="1:13" ht="12" customHeight="1" x14ac:dyDescent="0.2">
      <c r="A10" s="22"/>
      <c r="B10" s="23"/>
      <c r="C10" s="24"/>
      <c r="D10" s="25"/>
      <c r="E10" s="26"/>
      <c r="F10" s="27"/>
      <c r="G10" s="27"/>
      <c r="H10" s="27"/>
      <c r="I10" s="27"/>
      <c r="J10" s="27"/>
    </row>
    <row r="11" spans="1:13" ht="12" customHeight="1" x14ac:dyDescent="0.2">
      <c r="A11" s="22"/>
      <c r="B11" s="28" t="s">
        <v>18</v>
      </c>
      <c r="C11" s="29"/>
      <c r="D11" s="30"/>
      <c r="E11" s="31"/>
      <c r="F11" s="31"/>
      <c r="G11" s="31"/>
      <c r="H11" s="31"/>
      <c r="I11" s="31"/>
      <c r="J11" s="31"/>
    </row>
    <row r="12" spans="1:13" ht="12" customHeight="1" x14ac:dyDescent="0.2">
      <c r="A12" s="22"/>
      <c r="B12" s="28" t="s">
        <v>19</v>
      </c>
      <c r="C12" s="29"/>
      <c r="D12" s="30"/>
      <c r="E12" s="31"/>
      <c r="F12" s="31"/>
      <c r="G12" s="31"/>
      <c r="H12" s="31"/>
      <c r="I12" s="31"/>
      <c r="J12" s="31"/>
    </row>
    <row r="13" spans="1:13" ht="12" customHeight="1" x14ac:dyDescent="0.2">
      <c r="A13" s="22"/>
      <c r="B13" s="28" t="s">
        <v>20</v>
      </c>
      <c r="C13" s="29"/>
      <c r="D13" s="30"/>
      <c r="E13" s="31"/>
      <c r="F13" s="31"/>
      <c r="G13" s="31"/>
      <c r="H13" s="31"/>
      <c r="I13" s="31"/>
      <c r="J13" s="31"/>
    </row>
    <row r="14" spans="1:13" ht="12" customHeight="1" x14ac:dyDescent="0.2">
      <c r="A14" s="22"/>
      <c r="B14" s="28" t="s">
        <v>21</v>
      </c>
      <c r="C14" s="29"/>
      <c r="D14" s="30"/>
      <c r="E14" s="31"/>
      <c r="F14" s="31"/>
      <c r="G14" s="31"/>
      <c r="H14" s="31"/>
      <c r="I14" s="31"/>
      <c r="J14" s="31"/>
    </row>
    <row r="15" spans="1:13" ht="12" customHeight="1" x14ac:dyDescent="0.2">
      <c r="A15" s="22"/>
      <c r="B15" s="28" t="s">
        <v>22</v>
      </c>
      <c r="C15" s="29"/>
      <c r="D15" s="30"/>
      <c r="E15" s="32">
        <f>+E16</f>
        <v>0</v>
      </c>
      <c r="F15" s="32">
        <f t="shared" ref="F15:I15" si="0">+F16</f>
        <v>1600000</v>
      </c>
      <c r="G15" s="32">
        <f t="shared" si="0"/>
        <v>1600000</v>
      </c>
      <c r="H15" s="32">
        <f t="shared" si="0"/>
        <v>432866.2</v>
      </c>
      <c r="I15" s="32">
        <f t="shared" si="0"/>
        <v>432866.2</v>
      </c>
      <c r="J15" s="32">
        <f>+I15-E15</f>
        <v>432866.2</v>
      </c>
    </row>
    <row r="16" spans="1:13" ht="12" customHeight="1" x14ac:dyDescent="0.2">
      <c r="A16" s="22"/>
      <c r="B16" s="33"/>
      <c r="C16" s="29" t="s">
        <v>23</v>
      </c>
      <c r="D16" s="30"/>
      <c r="E16" s="32">
        <v>0</v>
      </c>
      <c r="F16" s="32">
        <v>1600000</v>
      </c>
      <c r="G16" s="32">
        <f>+E16+F16</f>
        <v>1600000</v>
      </c>
      <c r="H16" s="32">
        <f>+M39</f>
        <v>432866.2</v>
      </c>
      <c r="I16" s="32">
        <f>+H16</f>
        <v>432866.2</v>
      </c>
      <c r="J16" s="32">
        <f>+I16-E16</f>
        <v>432866.2</v>
      </c>
      <c r="L16" s="34">
        <f>+I16-M39</f>
        <v>0</v>
      </c>
    </row>
    <row r="17" spans="1:20" ht="12" customHeight="1" x14ac:dyDescent="0.2">
      <c r="A17" s="22"/>
      <c r="B17" s="33"/>
      <c r="C17" s="29" t="s">
        <v>24</v>
      </c>
      <c r="D17" s="30"/>
      <c r="E17" s="31"/>
      <c r="F17" s="31"/>
      <c r="G17" s="31"/>
      <c r="H17" s="31"/>
      <c r="I17" s="31"/>
      <c r="J17" s="31"/>
      <c r="L17" s="34"/>
    </row>
    <row r="18" spans="1:20" ht="12" customHeight="1" x14ac:dyDescent="0.2">
      <c r="A18" s="22"/>
      <c r="B18" s="28" t="s">
        <v>25</v>
      </c>
      <c r="C18" s="29"/>
      <c r="D18" s="30"/>
      <c r="E18" s="32">
        <f>+E19</f>
        <v>0</v>
      </c>
      <c r="F18" s="32">
        <f t="shared" ref="F18:I18" si="1">+F19</f>
        <v>30047128.850000001</v>
      </c>
      <c r="G18" s="32">
        <f t="shared" si="1"/>
        <v>30047128.850000001</v>
      </c>
      <c r="H18" s="32">
        <f t="shared" si="1"/>
        <v>30047128.850000001</v>
      </c>
      <c r="I18" s="32">
        <f t="shared" si="1"/>
        <v>30047128.850000001</v>
      </c>
      <c r="J18" s="32">
        <f>+I18-E18</f>
        <v>30047128.850000001</v>
      </c>
    </row>
    <row r="19" spans="1:20" ht="12" customHeight="1" x14ac:dyDescent="0.2">
      <c r="A19" s="22"/>
      <c r="B19" s="33"/>
      <c r="C19" s="29" t="s">
        <v>26</v>
      </c>
      <c r="D19" s="30"/>
      <c r="E19" s="32">
        <v>0</v>
      </c>
      <c r="F19" s="32">
        <f>+M20</f>
        <v>30047128.850000001</v>
      </c>
      <c r="G19" s="32">
        <f>+F19</f>
        <v>30047128.850000001</v>
      </c>
      <c r="H19" s="32">
        <f>+G19</f>
        <v>30047128.850000001</v>
      </c>
      <c r="I19" s="32">
        <f>+H19</f>
        <v>30047128.850000001</v>
      </c>
      <c r="J19" s="32">
        <f>+I19-E19</f>
        <v>30047128.850000001</v>
      </c>
      <c r="M19" s="4">
        <v>46605840</v>
      </c>
      <c r="N19" s="3" t="s">
        <v>27</v>
      </c>
    </row>
    <row r="20" spans="1:20" ht="12" customHeight="1" x14ac:dyDescent="0.2">
      <c r="A20" s="22"/>
      <c r="B20" s="33"/>
      <c r="C20" s="29" t="s">
        <v>24</v>
      </c>
      <c r="D20" s="30"/>
      <c r="E20" s="32"/>
      <c r="F20" s="32"/>
      <c r="G20" s="32"/>
      <c r="H20" s="32"/>
      <c r="I20" s="32"/>
      <c r="J20" s="32"/>
      <c r="L20" s="34"/>
      <c r="M20" s="4">
        <v>30047128.850000001</v>
      </c>
      <c r="N20" s="3" t="s">
        <v>28</v>
      </c>
    </row>
    <row r="21" spans="1:20" ht="12" customHeight="1" x14ac:dyDescent="0.2">
      <c r="A21" s="22"/>
      <c r="B21" s="28" t="s">
        <v>29</v>
      </c>
      <c r="C21" s="29"/>
      <c r="D21" s="30"/>
      <c r="E21" s="32">
        <v>4827909</v>
      </c>
      <c r="F21" s="32">
        <v>0</v>
      </c>
      <c r="G21" s="32">
        <f>+E21+F21</f>
        <v>4827909</v>
      </c>
      <c r="H21" s="32">
        <f>+I21+204210</f>
        <v>1100327.5399999984</v>
      </c>
      <c r="I21" s="32">
        <f>39409542.89-I22-I19-I16</f>
        <v>896117.53999999841</v>
      </c>
      <c r="J21" s="32">
        <f>+I21-E21</f>
        <v>-3931791.4600000018</v>
      </c>
      <c r="L21" s="35"/>
      <c r="N21" s="3" t="s">
        <v>30</v>
      </c>
    </row>
    <row r="22" spans="1:20" ht="12" customHeight="1" x14ac:dyDescent="0.2">
      <c r="A22" s="22"/>
      <c r="B22" s="28" t="s">
        <v>31</v>
      </c>
      <c r="C22" s="29"/>
      <c r="D22" s="30"/>
      <c r="E22" s="32">
        <v>0</v>
      </c>
      <c r="F22" s="32">
        <v>49605840</v>
      </c>
      <c r="G22" s="32">
        <f>+E22+F22</f>
        <v>49605840</v>
      </c>
      <c r="H22" s="32">
        <f>+I22</f>
        <v>8033430.2999999998</v>
      </c>
      <c r="I22" s="32">
        <f>+[1]EA!D22</f>
        <v>8033430.2999999998</v>
      </c>
      <c r="J22" s="32">
        <f>+I22-E22</f>
        <v>8033430.2999999998</v>
      </c>
      <c r="L22" s="35"/>
      <c r="M22" s="36"/>
      <c r="N22" s="3" t="s">
        <v>32</v>
      </c>
    </row>
    <row r="23" spans="1:20" ht="12" customHeight="1" x14ac:dyDescent="0.2">
      <c r="A23" s="37"/>
      <c r="B23" s="28" t="s">
        <v>33</v>
      </c>
      <c r="C23" s="29"/>
      <c r="D23" s="30"/>
      <c r="E23" s="38"/>
      <c r="F23" s="38"/>
      <c r="G23" s="38"/>
      <c r="H23" s="38"/>
      <c r="I23" s="39"/>
      <c r="J23" s="38"/>
      <c r="L23" s="35"/>
      <c r="M23" s="36"/>
      <c r="N23" s="3" t="s">
        <v>34</v>
      </c>
    </row>
    <row r="24" spans="1:20" ht="12" customHeight="1" x14ac:dyDescent="0.2">
      <c r="A24" s="22"/>
      <c r="B24" s="28" t="s">
        <v>35</v>
      </c>
      <c r="C24" s="29"/>
      <c r="D24" s="30"/>
      <c r="E24" s="38"/>
      <c r="F24" s="38"/>
      <c r="G24" s="38"/>
      <c r="H24" s="38"/>
      <c r="I24" s="38"/>
      <c r="J24" s="38"/>
      <c r="L24" s="4"/>
      <c r="M24" s="36"/>
      <c r="N24" s="3" t="s">
        <v>36</v>
      </c>
    </row>
    <row r="25" spans="1:20" ht="12" customHeight="1" x14ac:dyDescent="0.2">
      <c r="A25" s="22"/>
      <c r="B25" s="40"/>
      <c r="C25" s="41"/>
      <c r="D25" s="42"/>
      <c r="E25" s="43"/>
      <c r="F25" s="44"/>
      <c r="G25" s="44"/>
      <c r="H25" s="44"/>
      <c r="I25" s="44"/>
      <c r="J25" s="44"/>
      <c r="L25" s="4"/>
      <c r="M25" s="36"/>
      <c r="N25" s="3" t="s">
        <v>37</v>
      </c>
    </row>
    <row r="26" spans="1:20" ht="12" customHeight="1" x14ac:dyDescent="0.2">
      <c r="A26" s="6"/>
      <c r="B26" s="45"/>
      <c r="C26" s="46"/>
      <c r="D26" s="47" t="s">
        <v>38</v>
      </c>
      <c r="E26" s="38">
        <f>SUM(E11+E12+E13+E14+E15+E18+E21+E22+E23+E24)</f>
        <v>4827909</v>
      </c>
      <c r="F26" s="38">
        <f>SUM(F11+F12+F13+F14+F15+F18+F21+F22+F23+F24)</f>
        <v>81252968.849999994</v>
      </c>
      <c r="G26" s="38">
        <f>SUM(G11+G12+G13+G14+G15+G18+G21+G22+G23+G24)</f>
        <v>86080877.849999994</v>
      </c>
      <c r="H26" s="38">
        <f>SUM(H11+H12+H13+H14+H15+H18+H21+H22+H23+H24)</f>
        <v>39613752.890000001</v>
      </c>
      <c r="I26" s="38">
        <f>SUM(I11+I12+I13+I14+I15+I18+I21+I22+I23+I24)</f>
        <v>39409542.890000001</v>
      </c>
      <c r="J26" s="48">
        <f>IF(I26&gt;E26,I26-E26,0)</f>
        <v>34581633.890000001</v>
      </c>
      <c r="L26" s="34"/>
      <c r="M26" s="36"/>
      <c r="N26" s="3" t="s">
        <v>39</v>
      </c>
    </row>
    <row r="27" spans="1:20" ht="12" customHeight="1" x14ac:dyDescent="0.2">
      <c r="A27" s="22"/>
      <c r="B27" s="49"/>
      <c r="C27" s="49"/>
      <c r="D27" s="49"/>
      <c r="E27" s="50"/>
      <c r="F27" s="50"/>
      <c r="G27" s="50"/>
      <c r="H27" s="51" t="s">
        <v>40</v>
      </c>
      <c r="I27" s="52"/>
      <c r="J27" s="53"/>
      <c r="M27" s="36"/>
      <c r="N27" s="3" t="s">
        <v>41</v>
      </c>
      <c r="R27" s="54"/>
      <c r="S27" s="34"/>
    </row>
    <row r="28" spans="1:20" ht="12" customHeight="1" x14ac:dyDescent="0.2">
      <c r="A28" s="6"/>
      <c r="B28" s="6"/>
      <c r="C28" s="6"/>
      <c r="D28" s="6"/>
      <c r="E28" s="55"/>
      <c r="F28" s="55"/>
      <c r="G28" s="55"/>
      <c r="H28" s="55"/>
      <c r="I28" s="55"/>
      <c r="J28" s="16"/>
      <c r="M28" s="36"/>
      <c r="N28" s="56" t="s">
        <v>42</v>
      </c>
      <c r="P28" s="4"/>
      <c r="Q28" s="4"/>
      <c r="R28" s="54"/>
      <c r="S28" s="34"/>
    </row>
    <row r="29" spans="1:20" ht="12" customHeight="1" x14ac:dyDescent="0.2">
      <c r="A29" s="6"/>
      <c r="B29" s="19" t="s">
        <v>43</v>
      </c>
      <c r="C29" s="19"/>
      <c r="D29" s="19"/>
      <c r="E29" s="57" t="s">
        <v>5</v>
      </c>
      <c r="F29" s="57"/>
      <c r="G29" s="57"/>
      <c r="H29" s="57"/>
      <c r="I29" s="57"/>
      <c r="J29" s="19" t="s">
        <v>6</v>
      </c>
      <c r="N29" s="56" t="s">
        <v>44</v>
      </c>
      <c r="P29" s="4"/>
      <c r="Q29" s="4"/>
      <c r="R29" s="54"/>
      <c r="T29" s="34"/>
    </row>
    <row r="30" spans="1:20" ht="24" x14ac:dyDescent="0.2">
      <c r="A30" s="6"/>
      <c r="B30" s="19"/>
      <c r="C30" s="19"/>
      <c r="D30" s="19"/>
      <c r="E30" s="58" t="s">
        <v>7</v>
      </c>
      <c r="F30" s="59" t="s">
        <v>8</v>
      </c>
      <c r="G30" s="58" t="s">
        <v>9</v>
      </c>
      <c r="H30" s="58" t="s">
        <v>10</v>
      </c>
      <c r="I30" s="58" t="s">
        <v>11</v>
      </c>
      <c r="J30" s="19"/>
      <c r="N30" s="56" t="s">
        <v>45</v>
      </c>
      <c r="P30" s="4"/>
      <c r="Q30" s="4"/>
      <c r="R30" s="54"/>
      <c r="T30" s="34"/>
    </row>
    <row r="31" spans="1:20" ht="12" customHeight="1" x14ac:dyDescent="0.2">
      <c r="A31" s="6"/>
      <c r="B31" s="19"/>
      <c r="C31" s="19"/>
      <c r="D31" s="19"/>
      <c r="E31" s="58" t="s">
        <v>12</v>
      </c>
      <c r="F31" s="58" t="s">
        <v>13</v>
      </c>
      <c r="G31" s="58" t="s">
        <v>14</v>
      </c>
      <c r="H31" s="58" t="s">
        <v>15</v>
      </c>
      <c r="I31" s="58" t="s">
        <v>16</v>
      </c>
      <c r="J31" s="20" t="s">
        <v>17</v>
      </c>
      <c r="N31" s="56" t="s">
        <v>46</v>
      </c>
      <c r="P31" s="4"/>
      <c r="Q31" s="4"/>
      <c r="R31" s="4"/>
    </row>
    <row r="32" spans="1:20" ht="12" customHeight="1" x14ac:dyDescent="0.2">
      <c r="A32" s="22"/>
      <c r="B32" s="23"/>
      <c r="C32" s="24"/>
      <c r="D32" s="25"/>
      <c r="E32" s="60"/>
      <c r="F32" s="60"/>
      <c r="G32" s="60"/>
      <c r="H32" s="60"/>
      <c r="I32" s="60"/>
      <c r="J32" s="27"/>
      <c r="N32" s="56" t="s">
        <v>47</v>
      </c>
      <c r="P32" s="4"/>
      <c r="Q32" s="4"/>
      <c r="R32" s="4"/>
    </row>
    <row r="33" spans="1:17" ht="12" customHeight="1" x14ac:dyDescent="0.2">
      <c r="A33" s="22"/>
      <c r="B33" s="61" t="s">
        <v>48</v>
      </c>
      <c r="C33" s="62"/>
      <c r="D33" s="63"/>
      <c r="E33" s="64">
        <f t="shared" ref="E33:J33" si="2">+E34+E35+E36+E37+E40+E43+E44</f>
        <v>0</v>
      </c>
      <c r="F33" s="65">
        <f t="shared" si="2"/>
        <v>81252968.849999994</v>
      </c>
      <c r="G33" s="65">
        <f t="shared" si="2"/>
        <v>81252968.849999994</v>
      </c>
      <c r="H33" s="65">
        <f t="shared" si="2"/>
        <v>38513425.350000001</v>
      </c>
      <c r="I33" s="65">
        <f t="shared" si="2"/>
        <v>38513425.350000001</v>
      </c>
      <c r="J33" s="65">
        <f t="shared" si="2"/>
        <v>38513425.350000001</v>
      </c>
      <c r="M33" s="66"/>
      <c r="O33" s="4"/>
      <c r="P33" s="4"/>
      <c r="Q33" s="4"/>
    </row>
    <row r="34" spans="1:17" ht="12" customHeight="1" x14ac:dyDescent="0.2">
      <c r="A34" s="22"/>
      <c r="B34" s="67"/>
      <c r="C34" s="29" t="s">
        <v>18</v>
      </c>
      <c r="D34" s="30"/>
      <c r="E34" s="38"/>
      <c r="F34" s="38"/>
      <c r="G34" s="38"/>
      <c r="H34" s="38"/>
      <c r="I34" s="38"/>
      <c r="J34" s="38"/>
      <c r="M34" s="4">
        <f>+SUM(M19:M33)</f>
        <v>76652968.849999994</v>
      </c>
    </row>
    <row r="35" spans="1:17" ht="12" customHeight="1" x14ac:dyDescent="0.2">
      <c r="A35" s="22"/>
      <c r="B35" s="67"/>
      <c r="C35" s="29" t="s">
        <v>20</v>
      </c>
      <c r="D35" s="30"/>
      <c r="E35" s="38"/>
      <c r="F35" s="38"/>
      <c r="G35" s="38"/>
      <c r="H35" s="38"/>
      <c r="I35" s="38"/>
      <c r="J35" s="38"/>
      <c r="N35" s="68"/>
    </row>
    <row r="36" spans="1:17" ht="12" customHeight="1" x14ac:dyDescent="0.2">
      <c r="A36" s="22"/>
      <c r="B36" s="67"/>
      <c r="C36" s="29" t="s">
        <v>21</v>
      </c>
      <c r="D36" s="30"/>
      <c r="E36" s="38"/>
      <c r="F36" s="38"/>
      <c r="G36" s="38"/>
      <c r="H36" s="38"/>
      <c r="I36" s="38"/>
      <c r="J36" s="38"/>
      <c r="N36" s="34"/>
    </row>
    <row r="37" spans="1:17" ht="12" customHeight="1" x14ac:dyDescent="0.2">
      <c r="A37" s="22"/>
      <c r="B37" s="67"/>
      <c r="C37" s="29" t="s">
        <v>22</v>
      </c>
      <c r="D37" s="30"/>
      <c r="E37" s="31">
        <f>+E15</f>
        <v>0</v>
      </c>
      <c r="F37" s="38">
        <f t="shared" ref="F37:J38" si="3">+F15</f>
        <v>1600000</v>
      </c>
      <c r="G37" s="38">
        <f t="shared" si="3"/>
        <v>1600000</v>
      </c>
      <c r="H37" s="38">
        <f t="shared" si="3"/>
        <v>432866.2</v>
      </c>
      <c r="I37" s="38">
        <f t="shared" si="3"/>
        <v>432866.2</v>
      </c>
      <c r="J37" s="38">
        <f t="shared" si="3"/>
        <v>432866.2</v>
      </c>
      <c r="N37" s="34"/>
    </row>
    <row r="38" spans="1:17" ht="12" customHeight="1" x14ac:dyDescent="0.2">
      <c r="A38" s="22"/>
      <c r="B38" s="67"/>
      <c r="C38" s="69"/>
      <c r="D38" s="70" t="s">
        <v>23</v>
      </c>
      <c r="E38" s="31">
        <f>+E16</f>
        <v>0</v>
      </c>
      <c r="F38" s="38">
        <f t="shared" si="3"/>
        <v>1600000</v>
      </c>
      <c r="G38" s="38">
        <f t="shared" si="3"/>
        <v>1600000</v>
      </c>
      <c r="H38" s="38">
        <f t="shared" si="3"/>
        <v>432866.2</v>
      </c>
      <c r="I38" s="38">
        <f t="shared" si="3"/>
        <v>432866.2</v>
      </c>
      <c r="J38" s="38">
        <f t="shared" si="3"/>
        <v>432866.2</v>
      </c>
      <c r="N38" s="34"/>
    </row>
    <row r="39" spans="1:17" ht="12" customHeight="1" x14ac:dyDescent="0.2">
      <c r="A39" s="22"/>
      <c r="B39" s="33"/>
      <c r="C39" s="69"/>
      <c r="D39" s="70" t="s">
        <v>24</v>
      </c>
      <c r="E39" s="38"/>
      <c r="F39" s="38"/>
      <c r="G39" s="38"/>
      <c r="H39" s="38"/>
      <c r="I39" s="38"/>
      <c r="J39" s="38"/>
      <c r="M39" s="4">
        <f>+[1]EA!D26</f>
        <v>432866.2</v>
      </c>
      <c r="N39" s="3" t="s">
        <v>49</v>
      </c>
    </row>
    <row r="40" spans="1:17" ht="12" customHeight="1" x14ac:dyDescent="0.2">
      <c r="A40" s="22"/>
      <c r="B40" s="33"/>
      <c r="C40" s="29" t="s">
        <v>25</v>
      </c>
      <c r="D40" s="30"/>
      <c r="E40" s="31">
        <f>+E41</f>
        <v>0</v>
      </c>
      <c r="F40" s="32">
        <f t="shared" ref="F40:I40" si="4">+F41</f>
        <v>30047128.850000001</v>
      </c>
      <c r="G40" s="32">
        <f t="shared" si="4"/>
        <v>30047128.850000001</v>
      </c>
      <c r="H40" s="32">
        <f t="shared" si="4"/>
        <v>30047128.850000001</v>
      </c>
      <c r="I40" s="32">
        <f t="shared" si="4"/>
        <v>30047128.850000001</v>
      </c>
      <c r="J40" s="38">
        <f>+I40-E40</f>
        <v>30047128.850000001</v>
      </c>
    </row>
    <row r="41" spans="1:17" ht="12" customHeight="1" x14ac:dyDescent="0.2">
      <c r="A41" s="22"/>
      <c r="B41" s="67"/>
      <c r="C41" s="69"/>
      <c r="D41" s="70" t="s">
        <v>50</v>
      </c>
      <c r="E41" s="31">
        <v>0</v>
      </c>
      <c r="F41" s="32">
        <f t="shared" ref="F41:I41" si="5">+F19</f>
        <v>30047128.850000001</v>
      </c>
      <c r="G41" s="32">
        <f t="shared" si="5"/>
        <v>30047128.850000001</v>
      </c>
      <c r="H41" s="32">
        <f t="shared" si="5"/>
        <v>30047128.850000001</v>
      </c>
      <c r="I41" s="32">
        <f t="shared" si="5"/>
        <v>30047128.850000001</v>
      </c>
      <c r="J41" s="38">
        <f>+I41-E41</f>
        <v>30047128.850000001</v>
      </c>
    </row>
    <row r="42" spans="1:17" ht="12" customHeight="1" x14ac:dyDescent="0.2">
      <c r="A42" s="22"/>
      <c r="B42" s="33"/>
      <c r="C42" s="69"/>
      <c r="D42" s="70" t="s">
        <v>24</v>
      </c>
      <c r="E42" s="38"/>
      <c r="F42" s="38"/>
      <c r="G42" s="38"/>
      <c r="H42" s="38"/>
      <c r="I42" s="38"/>
      <c r="J42" s="38"/>
    </row>
    <row r="43" spans="1:17" ht="12" customHeight="1" x14ac:dyDescent="0.2">
      <c r="A43" s="22"/>
      <c r="B43" s="33"/>
      <c r="C43" s="29" t="s">
        <v>31</v>
      </c>
      <c r="D43" s="30"/>
      <c r="E43" s="32">
        <f>+E22</f>
        <v>0</v>
      </c>
      <c r="F43" s="32">
        <f>+F22</f>
        <v>49605840</v>
      </c>
      <c r="G43" s="32">
        <f>+G22</f>
        <v>49605840</v>
      </c>
      <c r="H43" s="32">
        <f>+H22</f>
        <v>8033430.2999999998</v>
      </c>
      <c r="I43" s="32">
        <f>+I22</f>
        <v>8033430.2999999998</v>
      </c>
      <c r="J43" s="32">
        <f>+I43-E43</f>
        <v>8033430.2999999998</v>
      </c>
    </row>
    <row r="44" spans="1:17" ht="12" customHeight="1" x14ac:dyDescent="0.2">
      <c r="A44" s="22"/>
      <c r="B44" s="67"/>
      <c r="C44" s="29" t="s">
        <v>33</v>
      </c>
      <c r="D44" s="30"/>
      <c r="E44" s="38"/>
      <c r="F44" s="38"/>
      <c r="G44" s="38"/>
      <c r="H44" s="38"/>
      <c r="I44" s="38"/>
      <c r="J44" s="38"/>
    </row>
    <row r="45" spans="1:17" ht="12" customHeight="1" x14ac:dyDescent="0.2">
      <c r="A45" s="22"/>
      <c r="B45" s="67"/>
      <c r="C45" s="29"/>
      <c r="D45" s="30"/>
      <c r="E45" s="38"/>
      <c r="F45" s="38"/>
      <c r="G45" s="71"/>
      <c r="H45" s="38"/>
      <c r="I45" s="38"/>
      <c r="J45" s="71"/>
    </row>
    <row r="46" spans="1:17" ht="12" customHeight="1" x14ac:dyDescent="0.2">
      <c r="A46" s="22"/>
      <c r="B46" s="61" t="s">
        <v>51</v>
      </c>
      <c r="C46" s="69"/>
      <c r="D46" s="70"/>
      <c r="E46" s="64">
        <f>+E48</f>
        <v>4827909</v>
      </c>
      <c r="F46" s="64">
        <f t="shared" ref="F46:I46" si="6">+F48</f>
        <v>0</v>
      </c>
      <c r="G46" s="64">
        <f t="shared" si="6"/>
        <v>4827909</v>
      </c>
      <c r="H46" s="64">
        <f t="shared" si="6"/>
        <v>1100327.5399999984</v>
      </c>
      <c r="I46" s="64">
        <f t="shared" si="6"/>
        <v>896117.53999999841</v>
      </c>
      <c r="J46" s="64">
        <f>+I46-E46</f>
        <v>-3931791.4600000018</v>
      </c>
    </row>
    <row r="47" spans="1:17" ht="12" customHeight="1" x14ac:dyDescent="0.2">
      <c r="A47" s="22"/>
      <c r="B47" s="67"/>
      <c r="C47" s="29" t="s">
        <v>19</v>
      </c>
      <c r="D47" s="30"/>
      <c r="E47" s="32"/>
      <c r="F47" s="32"/>
      <c r="G47" s="32"/>
      <c r="H47" s="32"/>
      <c r="I47" s="32"/>
      <c r="J47" s="32"/>
    </row>
    <row r="48" spans="1:17" ht="12" customHeight="1" x14ac:dyDescent="0.2">
      <c r="A48" s="22"/>
      <c r="B48" s="33"/>
      <c r="C48" s="29" t="s">
        <v>29</v>
      </c>
      <c r="D48" s="30"/>
      <c r="E48" s="32">
        <f>+E21</f>
        <v>4827909</v>
      </c>
      <c r="F48" s="32">
        <f t="shared" ref="F48:I48" si="7">+F21</f>
        <v>0</v>
      </c>
      <c r="G48" s="32">
        <f t="shared" si="7"/>
        <v>4827909</v>
      </c>
      <c r="H48" s="32">
        <f t="shared" si="7"/>
        <v>1100327.5399999984</v>
      </c>
      <c r="I48" s="32">
        <f t="shared" si="7"/>
        <v>896117.53999999841</v>
      </c>
      <c r="J48" s="32">
        <f>+I48-E48</f>
        <v>-3931791.4600000018</v>
      </c>
    </row>
    <row r="49" spans="1:14" ht="12" customHeight="1" x14ac:dyDescent="0.2">
      <c r="A49" s="22"/>
      <c r="B49" s="33"/>
      <c r="C49" s="29" t="s">
        <v>33</v>
      </c>
      <c r="D49" s="30"/>
      <c r="E49" s="32"/>
      <c r="F49" s="32"/>
      <c r="G49" s="32"/>
      <c r="H49" s="32"/>
      <c r="I49" s="32"/>
      <c r="J49" s="32"/>
    </row>
    <row r="50" spans="1:14" s="75" customFormat="1" ht="12" customHeight="1" x14ac:dyDescent="0.2">
      <c r="A50" s="6"/>
      <c r="B50" s="72"/>
      <c r="C50" s="29"/>
      <c r="D50" s="30"/>
      <c r="E50" s="73"/>
      <c r="F50" s="73"/>
      <c r="G50" s="73"/>
      <c r="H50" s="73"/>
      <c r="I50" s="73"/>
      <c r="J50" s="73"/>
      <c r="K50" s="74"/>
      <c r="M50" s="4"/>
      <c r="N50" s="3"/>
    </row>
    <row r="51" spans="1:14" ht="12" customHeight="1" x14ac:dyDescent="0.2">
      <c r="A51" s="22"/>
      <c r="B51" s="61" t="s">
        <v>51</v>
      </c>
      <c r="C51" s="69"/>
      <c r="D51" s="70"/>
      <c r="E51" s="65"/>
      <c r="F51" s="65"/>
      <c r="G51" s="65"/>
      <c r="H51" s="65"/>
      <c r="I51" s="65"/>
      <c r="J51" s="65"/>
      <c r="M51" s="76"/>
      <c r="N51" s="75"/>
    </row>
    <row r="52" spans="1:14" ht="12" customHeight="1" x14ac:dyDescent="0.2">
      <c r="A52" s="22"/>
      <c r="B52" s="33"/>
      <c r="C52" s="29" t="s">
        <v>35</v>
      </c>
      <c r="D52" s="30"/>
      <c r="E52" s="38"/>
      <c r="F52" s="38"/>
      <c r="G52" s="38"/>
      <c r="H52" s="38"/>
      <c r="I52" s="38"/>
      <c r="J52" s="38"/>
    </row>
    <row r="53" spans="1:14" ht="12" customHeight="1" x14ac:dyDescent="0.2">
      <c r="A53" s="22"/>
      <c r="B53" s="40"/>
      <c r="C53" s="41"/>
      <c r="D53" s="42"/>
      <c r="E53" s="44"/>
      <c r="F53" s="44"/>
      <c r="G53" s="44"/>
      <c r="H53" s="44"/>
      <c r="I53" s="44"/>
      <c r="J53" s="44"/>
    </row>
    <row r="54" spans="1:14" ht="12" customHeight="1" x14ac:dyDescent="0.2">
      <c r="A54" s="6"/>
      <c r="B54" s="45"/>
      <c r="C54" s="46"/>
      <c r="D54" s="77" t="s">
        <v>38</v>
      </c>
      <c r="E54" s="78">
        <f>+E34+E35+E36+E37+E40+E43+E44+E46+E51</f>
        <v>4827909</v>
      </c>
      <c r="F54" s="38">
        <f>+F34+F35+F36+F37+F40+F43+F44+F46+F51</f>
        <v>81252968.849999994</v>
      </c>
      <c r="G54" s="38">
        <f>+G34+G35+G36+G37+G40+G43+G44+G46+G51</f>
        <v>86080877.849999994</v>
      </c>
      <c r="H54" s="38">
        <f>+H34+H35+H36+H37+H40+H43+H44+H46+H51</f>
        <v>39613752.890000001</v>
      </c>
      <c r="I54" s="38">
        <f>+I34+I35+I36+I37+I40+I43+I44+I46+I51</f>
        <v>39409542.890000001</v>
      </c>
      <c r="J54" s="48">
        <f>IF(I54&gt;E54,I54-E54,0)</f>
        <v>34581633.890000001</v>
      </c>
    </row>
    <row r="55" spans="1:14" x14ac:dyDescent="0.2">
      <c r="A55" s="22"/>
      <c r="B55" s="79" t="s">
        <v>52</v>
      </c>
      <c r="E55" s="80"/>
      <c r="F55" s="50"/>
      <c r="G55" s="50"/>
      <c r="H55" s="51" t="s">
        <v>40</v>
      </c>
      <c r="I55" s="52"/>
      <c r="J55" s="53"/>
    </row>
    <row r="56" spans="1:14" x14ac:dyDescent="0.2">
      <c r="A56" s="22"/>
      <c r="B56" s="81"/>
      <c r="C56" s="81"/>
      <c r="D56" s="81"/>
      <c r="E56" s="81"/>
      <c r="F56" s="81"/>
      <c r="G56" s="81"/>
      <c r="H56" s="81"/>
      <c r="I56" s="81"/>
      <c r="J56" s="81"/>
    </row>
    <row r="57" spans="1:14" x14ac:dyDescent="0.2">
      <c r="B57" s="79" t="s">
        <v>53</v>
      </c>
      <c r="C57" s="1"/>
      <c r="D57" s="1"/>
      <c r="E57" s="1"/>
      <c r="F57" s="1"/>
      <c r="G57" s="1"/>
      <c r="H57" s="1"/>
      <c r="I57" s="1"/>
      <c r="J57" s="1"/>
    </row>
    <row r="58" spans="1:14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4" x14ac:dyDescent="0.2">
      <c r="B59" s="1"/>
      <c r="C59" s="1"/>
      <c r="D59" s="1"/>
      <c r="E59" s="1"/>
      <c r="F59" s="82"/>
      <c r="G59" s="1"/>
      <c r="H59" s="1"/>
      <c r="I59" s="1"/>
      <c r="J59" s="1"/>
    </row>
  </sheetData>
  <mergeCells count="41">
    <mergeCell ref="C52:D52"/>
    <mergeCell ref="J54:J55"/>
    <mergeCell ref="H55:I55"/>
    <mergeCell ref="B56:J56"/>
    <mergeCell ref="C44:D44"/>
    <mergeCell ref="C45:D45"/>
    <mergeCell ref="C47:D47"/>
    <mergeCell ref="C48:D48"/>
    <mergeCell ref="C49:D49"/>
    <mergeCell ref="C50:D50"/>
    <mergeCell ref="C34:D34"/>
    <mergeCell ref="C35:D35"/>
    <mergeCell ref="C36:D36"/>
    <mergeCell ref="C37:D37"/>
    <mergeCell ref="C40:D40"/>
    <mergeCell ref="C43:D43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37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2018-05-16T18:04:40Z</dcterms:created>
  <dcterms:modified xsi:type="dcterms:W3CDTF">2018-05-16T18:05:13Z</dcterms:modified>
</cp:coreProperties>
</file>