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JERCICIO 2018\1_PRESUPUESTOS\Z_OTROS PRESUPUESTOS\PÁGINA COFOCE.GOB.MX\"/>
    </mc:Choice>
  </mc:AlternateContent>
  <bookViews>
    <workbookView xWindow="0" yWindow="0" windowWidth="19200" windowHeight="10695"/>
  </bookViews>
  <sheets>
    <sheet name="PyPI" sheetId="1" r:id="rId1"/>
  </sheets>
  <externalReferences>
    <externalReference r:id="rId2"/>
    <externalReference r:id="rId3"/>
  </externalReferences>
  <definedNames>
    <definedName name="_xlnm.Print_Area" localSheetId="0">PyPI!$A$1:$R$38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E34" i="1"/>
  <c r="O33" i="1"/>
  <c r="E33" i="1"/>
  <c r="N24" i="1"/>
  <c r="Q22" i="1"/>
  <c r="P22" i="1"/>
  <c r="J22" i="1"/>
  <c r="O22" i="1" s="1"/>
  <c r="Q21" i="1"/>
  <c r="P21" i="1"/>
  <c r="J21" i="1"/>
  <c r="O21" i="1" s="1"/>
  <c r="Q20" i="1"/>
  <c r="P20" i="1"/>
  <c r="J20" i="1"/>
  <c r="O20" i="1" s="1"/>
  <c r="P19" i="1"/>
  <c r="I19" i="1"/>
  <c r="J19" i="1" s="1"/>
  <c r="P18" i="1"/>
  <c r="I18" i="1"/>
  <c r="I16" i="1" s="1"/>
  <c r="P17" i="1"/>
  <c r="J17" i="1"/>
  <c r="Q17" i="1" s="1"/>
  <c r="I17" i="1"/>
  <c r="N16" i="1"/>
  <c r="M16" i="1"/>
  <c r="L16" i="1"/>
  <c r="K16" i="1"/>
  <c r="H16" i="1"/>
  <c r="Q15" i="1"/>
  <c r="P15" i="1"/>
  <c r="J15" i="1"/>
  <c r="O15" i="1" s="1"/>
  <c r="P14" i="1"/>
  <c r="I14" i="1"/>
  <c r="I11" i="1" s="1"/>
  <c r="P13" i="1"/>
  <c r="J13" i="1"/>
  <c r="Q13" i="1" s="1"/>
  <c r="I13" i="1"/>
  <c r="N11" i="1"/>
  <c r="M11" i="1"/>
  <c r="M24" i="1" s="1"/>
  <c r="L11" i="1"/>
  <c r="L24" i="1" s="1"/>
  <c r="K11" i="1"/>
  <c r="K24" i="1" s="1"/>
  <c r="H11" i="1"/>
  <c r="H24" i="1" s="1"/>
  <c r="E5" i="1"/>
  <c r="B3" i="1"/>
  <c r="P24" i="1" l="1"/>
  <c r="O19" i="1"/>
  <c r="Q19" i="1"/>
  <c r="I24" i="1"/>
  <c r="P11" i="1"/>
  <c r="O13" i="1"/>
  <c r="J14" i="1"/>
  <c r="P16" i="1"/>
  <c r="O17" i="1"/>
  <c r="J18" i="1"/>
  <c r="J11" i="1"/>
  <c r="J24" i="1" l="1"/>
  <c r="Q24" i="1" s="1"/>
  <c r="Q11" i="1"/>
  <c r="O14" i="1"/>
  <c r="Q14" i="1"/>
  <c r="O18" i="1"/>
  <c r="Q18" i="1"/>
  <c r="O11" i="1"/>
  <c r="J16" i="1"/>
  <c r="Q16" i="1" s="1"/>
  <c r="O16" i="1"/>
  <c r="O24" i="1" l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<sst xmlns="http://schemas.openxmlformats.org/spreadsheetml/2006/main" count="55" uniqueCount="48">
  <si>
    <t>PROGRAMAS Y PROYECTOS DE INVERSIÓN</t>
  </si>
  <si>
    <t>Ente Público: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</si>
  <si>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</si>
  <si>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</si>
  <si>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</si>
  <si>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</si>
  <si>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</si>
  <si>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</si>
  <si>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</si>
  <si>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</si>
  <si>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</si>
  <si>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</si>
  <si>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</si>
  <si>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</si>
  <si>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</si>
  <si>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</si>
  <si>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</si>
  <si>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</si>
  <si>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</si>
  <si>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8 = ( 3 - 5 )</t>
  </si>
  <si>
    <t>5/1</t>
  </si>
  <si>
    <t>5/3</t>
  </si>
  <si>
    <t>0101</t>
  </si>
  <si>
    <t>GESTION</t>
  </si>
  <si>
    <t>G1103</t>
  </si>
  <si>
    <t xml:space="preserve">ADMINISTRACIÓN DE LOS RECURSOS HUMANOS, MATERIALES, FINANCIEROS Y DE SERVICIOS </t>
  </si>
  <si>
    <t>G2091</t>
  </si>
  <si>
    <t xml:space="preserve">DIRECCIÓN ESTRATÉGICA </t>
  </si>
  <si>
    <t>INVERSIÓN</t>
  </si>
  <si>
    <t>Q0332</t>
  </si>
  <si>
    <t>DESARROLLO DE LA OFERTA EXPORTADORA</t>
  </si>
  <si>
    <t>0201</t>
  </si>
  <si>
    <t>PROCESO</t>
  </si>
  <si>
    <t>P0419</t>
  </si>
  <si>
    <t>A2 - FORMACIÓN Y ACELERACIÓN DE EMPRESAS 
PORCENTAJE DE EMPRESAS CERTIFICADAS EN SU OFERTA EXPORTADORA</t>
  </si>
  <si>
    <t>P0420</t>
  </si>
  <si>
    <t xml:space="preserve">A3 - PROMOCIÓN PARA LA EXPORTACIÓN 
PORCENTAJE DE EMPRESAS GUANAJUATENSES APOYADAS EN EVENTOS DE CARÁCTER INTERNACIONAL PARA IMPULSAR SUS EXPORTACIONES </t>
  </si>
  <si>
    <t>P0421</t>
  </si>
  <si>
    <t xml:space="preserve">A4 -SERVICIOS DE APOYO AL COMERCIO EXTERIOR 
TASA DE VARIACIÓN DE PLANES ÚNICOS DE COMERCIALIZACIÓN PARA LA EXPORTACIÓN ELABORADOS </t>
  </si>
  <si>
    <t>Q0055</t>
  </si>
  <si>
    <t>IMPULSO A TU EMPRESA EN EL EXTRANJERO</t>
  </si>
  <si>
    <t>Q1268</t>
  </si>
  <si>
    <t>FOMENTO A EMPRESAS EXPORTADORAS
COMPETITIVAS</t>
  </si>
  <si>
    <t>Q2393</t>
  </si>
  <si>
    <t>DIGITALIZACIÓN DE LA OFERTA EXPORTABLE DEL ESTADO DE GUANAJUATO</t>
  </si>
  <si>
    <t>Total del Gasto</t>
  </si>
  <si>
    <t>"Bajo protesta de decir verdad declaramos que los Estados Financieros y sus Notas son razonablemente correctos y responsabilidad del emisor".</t>
  </si>
  <si>
    <t>COFOCE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</si>
</sst>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4" fillId="3" borderId="1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3" fontId="2" fillId="3" borderId="12" xfId="0" applyNumberFormat="1" applyFont="1" applyFill="1" applyBorder="1" applyAlignment="1">
      <alignment horizontal="right" vertical="center" wrapText="1"/>
    </xf>
    <xf numFmtId="43" fontId="2" fillId="0" borderId="12" xfId="0" applyNumberFormat="1" applyFont="1" applyFill="1" applyBorder="1" applyAlignment="1">
      <alignment horizontal="right" vertical="center" wrapText="1"/>
    </xf>
    <xf numFmtId="9" fontId="2" fillId="3" borderId="12" xfId="2" applyFont="1" applyFill="1" applyBorder="1" applyAlignment="1">
      <alignment vertical="center"/>
    </xf>
    <xf numFmtId="9" fontId="2" fillId="0" borderId="12" xfId="2" applyFont="1" applyBorder="1" applyAlignment="1">
      <alignment vertical="center"/>
    </xf>
    <xf numFmtId="43" fontId="3" fillId="0" borderId="0" xfId="0" applyNumberFormat="1" applyFont="1"/>
    <xf numFmtId="0" fontId="4" fillId="3" borderId="0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center" vertical="center" wrapText="1"/>
    </xf>
    <xf numFmtId="43" fontId="4" fillId="3" borderId="12" xfId="1" applyFont="1" applyFill="1" applyBorder="1" applyAlignment="1">
      <alignment horizontal="right" vertical="center" wrapText="1"/>
    </xf>
    <xf numFmtId="43" fontId="4" fillId="0" borderId="12" xfId="1" applyFont="1" applyFill="1" applyBorder="1" applyAlignment="1">
      <alignment horizontal="right" vertical="center" wrapText="1"/>
    </xf>
    <xf numFmtId="43" fontId="2" fillId="3" borderId="12" xfId="1" applyFont="1" applyFill="1" applyBorder="1" applyAlignment="1">
      <alignment horizontal="right" vertical="center" wrapText="1"/>
    </xf>
    <xf numFmtId="9" fontId="4" fillId="3" borderId="12" xfId="2" applyFont="1" applyFill="1" applyBorder="1" applyAlignment="1">
      <alignment vertical="center"/>
    </xf>
    <xf numFmtId="9" fontId="4" fillId="0" borderId="12" xfId="2" applyFont="1" applyBorder="1" applyAlignment="1">
      <alignment vertical="center"/>
    </xf>
    <xf numFmtId="0" fontId="2" fillId="3" borderId="11" xfId="0" applyFont="1" applyFill="1" applyBorder="1" applyAlignment="1">
      <alignment horizontal="justify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vertical="center" wrapText="1"/>
    </xf>
    <xf numFmtId="9" fontId="4" fillId="3" borderId="11" xfId="2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14" xfId="0" applyFont="1" applyFill="1" applyBorder="1" applyAlignment="1">
      <alignment horizontal="justify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9" fontId="4" fillId="3" borderId="12" xfId="2" applyFont="1" applyFill="1" applyBorder="1"/>
    <xf numFmtId="9" fontId="4" fillId="0" borderId="12" xfId="2" applyFont="1" applyBorder="1"/>
    <xf numFmtId="0" fontId="6" fillId="3" borderId="0" xfId="0" applyFont="1" applyFill="1"/>
    <xf numFmtId="0" fontId="2" fillId="3" borderId="6" xfId="0" applyFont="1" applyFill="1" applyBorder="1" applyAlignment="1">
      <alignment horizontal="justify" vertical="center" wrapText="1"/>
    </xf>
    <xf numFmtId="43" fontId="2" fillId="3" borderId="15" xfId="0" applyNumberFormat="1" applyFont="1" applyFill="1" applyBorder="1" applyAlignment="1">
      <alignment horizontal="right" vertical="center" wrapText="1"/>
    </xf>
    <xf numFmtId="43" fontId="2" fillId="0" borderId="15" xfId="0" applyNumberFormat="1" applyFont="1" applyFill="1" applyBorder="1" applyAlignment="1">
      <alignment horizontal="right" vertical="center" wrapText="1"/>
    </xf>
    <xf numFmtId="9" fontId="2" fillId="3" borderId="9" xfId="2" applyFont="1" applyFill="1" applyBorder="1" applyAlignment="1">
      <alignment vertical="center"/>
    </xf>
    <xf numFmtId="9" fontId="2" fillId="0" borderId="9" xfId="2" applyFont="1" applyBorder="1" applyAlignment="1">
      <alignment vertical="center"/>
    </xf>
    <xf numFmtId="0" fontId="6" fillId="0" borderId="0" xfId="0" applyFont="1"/>
    <xf numFmtId="0" fontId="7" fillId="3" borderId="0" xfId="0" applyFont="1" applyFill="1" applyAlignment="1">
      <alignment horizontal="left" vertical="top" wrapText="1"/>
    </xf>
    <xf numFmtId="43" fontId="4" fillId="3" borderId="0" xfId="0" applyNumberFormat="1" applyFont="1" applyFill="1"/>
    <xf numFmtId="4" fontId="4" fillId="3" borderId="0" xfId="0" applyNumberFormat="1" applyFont="1" applyFill="1"/>
    <xf numFmtId="0" fontId="4" fillId="0" borderId="0" xfId="0" applyFont="1"/>
    <xf numFmtId="164" fontId="4" fillId="0" borderId="0" xfId="0" applyNumberFormat="1" applyFont="1"/>
    <xf numFmtId="43" fontId="4" fillId="0" borderId="0" xfId="0" applyNumberFormat="1" applyFont="1"/>
    <xf numFmtId="0" fontId="2" fillId="3" borderId="0" xfId="0" applyFont="1" applyFill="1" applyAlignment="1">
      <alignment horizontal="center"/>
    </xf>
    <xf numFmtId="0" fontId="4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6" fillId="3" borderId="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left" vertical="center" wrapText="1" indent="3"/>
    </xf>
    <xf numFmtId="0" fontId="2" fillId="3" borderId="8" xfId="0" applyFont="1" applyFill="1" applyBorder="1" applyAlignment="1">
      <alignment horizontal="left" vertical="center" wrapText="1" indent="3"/>
    </xf>
    <xf numFmtId="0" fontId="7" fillId="3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435661</xdr:colOff>
      <xdr:row>31</xdr:row>
      <xdr:rowOff>141593</xdr:rowOff>
    </xdr:from>
    <xdr:to>
      <xdr:col>5</xdr:col>
      <xdr:colOff>730742</xdr:colOff>
      <xdr:row>31</xdr:row>
      <xdr:rowOff>141594</xdr:rowOff>
    </xdr:to>
    <xdr:cxnSp macro="">
      <xdr:nvCxnSpPr>
        <xdr:cNvPr id="2" name="3 Conector recto"/>
        <xdr:cNvCxnSpPr/>
      </xdr:nvCxnSpPr>
      <xdr:spPr>
        <a:xfrm>
          <a:off x="930961" y="9933293"/>
          <a:ext cx="2333431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816429</xdr:colOff>
      <xdr:row>31</xdr:row>
      <xdr:rowOff>143692</xdr:rowOff>
    </xdr:from>
    <xdr:to>
      <xdr:col>15</xdr:col>
      <xdr:colOff>48766</xdr:colOff>
      <xdr:row>31</xdr:row>
      <xdr:rowOff>143693</xdr:rowOff>
    </xdr:to>
    <xdr:cxnSp macro="">
      <xdr:nvCxnSpPr>
        <xdr:cNvPr id="3" name="3 Conector recto"/>
        <xdr:cNvCxnSpPr/>
      </xdr:nvCxnSpPr>
      <xdr:spPr>
        <a:xfrm>
          <a:off x="12094029" y="9935392"/>
          <a:ext cx="1899337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_Edos_Pptales_Mar_18/Egreso/03_Estados%202018_Marzo_egres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5/PRESUPUESTOS%202015/A_CTA%20PUB%20y%20EDOS%20PPTALES%202015/K_Edos_Pptales_Nov_15/Egreso/Egresos%20Pptales_3010_02_15DGCG.xlsx%20n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Ayudas"/>
      <sheetName val="Gto Federalizado"/>
    </sheetNames>
    <sheetDataSet>
      <sheetData sheetId="0"/>
      <sheetData sheetId="1">
        <row r="28">
          <cell r="A28" t="str">
            <v>Lic. Luis Ernesto Rojas Ávila</v>
          </cell>
        </row>
        <row r="29">
          <cell r="A29" t="str">
            <v>Director General</v>
          </cell>
        </row>
      </sheetData>
      <sheetData sheetId="2"/>
      <sheetData sheetId="3">
        <row r="3">
          <cell r="A3" t="str">
            <v>Del 01 de enero al 31 de Marzo de 2018</v>
          </cell>
        </row>
      </sheetData>
      <sheetData sheetId="4"/>
      <sheetData sheetId="5"/>
      <sheetData sheetId="6"/>
      <sheetData sheetId="7"/>
      <sheetData sheetId="8">
        <row r="47">
          <cell r="G47" t="str">
            <v>C.P. Juan José Rangel Gutiérrez</v>
          </cell>
        </row>
        <row r="48">
          <cell r="G48" t="str">
            <v>Director Financiero y de Administración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-NA"/>
      <sheetName val="PyPI"/>
      <sheetName val="IR"/>
      <sheetName val="NOTAS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B5" t="str">
            <v>Coordinadora de Fomento al Comercio Exterior del Estado de Guanajuato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showGridLines="0" tabSelected="1" zoomScale="80" zoomScaleNormal="80" workbookViewId="0">
      <selection activeCell="G11" sqref="G11"/>
    </sheetView>
  </sheetViews>
  <sheetFormatPr baseColWidth="10" defaultRowHeight="12.75" x14ac:dyDescent="0.2"/>
  <cols>
    <col min="1" max="1" width="2.140625" style="3" customWidth="1"/>
    <col min="2" max="2" width="3.7109375" style="1" customWidth="1"/>
    <col min="3" max="3" width="1.5703125" style="1" customWidth="1"/>
    <col min="4" max="4" width="17.85546875" style="1" customWidth="1"/>
    <col min="5" max="5" width="12.7109375" style="1" customWidth="1"/>
    <col min="6" max="6" width="27.140625" style="1" customWidth="1"/>
    <col min="7" max="7" width="12.42578125" style="1" customWidth="1"/>
    <col min="8" max="8" width="14.5703125" style="1" bestFit="1" customWidth="1"/>
    <col min="9" max="9" width="16.140625" style="1" customWidth="1"/>
    <col min="10" max="11" width="15.85546875" style="1" customWidth="1"/>
    <col min="12" max="12" width="14.5703125" style="1" bestFit="1" customWidth="1"/>
    <col min="13" max="13" width="14.5703125" style="1" customWidth="1"/>
    <col min="14" max="14" width="14.5703125" style="1" bestFit="1" customWidth="1"/>
    <col min="15" max="15" width="25.42578125" style="1" bestFit="1" customWidth="1"/>
    <col min="16" max="16" width="14.5703125" style="3" customWidth="1"/>
    <col min="17" max="17" width="14" style="1" customWidth="1"/>
    <col min="18" max="18" width="13.42578125" style="1" bestFit="1" customWidth="1"/>
    <col min="19" max="16384" width="11.42578125" style="1"/>
  </cols>
  <sheetData>
    <row r="1" spans="2:19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9" x14ac:dyDescent="0.2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2:19" x14ac:dyDescent="0.2">
      <c r="B3" s="79" t="str">
        <f>[1]CTG!A3</f>
        <v>Del 01 de enero al 31 de Marzo de 2018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2:19" s="3" customForma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9" s="3" customFormat="1" x14ac:dyDescent="0.2">
      <c r="B5" s="2"/>
      <c r="C5" s="2"/>
      <c r="D5" s="4" t="s">
        <v>1</v>
      </c>
      <c r="E5" s="5" t="str">
        <f>+[2]ID!B5</f>
        <v>Coordinadora de Fomento al Comercio Exterior del Estado de Guanajuato</v>
      </c>
      <c r="F5" s="6"/>
      <c r="G5" s="7"/>
      <c r="H5" s="5"/>
      <c r="I5" s="5"/>
      <c r="J5" s="5"/>
      <c r="K5" s="5"/>
      <c r="L5" s="8"/>
      <c r="M5" s="8"/>
      <c r="N5" s="8"/>
      <c r="O5" s="2"/>
      <c r="P5" s="2"/>
      <c r="Q5" s="2"/>
    </row>
    <row r="6" spans="2:19" s="3" customForma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9" x14ac:dyDescent="0.2">
      <c r="B7" s="80" t="s">
        <v>2</v>
      </c>
      <c r="C7" s="81"/>
      <c r="D7" s="82"/>
      <c r="E7" s="89" t="s">
        <v>3</v>
      </c>
      <c r="F7" s="9"/>
      <c r="G7" s="89" t="s">
        <v>4</v>
      </c>
      <c r="H7" s="92" t="s">
        <v>5</v>
      </c>
      <c r="I7" s="93"/>
      <c r="J7" s="93"/>
      <c r="K7" s="93"/>
      <c r="L7" s="93"/>
      <c r="M7" s="93"/>
      <c r="N7" s="94"/>
      <c r="O7" s="95" t="s">
        <v>6</v>
      </c>
      <c r="P7" s="96" t="s">
        <v>7</v>
      </c>
      <c r="Q7" s="97"/>
    </row>
    <row r="8" spans="2:19" ht="25.5" x14ac:dyDescent="0.2">
      <c r="B8" s="83"/>
      <c r="C8" s="84"/>
      <c r="D8" s="85"/>
      <c r="E8" s="90"/>
      <c r="F8" s="10" t="s">
        <v>8</v>
      </c>
      <c r="G8" s="90"/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1" t="s">
        <v>14</v>
      </c>
      <c r="N8" s="11" t="s">
        <v>15</v>
      </c>
      <c r="O8" s="95"/>
      <c r="P8" s="12" t="s">
        <v>16</v>
      </c>
      <c r="Q8" s="12" t="s">
        <v>17</v>
      </c>
    </row>
    <row r="9" spans="2:19" x14ac:dyDescent="0.2">
      <c r="B9" s="86"/>
      <c r="C9" s="87"/>
      <c r="D9" s="88"/>
      <c r="E9" s="91"/>
      <c r="F9" s="13"/>
      <c r="G9" s="91"/>
      <c r="H9" s="11">
        <v>1</v>
      </c>
      <c r="I9" s="11">
        <v>2</v>
      </c>
      <c r="J9" s="11" t="s">
        <v>18</v>
      </c>
      <c r="K9" s="11">
        <v>4</v>
      </c>
      <c r="L9" s="11">
        <v>5</v>
      </c>
      <c r="M9" s="11">
        <v>6</v>
      </c>
      <c r="N9" s="11">
        <v>7</v>
      </c>
      <c r="O9" s="11" t="s">
        <v>19</v>
      </c>
      <c r="P9" s="14" t="s">
        <v>20</v>
      </c>
      <c r="Q9" s="14" t="s">
        <v>21</v>
      </c>
    </row>
    <row r="10" spans="2:19" x14ac:dyDescent="0.2">
      <c r="B10" s="71"/>
      <c r="C10" s="72"/>
      <c r="D10" s="73"/>
      <c r="E10" s="15"/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19"/>
    </row>
    <row r="11" spans="2:19" x14ac:dyDescent="0.2">
      <c r="B11" s="20"/>
      <c r="C11" s="74"/>
      <c r="D11" s="75"/>
      <c r="E11" s="21"/>
      <c r="F11" s="22"/>
      <c r="G11" s="23" t="s">
        <v>22</v>
      </c>
      <c r="H11" s="24">
        <f>+H13+H14+H15</f>
        <v>27432819</v>
      </c>
      <c r="I11" s="24">
        <f>+I13+I14+I15</f>
        <v>4689819.0399999991</v>
      </c>
      <c r="J11" s="24">
        <f>+J13+J14+J15</f>
        <v>32122638.039999999</v>
      </c>
      <c r="K11" s="25">
        <f>SUM(K13:K15)</f>
        <v>5010199.96</v>
      </c>
      <c r="L11" s="25">
        <f>SUM(L13:L15)</f>
        <v>4763443.05</v>
      </c>
      <c r="M11" s="25">
        <f>+M13+M14+M15</f>
        <v>4763443.05</v>
      </c>
      <c r="N11" s="25">
        <f>+N13+N14+N15</f>
        <v>4763443.05</v>
      </c>
      <c r="O11" s="24">
        <f>+O13+O14+O15</f>
        <v>27359194.990000002</v>
      </c>
      <c r="P11" s="26">
        <f>L11/H11</f>
        <v>0.173640304702189</v>
      </c>
      <c r="Q11" s="27">
        <f>L11/J11</f>
        <v>0.14828928570774383</v>
      </c>
      <c r="R11" s="28"/>
      <c r="S11" s="28"/>
    </row>
    <row r="12" spans="2:19" x14ac:dyDescent="0.2">
      <c r="B12" s="20"/>
      <c r="C12" s="29"/>
      <c r="D12" s="30"/>
      <c r="E12" s="15"/>
      <c r="F12" s="31"/>
      <c r="G12" s="16"/>
      <c r="H12" s="32"/>
      <c r="I12" s="32"/>
      <c r="J12" s="32"/>
      <c r="K12" s="33"/>
      <c r="L12" s="33"/>
      <c r="M12" s="33"/>
      <c r="N12" s="33"/>
      <c r="O12" s="34"/>
      <c r="P12" s="35"/>
      <c r="Q12" s="36"/>
      <c r="R12" s="28"/>
    </row>
    <row r="13" spans="2:19" ht="51" x14ac:dyDescent="0.2">
      <c r="B13" s="20"/>
      <c r="C13" s="29"/>
      <c r="D13" s="37" t="s">
        <v>23</v>
      </c>
      <c r="E13" s="22" t="s">
        <v>24</v>
      </c>
      <c r="F13" s="22" t="s">
        <v>25</v>
      </c>
      <c r="G13" s="38"/>
      <c r="H13" s="33">
        <v>8872666</v>
      </c>
      <c r="I13" s="33">
        <f>1232178.04-33301.1</f>
        <v>1198876.94</v>
      </c>
      <c r="J13" s="33">
        <f>H13+I13</f>
        <v>10071542.939999999</v>
      </c>
      <c r="K13" s="33">
        <v>1918159.31</v>
      </c>
      <c r="L13" s="33">
        <v>1822765.78</v>
      </c>
      <c r="M13" s="33">
        <v>1822765.78</v>
      </c>
      <c r="N13" s="33">
        <v>1822765.78</v>
      </c>
      <c r="O13" s="32">
        <f>+J13-L13</f>
        <v>8248777.1599999992</v>
      </c>
      <c r="P13" s="35">
        <f>L13/H13</f>
        <v>0.20543608651559744</v>
      </c>
      <c r="Q13" s="36">
        <f>L13/J13</f>
        <v>0.18098178112915836</v>
      </c>
      <c r="R13" s="28"/>
    </row>
    <row r="14" spans="2:19" ht="26.25" customHeight="1" x14ac:dyDescent="0.2">
      <c r="B14" s="20"/>
      <c r="C14" s="29"/>
      <c r="D14" s="37" t="s">
        <v>23</v>
      </c>
      <c r="E14" s="22" t="s">
        <v>26</v>
      </c>
      <c r="F14" s="22" t="s">
        <v>27</v>
      </c>
      <c r="G14" s="38"/>
      <c r="H14" s="33">
        <v>14560153</v>
      </c>
      <c r="I14" s="33">
        <f>4210532.09-719589.99</f>
        <v>3490942.0999999996</v>
      </c>
      <c r="J14" s="33">
        <f>H14+I14</f>
        <v>18051095.100000001</v>
      </c>
      <c r="K14" s="33">
        <v>3092040.65</v>
      </c>
      <c r="L14" s="33">
        <v>2940677.27</v>
      </c>
      <c r="M14" s="33">
        <v>2940677.27</v>
      </c>
      <c r="N14" s="33">
        <v>2940677.27</v>
      </c>
      <c r="O14" s="32">
        <f>+J14-L14</f>
        <v>15110417.830000002</v>
      </c>
      <c r="P14" s="35">
        <f t="shared" ref="P14:P22" si="0">L14/H14</f>
        <v>0.20196747039677398</v>
      </c>
      <c r="Q14" s="36">
        <f t="shared" ref="Q14:Q22" si="1">L14/J14</f>
        <v>0.16290852459139721</v>
      </c>
      <c r="R14" s="28"/>
    </row>
    <row r="15" spans="2:19" ht="29.25" customHeight="1" x14ac:dyDescent="0.2">
      <c r="B15" s="20"/>
      <c r="C15" s="39"/>
      <c r="D15" s="40" t="s">
        <v>28</v>
      </c>
      <c r="E15" s="22" t="s">
        <v>29</v>
      </c>
      <c r="F15" s="38" t="s">
        <v>30</v>
      </c>
      <c r="G15" s="33"/>
      <c r="H15" s="33">
        <v>4000000</v>
      </c>
      <c r="I15" s="33">
        <v>0</v>
      </c>
      <c r="J15" s="33">
        <f>H15+I15</f>
        <v>4000000</v>
      </c>
      <c r="K15" s="33">
        <v>0</v>
      </c>
      <c r="L15" s="33">
        <v>0</v>
      </c>
      <c r="M15" s="33">
        <v>0</v>
      </c>
      <c r="N15" s="33">
        <v>0</v>
      </c>
      <c r="O15" s="32">
        <f>+J15-L15</f>
        <v>4000000</v>
      </c>
      <c r="P15" s="36">
        <f>L15/H15</f>
        <v>0</v>
      </c>
      <c r="Q15" s="41">
        <f>L15/J15</f>
        <v>0</v>
      </c>
      <c r="R15" s="28"/>
    </row>
    <row r="16" spans="2:19" ht="24" customHeight="1" x14ac:dyDescent="0.2">
      <c r="B16" s="20"/>
      <c r="C16" s="29"/>
      <c r="D16" s="30"/>
      <c r="E16" s="31"/>
      <c r="F16" s="31"/>
      <c r="G16" s="23" t="s">
        <v>31</v>
      </c>
      <c r="H16" s="25">
        <f t="shared" ref="H16:O16" si="2">+H17+H18+H19+H20+H21+H22</f>
        <v>48523258</v>
      </c>
      <c r="I16" s="25">
        <f t="shared" si="2"/>
        <v>8746198.2600000016</v>
      </c>
      <c r="J16" s="25">
        <f t="shared" si="2"/>
        <v>57269456.259999998</v>
      </c>
      <c r="K16" s="25">
        <f t="shared" si="2"/>
        <v>8215854.0399999991</v>
      </c>
      <c r="L16" s="25">
        <f t="shared" si="2"/>
        <v>7768079.0800000001</v>
      </c>
      <c r="M16" s="25">
        <f t="shared" si="2"/>
        <v>7768079.0800000001</v>
      </c>
      <c r="N16" s="25">
        <f t="shared" si="2"/>
        <v>7768079.0800000001</v>
      </c>
      <c r="O16" s="24">
        <f t="shared" si="2"/>
        <v>49501377.18</v>
      </c>
      <c r="P16" s="26">
        <f t="shared" si="0"/>
        <v>0.16008980847905968</v>
      </c>
      <c r="Q16" s="27">
        <f t="shared" si="1"/>
        <v>0.13564087364010186</v>
      </c>
      <c r="R16" s="28"/>
    </row>
    <row r="17" spans="1:18" ht="63" customHeight="1" x14ac:dyDescent="0.2">
      <c r="B17" s="20"/>
      <c r="C17" s="29"/>
      <c r="D17" s="37" t="s">
        <v>32</v>
      </c>
      <c r="E17" s="22" t="s">
        <v>33</v>
      </c>
      <c r="F17" s="22" t="s">
        <v>34</v>
      </c>
      <c r="G17" s="38"/>
      <c r="H17" s="33">
        <v>5438635</v>
      </c>
      <c r="I17" s="33">
        <f>2830307.96-12000</f>
        <v>2818307.96</v>
      </c>
      <c r="J17" s="33">
        <f t="shared" ref="J17:J22" si="3">H17+I17</f>
        <v>8256942.96</v>
      </c>
      <c r="K17" s="33">
        <v>1207571.48</v>
      </c>
      <c r="L17" s="33">
        <v>1207571.4099999999</v>
      </c>
      <c r="M17" s="33">
        <v>1207571.4099999999</v>
      </c>
      <c r="N17" s="33">
        <v>1207571.4099999999</v>
      </c>
      <c r="O17" s="32">
        <f t="shared" ref="O17:O22" si="4">+J17-L17</f>
        <v>7049371.5499999998</v>
      </c>
      <c r="P17" s="35">
        <f t="shared" si="0"/>
        <v>0.22203575161782321</v>
      </c>
      <c r="Q17" s="36">
        <f t="shared" si="1"/>
        <v>0.14624921303804186</v>
      </c>
      <c r="R17" s="28"/>
    </row>
    <row r="18" spans="1:18" ht="119.25" customHeight="1" x14ac:dyDescent="0.2">
      <c r="B18" s="20"/>
      <c r="C18" s="29"/>
      <c r="D18" s="40" t="s">
        <v>32</v>
      </c>
      <c r="E18" s="22" t="s">
        <v>35</v>
      </c>
      <c r="F18" s="38" t="s">
        <v>36</v>
      </c>
      <c r="G18" s="33"/>
      <c r="H18" s="33">
        <v>23437536</v>
      </c>
      <c r="I18" s="33">
        <f>5491222.32-229402.27</f>
        <v>5261820.0500000007</v>
      </c>
      <c r="J18" s="33">
        <f t="shared" si="3"/>
        <v>28699356.050000001</v>
      </c>
      <c r="K18" s="33">
        <v>4531682.79</v>
      </c>
      <c r="L18" s="33">
        <v>4531682.55</v>
      </c>
      <c r="M18" s="33">
        <v>4531682.55</v>
      </c>
      <c r="N18" s="33">
        <v>4531682.55</v>
      </c>
      <c r="O18" s="32">
        <f t="shared" si="4"/>
        <v>24167673.5</v>
      </c>
      <c r="P18" s="36">
        <f t="shared" si="0"/>
        <v>0.19335149181210856</v>
      </c>
      <c r="Q18" s="41">
        <f t="shared" si="1"/>
        <v>0.1579018895791566</v>
      </c>
      <c r="R18" s="28"/>
    </row>
    <row r="19" spans="1:18" ht="73.5" customHeight="1" x14ac:dyDescent="0.2">
      <c r="B19" s="20"/>
      <c r="C19" s="29"/>
      <c r="D19" s="37" t="s">
        <v>32</v>
      </c>
      <c r="E19" s="22" t="s">
        <v>37</v>
      </c>
      <c r="F19" s="22" t="s">
        <v>38</v>
      </c>
      <c r="G19" s="38"/>
      <c r="H19" s="33">
        <v>8647087</v>
      </c>
      <c r="I19" s="33">
        <f>683470.25-17400</f>
        <v>666070.25</v>
      </c>
      <c r="J19" s="33">
        <f t="shared" si="3"/>
        <v>9313157.25</v>
      </c>
      <c r="K19" s="33">
        <v>1998042.77</v>
      </c>
      <c r="L19" s="33">
        <v>1550268.12</v>
      </c>
      <c r="M19" s="33">
        <v>1550268.12</v>
      </c>
      <c r="N19" s="33">
        <v>1550268.12</v>
      </c>
      <c r="O19" s="32">
        <f t="shared" si="4"/>
        <v>7762889.1299999999</v>
      </c>
      <c r="P19" s="35">
        <f t="shared" si="0"/>
        <v>0.17928212356369261</v>
      </c>
      <c r="Q19" s="36">
        <f t="shared" si="1"/>
        <v>0.16645999615221788</v>
      </c>
      <c r="R19" s="28"/>
    </row>
    <row r="20" spans="1:18" ht="27.75" customHeight="1" x14ac:dyDescent="0.2">
      <c r="B20" s="20"/>
      <c r="C20" s="29"/>
      <c r="D20" s="37" t="s">
        <v>28</v>
      </c>
      <c r="E20" s="22" t="s">
        <v>39</v>
      </c>
      <c r="F20" s="22" t="s">
        <v>40</v>
      </c>
      <c r="G20" s="38"/>
      <c r="H20" s="32">
        <v>8825000</v>
      </c>
      <c r="I20" s="32">
        <v>0</v>
      </c>
      <c r="J20" s="32">
        <f t="shared" si="3"/>
        <v>8825000</v>
      </c>
      <c r="K20" s="33">
        <v>331307</v>
      </c>
      <c r="L20" s="33">
        <v>331307</v>
      </c>
      <c r="M20" s="33">
        <v>331307</v>
      </c>
      <c r="N20" s="33">
        <v>331307</v>
      </c>
      <c r="O20" s="32">
        <f t="shared" si="4"/>
        <v>8493693</v>
      </c>
      <c r="P20" s="35">
        <f t="shared" si="0"/>
        <v>3.7541869688385271E-2</v>
      </c>
      <c r="Q20" s="36">
        <f t="shared" si="1"/>
        <v>3.7541869688385271E-2</v>
      </c>
      <c r="R20" s="28"/>
    </row>
    <row r="21" spans="1:18" ht="38.25" x14ac:dyDescent="0.2">
      <c r="B21" s="20"/>
      <c r="C21" s="29"/>
      <c r="D21" s="37" t="s">
        <v>28</v>
      </c>
      <c r="E21" s="22" t="s">
        <v>41</v>
      </c>
      <c r="F21" s="22" t="s">
        <v>42</v>
      </c>
      <c r="G21" s="38"/>
      <c r="H21" s="32">
        <v>1600000</v>
      </c>
      <c r="I21" s="33">
        <v>0</v>
      </c>
      <c r="J21" s="33">
        <f t="shared" si="3"/>
        <v>1600000</v>
      </c>
      <c r="K21" s="33">
        <v>147250</v>
      </c>
      <c r="L21" s="33">
        <v>147250</v>
      </c>
      <c r="M21" s="33">
        <v>147250</v>
      </c>
      <c r="N21" s="33">
        <v>147250</v>
      </c>
      <c r="O21" s="32">
        <f t="shared" si="4"/>
        <v>1452750</v>
      </c>
      <c r="P21" s="35">
        <f t="shared" si="0"/>
        <v>9.2031249999999995E-2</v>
      </c>
      <c r="Q21" s="36">
        <f t="shared" si="1"/>
        <v>9.2031249999999995E-2</v>
      </c>
      <c r="R21" s="28"/>
    </row>
    <row r="22" spans="1:18" ht="38.25" x14ac:dyDescent="0.2">
      <c r="B22" s="20"/>
      <c r="C22" s="29"/>
      <c r="D22" s="37" t="s">
        <v>28</v>
      </c>
      <c r="E22" s="22" t="s">
        <v>43</v>
      </c>
      <c r="F22" s="22" t="s">
        <v>44</v>
      </c>
      <c r="G22" s="38"/>
      <c r="H22" s="32">
        <v>575000</v>
      </c>
      <c r="I22" s="32">
        <v>0</v>
      </c>
      <c r="J22" s="32">
        <f t="shared" si="3"/>
        <v>575000</v>
      </c>
      <c r="K22" s="33">
        <v>0</v>
      </c>
      <c r="L22" s="33">
        <v>0</v>
      </c>
      <c r="M22" s="33">
        <v>0</v>
      </c>
      <c r="N22" s="33">
        <v>0</v>
      </c>
      <c r="O22" s="32">
        <f t="shared" si="4"/>
        <v>575000</v>
      </c>
      <c r="P22" s="35">
        <f t="shared" si="0"/>
        <v>0</v>
      </c>
      <c r="Q22" s="36">
        <f t="shared" si="1"/>
        <v>0</v>
      </c>
      <c r="R22" s="28"/>
    </row>
    <row r="23" spans="1:18" x14ac:dyDescent="0.2">
      <c r="B23" s="42"/>
      <c r="C23" s="43"/>
      <c r="D23" s="44"/>
      <c r="E23" s="45"/>
      <c r="F23" s="45"/>
      <c r="G23" s="46"/>
      <c r="H23" s="47"/>
      <c r="I23" s="47"/>
      <c r="J23" s="47"/>
      <c r="K23" s="47"/>
      <c r="L23" s="47"/>
      <c r="M23" s="47"/>
      <c r="N23" s="47"/>
      <c r="O23" s="48"/>
      <c r="P23" s="49"/>
      <c r="Q23" s="50"/>
      <c r="R23" s="28"/>
    </row>
    <row r="24" spans="1:18" s="57" customFormat="1" x14ac:dyDescent="0.2">
      <c r="A24" s="51"/>
      <c r="B24" s="52"/>
      <c r="C24" s="76" t="s">
        <v>45</v>
      </c>
      <c r="D24" s="77"/>
      <c r="E24" s="48"/>
      <c r="F24" s="48"/>
      <c r="G24" s="48"/>
      <c r="H24" s="53">
        <f t="shared" ref="H24:O24" si="5">+H11+H16</f>
        <v>75956077</v>
      </c>
      <c r="I24" s="53">
        <f t="shared" si="5"/>
        <v>13436017.300000001</v>
      </c>
      <c r="J24" s="53">
        <f t="shared" si="5"/>
        <v>89392094.299999997</v>
      </c>
      <c r="K24" s="54">
        <f t="shared" si="5"/>
        <v>13226054</v>
      </c>
      <c r="L24" s="54">
        <f t="shared" si="5"/>
        <v>12531522.129999999</v>
      </c>
      <c r="M24" s="54">
        <f t="shared" si="5"/>
        <v>12531522.129999999</v>
      </c>
      <c r="N24" s="54">
        <f t="shared" si="5"/>
        <v>12531522.129999999</v>
      </c>
      <c r="O24" s="54">
        <f t="shared" si="5"/>
        <v>76860572.170000002</v>
      </c>
      <c r="P24" s="55">
        <f>L24/H24</f>
        <v>0.16498379886049142</v>
      </c>
      <c r="Q24" s="56">
        <f>L24/J24</f>
        <v>0.14018602235611791</v>
      </c>
    </row>
    <row r="25" spans="1:18" x14ac:dyDescent="0.2">
      <c r="B25" s="78" t="s">
        <v>46</v>
      </c>
      <c r="C25" s="78"/>
      <c r="D25" s="78"/>
      <c r="E25" s="78"/>
      <c r="F25" s="78"/>
      <c r="G25" s="78"/>
      <c r="H25" s="78"/>
      <c r="I25" s="78"/>
      <c r="J25" s="78"/>
      <c r="K25" s="58"/>
      <c r="L25" s="2"/>
      <c r="M25" s="59"/>
      <c r="N25" s="59"/>
      <c r="O25" s="60"/>
      <c r="P25" s="2"/>
      <c r="Q25" s="61"/>
    </row>
    <row r="26" spans="1:18" x14ac:dyDescent="0.2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61"/>
      <c r="N26" s="61"/>
      <c r="O26" s="63"/>
      <c r="P26" s="2"/>
      <c r="Q26" s="61"/>
    </row>
    <row r="27" spans="1:18" x14ac:dyDescent="0.2">
      <c r="B27" s="61"/>
      <c r="C27" s="61"/>
      <c r="D27" s="61"/>
      <c r="E27" s="61"/>
      <c r="F27" s="61"/>
      <c r="G27" s="61"/>
      <c r="H27" s="63"/>
      <c r="I27" s="63"/>
      <c r="J27" s="63"/>
      <c r="K27" s="63"/>
      <c r="L27" s="63"/>
      <c r="M27" s="63"/>
      <c r="N27" s="63"/>
      <c r="O27" s="63"/>
      <c r="P27" s="61"/>
      <c r="Q27" s="61"/>
    </row>
    <row r="28" spans="1:18" x14ac:dyDescent="0.2">
      <c r="B28" s="61"/>
      <c r="C28" s="61"/>
      <c r="D28" s="64"/>
      <c r="E28" s="64"/>
      <c r="F28" s="61"/>
      <c r="G28" s="61"/>
      <c r="H28" s="63"/>
      <c r="I28" s="63"/>
      <c r="J28" s="63"/>
      <c r="K28" s="63"/>
      <c r="L28" s="63"/>
      <c r="M28" s="63"/>
      <c r="N28" s="63"/>
      <c r="O28" s="63"/>
      <c r="P28" s="61"/>
      <c r="Q28" s="61"/>
    </row>
    <row r="29" spans="1:18" x14ac:dyDescent="0.2">
      <c r="B29" s="61"/>
      <c r="C29" s="61"/>
      <c r="D29" s="2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8" x14ac:dyDescent="0.2">
      <c r="B30" s="61"/>
      <c r="C30" s="61"/>
      <c r="D30" s="2"/>
      <c r="E30" s="61"/>
      <c r="F30" s="61"/>
      <c r="G30" s="61"/>
      <c r="H30" s="61"/>
      <c r="I30" s="2"/>
      <c r="J30" s="61"/>
      <c r="K30" s="61"/>
      <c r="L30" s="2"/>
      <c r="M30" s="2"/>
      <c r="N30" s="61"/>
      <c r="O30" s="2"/>
      <c r="P30" s="61"/>
      <c r="Q30" s="61"/>
    </row>
    <row r="31" spans="1:18" x14ac:dyDescent="0.2">
      <c r="B31" s="61"/>
      <c r="C31" s="61"/>
      <c r="D31" s="2"/>
      <c r="E31" s="61"/>
      <c r="F31" s="61"/>
      <c r="G31" s="61"/>
      <c r="H31" s="61"/>
      <c r="I31" s="2"/>
      <c r="J31" s="61"/>
      <c r="K31" s="61"/>
      <c r="L31" s="2"/>
      <c r="M31" s="2"/>
      <c r="N31" s="61"/>
      <c r="O31" s="2"/>
      <c r="P31" s="61"/>
      <c r="Q31" s="61"/>
    </row>
    <row r="32" spans="1:18" x14ac:dyDescent="0.2">
      <c r="B32" s="61"/>
      <c r="C32" s="61"/>
      <c r="D32" s="65"/>
      <c r="E32" s="61"/>
      <c r="F32" s="61"/>
      <c r="G32" s="61"/>
      <c r="H32" s="61"/>
      <c r="I32" s="65"/>
      <c r="J32" s="61"/>
      <c r="K32" s="61"/>
      <c r="L32" s="65"/>
      <c r="M32" s="65"/>
      <c r="N32" s="61"/>
      <c r="O32" s="65"/>
      <c r="P32" s="61"/>
      <c r="Q32" s="61"/>
    </row>
    <row r="33" spans="2:17" x14ac:dyDescent="0.2">
      <c r="B33" s="61"/>
      <c r="C33" s="61"/>
      <c r="D33" s="66"/>
      <c r="E33" s="66" t="str">
        <f>[1]CAdmon!A28</f>
        <v>Lic. Luis Ernesto Rojas Ávila</v>
      </c>
      <c r="F33" s="61"/>
      <c r="G33" s="61"/>
      <c r="H33" s="61"/>
      <c r="I33" s="67"/>
      <c r="J33" s="67"/>
      <c r="K33" s="67"/>
      <c r="L33" s="66"/>
      <c r="M33" s="66"/>
      <c r="N33" s="61"/>
      <c r="O33" s="67" t="str">
        <f>[1]CProg!$G$47</f>
        <v>C.P. Juan José Rangel Gutiérrez</v>
      </c>
      <c r="P33" s="61"/>
      <c r="Q33" s="61"/>
    </row>
    <row r="34" spans="2:17" x14ac:dyDescent="0.2">
      <c r="B34" s="61"/>
      <c r="C34" s="61"/>
      <c r="D34" s="66"/>
      <c r="E34" s="66" t="str">
        <f>[1]CAdmon!A29</f>
        <v>Director General</v>
      </c>
      <c r="F34" s="61"/>
      <c r="G34" s="61"/>
      <c r="H34" s="61"/>
      <c r="I34" s="67"/>
      <c r="J34" s="67"/>
      <c r="K34" s="67"/>
      <c r="L34" s="66"/>
      <c r="M34" s="66"/>
      <c r="N34" s="61"/>
      <c r="O34" s="67" t="str">
        <f>[1]CProg!$G$48</f>
        <v>Director Financiero y de Administración</v>
      </c>
      <c r="P34" s="61"/>
      <c r="Q34" s="61"/>
    </row>
    <row r="35" spans="2:17" x14ac:dyDescent="0.2">
      <c r="B35" s="61"/>
      <c r="C35" s="61"/>
      <c r="D35" s="61"/>
      <c r="E35" s="67" t="s">
        <v>47</v>
      </c>
      <c r="F35" s="61"/>
      <c r="G35" s="61"/>
      <c r="H35" s="61"/>
      <c r="I35" s="67"/>
      <c r="J35" s="67"/>
      <c r="K35" s="67"/>
      <c r="L35" s="67"/>
      <c r="M35" s="67"/>
      <c r="N35" s="61"/>
      <c r="O35" s="67" t="s">
        <v>47</v>
      </c>
      <c r="P35" s="61"/>
      <c r="Q35" s="61"/>
    </row>
    <row r="36" spans="2:17" x14ac:dyDescent="0.2">
      <c r="H36" s="68"/>
      <c r="I36" s="69"/>
      <c r="J36" s="68"/>
      <c r="K36" s="68"/>
      <c r="L36" s="70"/>
      <c r="M36" s="70"/>
      <c r="O36" s="68"/>
      <c r="P36" s="1"/>
    </row>
  </sheetData>
  <mergeCells count="13">
    <mergeCell ref="B10:D10"/>
    <mergeCell ref="C11:D11"/>
    <mergeCell ref="C24:D24"/>
    <mergeCell ref="B25:J25"/>
    <mergeCell ref="B1:Q1"/>
    <mergeCell ref="B2:Q2"/>
    <mergeCell ref="B3:Q3"/>
    <mergeCell ref="B7:D9"/>
    <mergeCell ref="E7:E9"/>
    <mergeCell ref="G7:G9"/>
    <mergeCell ref="H7:N7"/>
    <mergeCell ref="O7:O8"/>
    <mergeCell ref="P7:Q7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 verticalCentered="1"/>
  <pageMargins left="1.4960629921259843" right="0.70866141732283472" top="0.74803149606299213" bottom="0.74803149606299213" header="0.31496062992125984" footer="0.31496062992125984"/>
  <pageSetup paperSize="9" scale="48" orientation="landscape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PyPI</vt:lpstr>
      <vt:lpstr>PyPI!Área_de_impresión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 Moreno Mendoza</dc:creator>
  <cp:lastModifiedBy>Marlen Moreno Mendoza</cp:lastModifiedBy>
  <cp:lastPrinted>2018-05-08T16:02:51Z</cp:lastPrinted>
  <dcterms:created xsi:type="dcterms:W3CDTF">2018-05-08T15:34:07Z</dcterms:created>
  <dcterms:modified xsi:type="dcterms:W3CDTF">2018-05-08T16:02:57Z</dcterms:modified>
</cp:coreProperties>
</file>