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NOTAS_DESGLOCE" sheetId="1" r:id="rId1"/>
  </sheets>
  <definedNames>
    <definedName name="_xlnm.Print_Area" localSheetId="0">NOTAS_DESGLOCE!$A$1:$F$411</definedName>
  </definedNames>
  <calcPr calcId="145621"/>
</workbook>
</file>

<file path=xl/calcChain.xml><?xml version="1.0" encoding="utf-8"?>
<calcChain xmlns="http://schemas.openxmlformats.org/spreadsheetml/2006/main">
  <c r="F398" i="1" l="1"/>
  <c r="C394" i="1" s="1"/>
  <c r="C385" i="1"/>
  <c r="H383" i="1"/>
  <c r="H382" i="1"/>
  <c r="C369" i="1"/>
  <c r="D368" i="1" s="1"/>
  <c r="D360" i="1"/>
  <c r="F360" i="1" s="1"/>
  <c r="G361" i="1" s="1"/>
  <c r="D354" i="1"/>
  <c r="F350" i="1"/>
  <c r="J349" i="1"/>
  <c r="K349" i="1" s="1"/>
  <c r="K347" i="1"/>
  <c r="D347" i="1"/>
  <c r="K346" i="1"/>
  <c r="K345" i="1"/>
  <c r="K344" i="1"/>
  <c r="B334" i="1"/>
  <c r="B327" i="1"/>
  <c r="C319" i="1"/>
  <c r="B319" i="1"/>
  <c r="D318" i="1"/>
  <c r="D317" i="1"/>
  <c r="D316" i="1"/>
  <c r="D315" i="1"/>
  <c r="D314" i="1"/>
  <c r="D313" i="1"/>
  <c r="D319" i="1" s="1"/>
  <c r="C312" i="1"/>
  <c r="B312" i="1"/>
  <c r="D306" i="1"/>
  <c r="C306" i="1"/>
  <c r="B306" i="1"/>
  <c r="C290" i="1"/>
  <c r="B290" i="1"/>
  <c r="D288" i="1"/>
  <c r="D290" i="1" s="1"/>
  <c r="C287" i="1"/>
  <c r="B287" i="1"/>
  <c r="B281" i="1"/>
  <c r="B228" i="1"/>
  <c r="C277" i="1" s="1"/>
  <c r="B222" i="1"/>
  <c r="B218" i="1"/>
  <c r="B211" i="1"/>
  <c r="B214" i="1" s="1"/>
  <c r="B207" i="1"/>
  <c r="B199" i="1"/>
  <c r="B192" i="1"/>
  <c r="B185" i="1"/>
  <c r="B178" i="1"/>
  <c r="E170" i="1"/>
  <c r="D170" i="1"/>
  <c r="C170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C153" i="1"/>
  <c r="B153" i="1"/>
  <c r="B170" i="1" s="1"/>
  <c r="B146" i="1"/>
  <c r="B140" i="1"/>
  <c r="C133" i="1"/>
  <c r="D131" i="1"/>
  <c r="D130" i="1"/>
  <c r="D133" i="1" s="1"/>
  <c r="D129" i="1"/>
  <c r="C129" i="1"/>
  <c r="B129" i="1"/>
  <c r="B133" i="1" s="1"/>
  <c r="C123" i="1"/>
  <c r="D121" i="1"/>
  <c r="D120" i="1"/>
  <c r="D119" i="1"/>
  <c r="D118" i="1"/>
  <c r="D117" i="1"/>
  <c r="D116" i="1"/>
  <c r="D115" i="1"/>
  <c r="C388" i="1" s="1"/>
  <c r="C115" i="1"/>
  <c r="B115" i="1"/>
  <c r="D113" i="1"/>
  <c r="D112" i="1"/>
  <c r="D111" i="1"/>
  <c r="D110" i="1"/>
  <c r="D109" i="1"/>
  <c r="D108" i="1"/>
  <c r="D107" i="1" s="1"/>
  <c r="D123" i="1" s="1"/>
  <c r="C107" i="1"/>
  <c r="B107" i="1"/>
  <c r="B123" i="1" s="1"/>
  <c r="B97" i="1"/>
  <c r="B90" i="1"/>
  <c r="B80" i="1"/>
  <c r="B69" i="1"/>
  <c r="B68" i="1"/>
  <c r="B65" i="1" s="1"/>
  <c r="B67" i="1"/>
  <c r="B66" i="1"/>
  <c r="E65" i="1"/>
  <c r="D65" i="1"/>
  <c r="C65" i="1"/>
  <c r="B63" i="1"/>
  <c r="B62" i="1"/>
  <c r="B61" i="1"/>
  <c r="B60" i="1"/>
  <c r="B59" i="1"/>
  <c r="B58" i="1"/>
  <c r="C57" i="1"/>
  <c r="B57" i="1"/>
  <c r="B56" i="1"/>
  <c r="B54" i="1" s="1"/>
  <c r="B55" i="1"/>
  <c r="E54" i="1"/>
  <c r="E70" i="1" s="1"/>
  <c r="D54" i="1"/>
  <c r="D70" i="1" s="1"/>
  <c r="C54" i="1"/>
  <c r="C70" i="1" s="1"/>
  <c r="C50" i="1"/>
  <c r="B48" i="1"/>
  <c r="B47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 s="1"/>
  <c r="B50" i="1" s="1"/>
  <c r="D28" i="1"/>
  <c r="D50" i="1" s="1"/>
  <c r="C28" i="1"/>
  <c r="D22" i="1"/>
  <c r="B22" i="1"/>
  <c r="F55" i="1" l="1"/>
  <c r="F56" i="1" s="1"/>
  <c r="B70" i="1"/>
  <c r="D387" i="1"/>
  <c r="D396" i="1" s="1"/>
  <c r="G400" i="1" s="1"/>
  <c r="G401" i="1" s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D312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D287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81" i="1" l="1"/>
  <c r="C228" i="1"/>
</calcChain>
</file>

<file path=xl/comments1.xml><?xml version="1.0" encoding="utf-8"?>
<comments xmlns="http://schemas.openxmlformats.org/spreadsheetml/2006/main">
  <authors>
    <author>Gerardo Gabriel Magaña Muñiz</author>
  </authors>
  <commentList>
    <comment ref="C385" authorId="0">
      <text>
        <r>
          <rPr>
            <b/>
            <sz val="9"/>
            <color indexed="81"/>
            <rFont val="Tahoma"/>
            <family val="2"/>
          </rPr>
          <t>Gerardo Gabriel Magaña Muñiz:</t>
        </r>
        <r>
          <rPr>
            <sz val="9"/>
            <color indexed="81"/>
            <rFont val="Tahoma"/>
            <family val="2"/>
          </rPr>
          <t xml:space="preserve">
SE TOMA DEL COMPROMETIDO, e incluye poliza de seguro autos activos a Lp</t>
        </r>
      </text>
    </comment>
  </commentList>
</comments>
</file>

<file path=xl/sharedStrings.xml><?xml version="1.0" encoding="utf-8"?>
<sst xmlns="http://schemas.openxmlformats.org/spreadsheetml/2006/main" count="362" uniqueCount="301">
  <si>
    <t xml:space="preserve">NOTAS A LOS ESTADOS FINANCIEROS </t>
  </si>
  <si>
    <t>Al 31 de Marzo del 2018</t>
  </si>
  <si>
    <t>Ente Público:</t>
  </si>
  <si>
    <t>COORDINADORA DE FOMENTO AL COMERCIO EXTERIOR DEL ESTADO DE GUANAJUATO (COFOCE)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</si>
  <si>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</si>
  <si>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</si>
  <si>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</si>
  <si>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</si>
  <si>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</si>
  <si>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</si>
  <si>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</si>
  <si>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</si>
  <si>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</si>
  <si>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</si>
  <si>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1211xxxxxx Inversiones a LP</t>
  </si>
  <si>
    <t xml:space="preserve"> </t>
  </si>
  <si>
    <t>* DERECHOSA RECIBIR EFECTIVO Y EQUIVALENTES Y BIENES O SERVICIOS A RECIBIR</t>
  </si>
  <si>
    <t>ESF-02 INGRESOS P/RECUPERAR</t>
  </si>
  <si>
    <t>2018</t>
  </si>
  <si>
    <t>2017</t>
  </si>
  <si>
    <t>1122000000 Cuentas por Cobrar a CP</t>
  </si>
  <si>
    <t>10C0001014 GIGANTE VERDE</t>
  </si>
  <si>
    <t>10C0001044IDE INDUSTRIAS SA DE CV</t>
  </si>
  <si>
    <t>10C0001104SERVICIOS ADMINISTRATIVOS DESCENTRALIZADOS SA DE CV</t>
  </si>
  <si>
    <t>10C0001157METAGRA MEXICO SA DE CV</t>
  </si>
  <si>
    <t>10C0001202RELATS MEXICO SA DE CV</t>
  </si>
  <si>
    <t>10C0001235PIRELLI SERVICIOS SA DE CV</t>
  </si>
  <si>
    <t>10C0001275SANDHAR TECHNOLOGIES DE MEXICO S DE RL DE CV</t>
  </si>
  <si>
    <t>10C0001277FUMAQ SA DE CV</t>
  </si>
  <si>
    <t>10C0001278REHAU SA DE CV</t>
  </si>
  <si>
    <t>10C0001279ALBRE GARDEN SA DE CV</t>
  </si>
  <si>
    <t>10C0001083MUNICIPIO DE LEON</t>
  </si>
  <si>
    <t>10C0001070TEKFOR MEXICO</t>
  </si>
  <si>
    <t>10C0001204HIROTEC TOOLING DE MEXICO, S DE RL</t>
  </si>
  <si>
    <t>10C0001235PIRELLI SERVICIOS, S.A. DE C.V.</t>
  </si>
  <si>
    <t>10C0001290CROCS SERVICIOS MEXICO S DE RL DE C</t>
  </si>
  <si>
    <t>10C0001291COMANDO, S.A. DE C.V.</t>
  </si>
  <si>
    <t>10C0001186NOVATEC PAGANI, S.A. DE C.V.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</si>
  <si>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</si>
  <si>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</si>
  <si>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</si>
  <si>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</si>
  <si>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</si>
  <si>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</si>
  <si>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>RODRIGUEZ CHONG BEATRIZ EUNICE</t>
  </si>
  <si>
    <t>SOTO ORTIZ MARGARITA</t>
  </si>
  <si>
    <t>NIETO RAMIREZ PEDRO</t>
  </si>
  <si>
    <t>GARCIA ACEVES AMERICA</t>
  </si>
  <si>
    <t>ALFONSO MENA</t>
  </si>
  <si>
    <t>OROZCO ALAN</t>
  </si>
  <si>
    <t>MARQUEZ MICHEL GABRIEL</t>
  </si>
  <si>
    <t xml:space="preserve">MEXICANA DE AVIACION SA DE CV
</t>
  </si>
  <si>
    <t>SECRETARIA DE FINANZAS Y ADMINISTRACION</t>
  </si>
  <si>
    <t xml:space="preserve">1125xxxxxx Deudores por Anticipos </t>
  </si>
  <si>
    <t>Fondo Fijo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</si>
  <si>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</si>
  <si>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</si>
  <si>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</si>
  <si>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</si>
  <si>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</si>
  <si>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</si>
  <si>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</si>
  <si>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</si>
  <si>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</si>
  <si>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</si>
  <si>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</si>
  <si>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</si>
  <si>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</si>
  <si>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</si>
  <si>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</si>
  <si>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</si>
  <si>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</si>
  <si>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</si>
  <si>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</si>
  <si>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</si>
  <si>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</si>
  <si>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1240xxxxxx</t>
  </si>
  <si>
    <t>1241151100  MUEBLES DE OFICINA Y ESTANTERÍA</t>
  </si>
  <si>
    <t>1241251200  MUEBLES, EXCEPTO DE</t>
  </si>
  <si>
    <t>1241351500  EQUIPO DE CÓMPUTO Y</t>
  </si>
  <si>
    <t>1241951900  OTROS MOBILIARIOS Y</t>
  </si>
  <si>
    <t>1242152100  EQUIPO Y APARATOS AUDIOVISUALES</t>
  </si>
  <si>
    <t>1244154100  AUTOMÓVILES Y CAMIONES</t>
  </si>
  <si>
    <t>1246656600  EQUIPOS DE GENERACI</t>
  </si>
  <si>
    <t>1260xxxxxx</t>
  </si>
  <si>
    <t>1263151101  MUEBLES DE OFICINA Y</t>
  </si>
  <si>
    <t>1263151201  MUEBLES, EXCEPTO DE</t>
  </si>
  <si>
    <t>1263151501  EPO. DE COMPUTO Y DE</t>
  </si>
  <si>
    <t>1263151901  OTROS MOBILIARIOS Y</t>
  </si>
  <si>
    <t>1263454101  AUTOMÓVILES Y CAMIONES 2010</t>
  </si>
  <si>
    <t>1263656601  EQUIPOS DE GENERACIÓ</t>
  </si>
  <si>
    <t>ESF-09 INTANGIBLES Y DIFERIDOS</t>
  </si>
  <si>
    <t xml:space="preserve">1250xxxxxx </t>
  </si>
  <si>
    <t>1270xxxxxx</t>
  </si>
  <si>
    <t>1273034500  SEGURO DE BIENES PAT</t>
  </si>
  <si>
    <t>1273134500  CONSUMO DE SEG. BIEN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</si>
  <si>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</si>
  <si>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</si>
  <si>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</si>
  <si>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</si>
  <si>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</si>
  <si>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</si>
  <si>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</si>
  <si>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2111101001  SUELDOS POR PAGAR</t>
  </si>
  <si>
    <t>2111101002  SUELDOS DEVENGADOS</t>
  </si>
  <si>
    <t>2111401002  APORTACION PATRONAL ISSSTE</t>
  </si>
  <si>
    <t>2117101001  ISR NOMINA</t>
  </si>
  <si>
    <t>2117101002  ISR ASIMILADOS A SALARIOS</t>
  </si>
  <si>
    <t>2117101010  ISR RETENCION POR HONORARIOS</t>
  </si>
  <si>
    <t>2117102001  CEDULAR  HONORARIOS</t>
  </si>
  <si>
    <t>2117202003  APORTACIÓN TRABAJADOR ISSSTE</t>
  </si>
  <si>
    <t>2117301002  IVA TRANSLADADO</t>
  </si>
  <si>
    <t>2117301007  IVA POR PAGAR</t>
  </si>
  <si>
    <t>2117502101  IMPUESTO SOBRE NOMINAS</t>
  </si>
  <si>
    <t>2117919003  DESCUENTO POR TELEFONÍA</t>
  </si>
  <si>
    <t>2119905001  ACREEDORES DIVERSOS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</si>
  <si>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</si>
  <si>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</si>
  <si>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</si>
  <si>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</si>
  <si>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</si>
  <si>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</si>
  <si>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</si>
  <si>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</si>
  <si>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</si>
  <si>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</si>
  <si>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</si>
  <si>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</si>
  <si>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</si>
  <si>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</si>
  <si>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4100xxxxxx</t>
  </si>
  <si>
    <t>4160 Aprovechamientos de Tipo Corrient</t>
  </si>
  <si>
    <t>4170 Ingresos por Venta de Bienes y Serv</t>
  </si>
  <si>
    <t>4200xxxxxx</t>
  </si>
  <si>
    <t>4220 Transferencias, Asignaciones, Subs.</t>
  </si>
  <si>
    <t>ERA-02 OTROS INGRESOS Y BENEFICIOS</t>
  </si>
  <si>
    <t>4300xxxxxx</t>
  </si>
  <si>
    <t>4310 Ingresos Financieros</t>
  </si>
  <si>
    <t>4390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</si>
  <si>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</si>
  <si>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</si>
  <si>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</si>
  <si>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</si>
  <si>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</si>
  <si>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</si>
  <si>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</si>
  <si>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5113131000  PRIMAS POR AÑOS DE S</t>
  </si>
  <si>
    <t>5113132000  PRIMAS DE VACAS., D</t>
  </si>
  <si>
    <t>5113134000  COMPENSACIONES</t>
  </si>
  <si>
    <t>5114141000  APORTACIONES DE SEGURIDAD SOCIAL</t>
  </si>
  <si>
    <t>5114144000  SEGUROS MÚLTIPLES</t>
  </si>
  <si>
    <t>5115153000  SEGURO DE RETIRO (AP</t>
  </si>
  <si>
    <t>5115154000  PRESTACIONES CONTRACTUALES</t>
  </si>
  <si>
    <t>5115159000  OTRAS PRESTACIONES S</t>
  </si>
  <si>
    <t>5121211000  MATERIALES Y ÚTILES DE OFICINA</t>
  </si>
  <si>
    <t>5121215000  MATERIAL DIDÁCTICO Y</t>
  </si>
  <si>
    <t>5121216000  MATERIAL DE LIMPIEZA</t>
  </si>
  <si>
    <t>5124246000  MATERIAL ELÉCTRICO</t>
  </si>
  <si>
    <t>5124249000  MATERIALES DIVERSOS</t>
  </si>
  <si>
    <t>5125253000  MEDICINAS Y PRODUCTO</t>
  </si>
  <si>
    <t>5126261000  COMBUSTIBLES, LUBRI</t>
  </si>
  <si>
    <t>5129291000  REFACCIONES, ACCESO</t>
  </si>
  <si>
    <t>5129294000  REFACCIONES Y ACCESO</t>
  </si>
  <si>
    <t>5129296000  REF. EQ. TRANSP.</t>
  </si>
  <si>
    <t>5131311000  SERVICIO DE ENERGÍA ELÉCTRICA</t>
  </si>
  <si>
    <t>5131314000  TELEFONÍA TRADICIONAL</t>
  </si>
  <si>
    <t>5131315000  TELEFONÍA CELULAR</t>
  </si>
  <si>
    <t>5131317000  SERV. ACCESO A INTE</t>
  </si>
  <si>
    <t>5131318000  SERVICIO POSTAL</t>
  </si>
  <si>
    <t>5132322000  ARRENDAMIENTO DE EDIFICIOS</t>
  </si>
  <si>
    <t>5132323000  ARRE. M. Y EQ. EDU</t>
  </si>
  <si>
    <t>5132327000  ARRE. ACT. INTANG</t>
  </si>
  <si>
    <t>5133333000  SERVS. CONSULT. ADM</t>
  </si>
  <si>
    <t>5134341000  INTERESES, DESCTOS.</t>
  </si>
  <si>
    <t>5134346000  ALMACENAJE, ENVASE Y EMBALAJE</t>
  </si>
  <si>
    <t>5135351000  CONSERV. Y MANTENIMI</t>
  </si>
  <si>
    <t>5135352000  INST., REPAR. MTTO.</t>
  </si>
  <si>
    <t>5135353000  INST., REPAR. Y MTT</t>
  </si>
  <si>
    <t>5135355000  REPAR. Y MTTO. DE EQ</t>
  </si>
  <si>
    <t>5135358000  SERVICIOS DE LIMPIEZ</t>
  </si>
  <si>
    <t>5136361200  DIF. POR MEDIOS ALTE</t>
  </si>
  <si>
    <t>5136365000  SERV. DE LA INDUSTR</t>
  </si>
  <si>
    <t>5136366000  SERV. CRE INTERNET</t>
  </si>
  <si>
    <t>5137371000  PASAJES AEREOS</t>
  </si>
  <si>
    <t>5137372000  PASAJES TERRESTRES</t>
  </si>
  <si>
    <t>5137375000  VIATICOS EN EL PAIS</t>
  </si>
  <si>
    <t>5137376000  VIÁTICOS EN EL EXTRANJERO</t>
  </si>
  <si>
    <t>5137379000  OT. SER. TRASLADO</t>
  </si>
  <si>
    <t>5138383000  CONGRESOS Y CONVENCIONES</t>
  </si>
  <si>
    <t>5138385000  GASTOS  DE REPRESENTACION</t>
  </si>
  <si>
    <t>5139392000  OTROS IMPUESTOS Y DERECHOS</t>
  </si>
  <si>
    <t>5139398000  IMPUESTO DE NOMINA</t>
  </si>
  <si>
    <t>5231432000  SUBSIDIOS A LA DISTRIBUCIÓN</t>
  </si>
  <si>
    <t>5231433000  SUBSIDIOS A LA INVERSIÓN</t>
  </si>
  <si>
    <t>5594000001  DIFERENCIAS POR TIPO</t>
  </si>
  <si>
    <t>III) NOTAS AL ESTADO DE VARIACIÓN A LA HACIEDA PÚBLICA</t>
  </si>
  <si>
    <t>VHP-01 PATRIMONIO CONTRIBUIDO</t>
  </si>
  <si>
    <t>MODIFICACION</t>
  </si>
  <si>
    <t>3110xxxxxx</t>
  </si>
  <si>
    <t>3110915000  BIENES MUEBLES E INMUEBLES</t>
  </si>
  <si>
    <t>3113915000  BIENES MUEBLES E INM</t>
  </si>
  <si>
    <t>VHP-02 PATRIMONIO GENERADO</t>
  </si>
  <si>
    <t>3210 Resultado del Ejercicio (Ahorro/Des</t>
  </si>
  <si>
    <t>3220000002  RESULTADOS ACUMULADOS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</si>
  <si>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</si>
  <si>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</si>
  <si>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</si>
  <si>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</si>
  <si>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</si>
  <si>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</si>
  <si>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</si>
  <si>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</si>
  <si>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3220690204  APLICACIÓN DE REMANENTE MUNICIPAL</t>
  </si>
  <si>
    <t>IV) NOTAS AL ESTADO DE FLUJO DE EFECTIVO</t>
  </si>
  <si>
    <t>EFE-01 FLUJO DE EFECTIVO</t>
  </si>
  <si>
    <t>1110xxxxxx</t>
  </si>
  <si>
    <t>1111101001  CAJA DE DOLARES</t>
  </si>
  <si>
    <t>1112102002  BBVA BANCOMER 014589</t>
  </si>
  <si>
    <t>1112102003  BBVA BANCOMER  01443</t>
  </si>
  <si>
    <t>1112102005  BBVA BANCOMER  01041</t>
  </si>
  <si>
    <t>1112102006  BBVA BANCOMER 010651</t>
  </si>
  <si>
    <t>1112202001  BBVA BANCOMER 014439</t>
  </si>
  <si>
    <t>EFE-02 ADQ. BIENES MUEBLES E INMUEBLES</t>
  </si>
  <si>
    <t>% SUB</t>
  </si>
  <si>
    <t>1210xxxxxx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</si>
  <si>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</si>
  <si>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</si>
  <si>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</si>
  <si>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</si>
  <si>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1250xxxxxx</t>
  </si>
  <si>
    <t xml:space="preserve">IV) CONCILIACIÓN DE LOS INGRESOS PRESUPUESTARIOS Y CONTABLES, ASI COMO ENTRE LOS EGRESOS </t>
  </si>
  <si>
    <t>PRESUPUESTARIOS Y LOS GASTOS</t>
  </si>
  <si>
    <r>
      <t>1.</t>
    </r>
    <r>
      <rPr>
        <sz val="7"/>
        <rFont val="Times New Roman"/>
        <family val="1"/>
      </rPr>
      <t xml:space="preserve">     </t>
    </r>
    <r>
      <rPr>
        <sz val="10"/>
        <rFont val="Intro Book"/>
      </rPr>
      <t>GASTO EXCEDIDO. INGRESO RECAUDADO – GASTO PAGADO   (ZP-043)</t>
    </r>
  </si>
  <si>
    <t>Conciliación entre los Ingresos Presupuestarios y Contables</t>
  </si>
  <si>
    <t>Correspondiente del 1 de enero al 31 de Marzo de 2018</t>
  </si>
  <si>
    <t>FONDO</t>
  </si>
  <si>
    <t>CAPITULO</t>
  </si>
  <si>
    <t>INGRESO RECAUDADO</t>
  </si>
  <si>
    <t>GASTO EJERCIDO</t>
  </si>
  <si>
    <t>GASTO EXCEDIDO</t>
  </si>
  <si>
    <t>(Cifras en pesos)</t>
  </si>
  <si>
    <t>413000000</t>
  </si>
  <si>
    <t>1. Ingresos Presupuestarios</t>
  </si>
  <si>
    <t>414710000</t>
  </si>
  <si>
    <t>2. Más ingresos contables no presupuestarios</t>
  </si>
  <si>
    <t>Incremento por variación de inventarios</t>
  </si>
  <si>
    <t>415710000</t>
  </si>
  <si>
    <t>Disminución del exceso de estimaciones por pérdida o deterioro u obsolescencia</t>
  </si>
  <si>
    <t>Disminución del exceso de provisiones</t>
  </si>
  <si>
    <t>APLICACIÓN DE PATRIMONIO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</si>
  <si>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</si>
  <si>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</si>
  <si>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</si>
  <si>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</si>
  <si>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</si>
  <si>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</si>
  <si>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</si>
  <si>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</si>
  <si>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</si>
  <si>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</si>
  <si>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</si>
  <si>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</si>
  <si>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</si>
  <si>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</si>
  <si>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</si>
  <si>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</si>
  <si>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</si>
  <si>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</si>
  <si>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</si>
  <si>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</si>
  <si>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</si>
  <si>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</si>
  <si>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</si>
  <si>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</si>
  <si>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</si>
  <si>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</si>
  <si>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</si>
  <si>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</si>
  <si>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</si>
  <si>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</si>
  <si>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</si>
  <si>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Precomprometido</t>
  </si>
  <si>
    <t>Disminución de inventarios</t>
  </si>
  <si>
    <t>comprometido</t>
  </si>
  <si>
    <t>Aumento por insuficiencia de estimaciones por pérdida o deterioro u obsolescencia</t>
  </si>
  <si>
    <t>factura preliminar</t>
  </si>
  <si>
    <t>Aumento por insuficiencia de provisiones</t>
  </si>
  <si>
    <t>Amortizacion de seguro</t>
  </si>
  <si>
    <t>Otros Gastos</t>
  </si>
  <si>
    <t>Otros Gastos Contables No Presupuestales</t>
  </si>
  <si>
    <t>PRELIMINAR</t>
  </si>
  <si>
    <t>Esta Dif Nol a localice</t>
  </si>
  <si>
    <t>4. Total de Gasto Contable (4 = 1 - 2 + 3)</t>
  </si>
  <si>
    <t>Depreciaciones</t>
  </si>
  <si>
    <t>Diferencia cambios</t>
  </si>
  <si>
    <t>Bajo protesta de decir verdad declaramos que los Estados Financieros y sus Notas son razonablemente correctos y responsabilidad del emisor</t>
  </si>
  <si>
    <t>Lic. Luis Ernesto Rojas Avila</t>
  </si>
  <si>
    <t>C.p Juan Jose Rangel Gutierrez</t>
  </si>
  <si>
    <t>Director General</t>
  </si>
  <si>
    <t>Director Financiero y de Administracion</t>
  </si>
  <si>
    <t>COFOCE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</si>
</sst>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_ ;\-#,##0.00\ "/>
    <numFmt numFmtId="165" formatCode="#,##0.00;\-#,##0.00;&quot; &quot;"/>
    <numFmt numFmtId="166" formatCode="#,##0;\-#,##0;&quot; &quot;"/>
    <numFmt numFmtId="167" formatCode="General_)"/>
    <numFmt numFmtId="168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7"/>
      <name val="Times New Roman"/>
      <family val="1"/>
    </font>
    <font>
      <sz val="10"/>
      <name val="Intro Book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43" fontId="15" fillId="0" borderId="0" applyFont="0" applyFill="0" applyBorder="0" applyAlignment="0" applyProtection="0"/>
    <xf numFmtId="167" fontId="13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" fillId="0" borderId="0"/>
    <xf numFmtId="4" fontId="24" fillId="8" borderId="18" applyNumberFormat="0" applyProtection="0">
      <alignment horizontal="left" vertical="center" indent="1"/>
    </xf>
    <xf numFmtId="0" fontId="25" fillId="0" borderId="0" applyNumberFormat="0" applyFill="0" applyBorder="0" applyAlignment="0" applyProtection="0"/>
  </cellStyleXfs>
  <cellXfs count="19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3" borderId="2" xfId="0" applyNumberFormat="1" applyFont="1" applyFill="1" applyBorder="1" applyAlignment="1" applyProtection="1">
      <protection locked="0"/>
    </xf>
    <xf numFmtId="0" fontId="7" fillId="3" borderId="2" xfId="0" applyFont="1" applyFill="1" applyBorder="1"/>
    <xf numFmtId="0" fontId="3" fillId="3" borderId="2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7" fillId="3" borderId="0" xfId="0" applyFont="1" applyFill="1"/>
    <xf numFmtId="0" fontId="11" fillId="3" borderId="0" xfId="0" applyFont="1" applyFill="1" applyBorder="1"/>
    <xf numFmtId="0" fontId="10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5" fontId="5" fillId="3" borderId="5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165" fontId="5" fillId="3" borderId="6" xfId="0" applyNumberFormat="1" applyFont="1" applyFill="1" applyBorder="1"/>
    <xf numFmtId="0" fontId="12" fillId="3" borderId="0" xfId="0" applyFont="1" applyFill="1" applyBorder="1"/>
    <xf numFmtId="4" fontId="2" fillId="3" borderId="5" xfId="0" applyNumberFormat="1" applyFont="1" applyFill="1" applyBorder="1"/>
    <xf numFmtId="4" fontId="3" fillId="3" borderId="0" xfId="0" applyNumberFormat="1" applyFont="1" applyFill="1"/>
    <xf numFmtId="49" fontId="13" fillId="3" borderId="5" xfId="0" applyNumberFormat="1" applyFont="1" applyFill="1" applyBorder="1" applyAlignment="1">
      <alignment horizontal="left"/>
    </xf>
    <xf numFmtId="4" fontId="7" fillId="3" borderId="5" xfId="0" applyNumberFormat="1" applyFont="1" applyFill="1" applyBorder="1"/>
    <xf numFmtId="4" fontId="10" fillId="3" borderId="5" xfId="0" applyNumberFormat="1" applyFont="1" applyFill="1" applyBorder="1"/>
    <xf numFmtId="4" fontId="7" fillId="3" borderId="6" xfId="0" applyNumberFormat="1" applyFont="1" applyFill="1" applyBorder="1"/>
    <xf numFmtId="4" fontId="2" fillId="2" borderId="3" xfId="0" applyNumberFormat="1" applyFont="1" applyFill="1" applyBorder="1" applyAlignment="1">
      <alignment horizontal="center" vertical="center"/>
    </xf>
    <xf numFmtId="0" fontId="3" fillId="4" borderId="0" xfId="0" applyFont="1" applyFill="1"/>
    <xf numFmtId="49" fontId="2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4" fontId="6" fillId="3" borderId="0" xfId="0" applyNumberFormat="1" applyFont="1" applyFill="1"/>
    <xf numFmtId="164" fontId="10" fillId="3" borderId="5" xfId="0" applyNumberFormat="1" applyFont="1" applyFill="1" applyBorder="1"/>
    <xf numFmtId="4" fontId="6" fillId="4" borderId="0" xfId="0" applyNumberFormat="1" applyFont="1" applyFill="1"/>
    <xf numFmtId="164" fontId="7" fillId="3" borderId="5" xfId="0" applyNumberFormat="1" applyFont="1" applyFill="1" applyBorder="1"/>
    <xf numFmtId="4" fontId="2" fillId="3" borderId="0" xfId="0" applyNumberFormat="1" applyFont="1" applyFill="1"/>
    <xf numFmtId="4" fontId="3" fillId="4" borderId="0" xfId="0" applyNumberFormat="1" applyFont="1" applyFill="1"/>
    <xf numFmtId="164" fontId="7" fillId="3" borderId="6" xfId="0" applyNumberFormat="1" applyFont="1" applyFill="1" applyBorder="1"/>
    <xf numFmtId="0" fontId="10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5" fontId="5" fillId="3" borderId="0" xfId="0" applyNumberFormat="1" applyFont="1" applyFill="1" applyBorder="1"/>
    <xf numFmtId="49" fontId="2" fillId="2" borderId="7" xfId="0" applyNumberFormat="1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left"/>
    </xf>
    <xf numFmtId="165" fontId="14" fillId="3" borderId="5" xfId="0" applyNumberFormat="1" applyFont="1" applyFill="1" applyBorder="1"/>
    <xf numFmtId="165" fontId="14" fillId="3" borderId="10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165" fontId="14" fillId="3" borderId="6" xfId="0" applyNumberFormat="1" applyFont="1" applyFill="1" applyBorder="1"/>
    <xf numFmtId="165" fontId="14" fillId="3" borderId="12" xfId="0" applyNumberFormat="1" applyFont="1" applyFill="1" applyBorder="1"/>
    <xf numFmtId="165" fontId="2" fillId="2" borderId="7" xfId="0" applyNumberFormat="1" applyFont="1" applyFill="1" applyBorder="1"/>
    <xf numFmtId="165" fontId="2" fillId="2" borderId="13" xfId="0" applyNumberFormat="1" applyFont="1" applyFill="1" applyBorder="1"/>
    <xf numFmtId="165" fontId="6" fillId="3" borderId="13" xfId="0" applyNumberFormat="1" applyFont="1" applyFill="1" applyBorder="1"/>
    <xf numFmtId="165" fontId="6" fillId="3" borderId="8" xfId="0" applyNumberFormat="1" applyFont="1" applyFill="1" applyBorder="1"/>
    <xf numFmtId="165" fontId="2" fillId="3" borderId="0" xfId="0" applyNumberFormat="1" applyFont="1" applyFill="1" applyBorder="1"/>
    <xf numFmtId="165" fontId="6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/>
    <xf numFmtId="166" fontId="7" fillId="3" borderId="5" xfId="0" applyNumberFormat="1" applyFont="1" applyFill="1" applyBorder="1"/>
    <xf numFmtId="165" fontId="7" fillId="3" borderId="5" xfId="0" applyNumberFormat="1" applyFont="1" applyFill="1" applyBorder="1"/>
    <xf numFmtId="165" fontId="3" fillId="3" borderId="5" xfId="0" applyNumberFormat="1" applyFont="1" applyFill="1" applyBorder="1"/>
    <xf numFmtId="165" fontId="10" fillId="3" borderId="5" xfId="0" applyNumberFormat="1" applyFont="1" applyFill="1" applyBorder="1"/>
    <xf numFmtId="164" fontId="3" fillId="3" borderId="0" xfId="0" applyNumberFormat="1" applyFont="1" applyFill="1"/>
    <xf numFmtId="165" fontId="7" fillId="3" borderId="6" xfId="0" applyNumberFormat="1" applyFont="1" applyFill="1" applyBorder="1"/>
    <xf numFmtId="165" fontId="3" fillId="3" borderId="6" xfId="0" applyNumberFormat="1" applyFont="1" applyFill="1" applyBorder="1"/>
    <xf numFmtId="4" fontId="6" fillId="3" borderId="3" xfId="0" applyNumberFormat="1" applyFont="1" applyFill="1" applyBorder="1" applyAlignment="1">
      <alignment horizontal="center" vertical="center"/>
    </xf>
    <xf numFmtId="4" fontId="7" fillId="3" borderId="0" xfId="0" applyNumberFormat="1" applyFont="1" applyFill="1"/>
    <xf numFmtId="165" fontId="14" fillId="3" borderId="4" xfId="0" applyNumberFormat="1" applyFont="1" applyFill="1" applyBorder="1"/>
    <xf numFmtId="0" fontId="3" fillId="3" borderId="3" xfId="0" applyFont="1" applyFill="1" applyBorder="1"/>
    <xf numFmtId="0" fontId="10" fillId="2" borderId="3" xfId="2" applyFont="1" applyFill="1" applyBorder="1" applyAlignment="1">
      <alignment horizontal="left" vertical="center" wrapText="1"/>
    </xf>
    <xf numFmtId="4" fontId="10" fillId="2" borderId="3" xfId="3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/>
    <xf numFmtId="0" fontId="7" fillId="3" borderId="11" xfId="0" applyFont="1" applyFill="1" applyBorder="1"/>
    <xf numFmtId="0" fontId="7" fillId="3" borderId="6" xfId="0" applyFont="1" applyFill="1" applyBorder="1"/>
    <xf numFmtId="0" fontId="10" fillId="2" borderId="4" xfId="2" applyFont="1" applyFill="1" applyBorder="1" applyAlignment="1">
      <alignment horizontal="left" vertical="center" wrapText="1"/>
    </xf>
    <xf numFmtId="49" fontId="2" fillId="3" borderId="15" xfId="0" applyNumberFormat="1" applyFont="1" applyFill="1" applyBorder="1" applyAlignment="1">
      <alignment horizontal="left"/>
    </xf>
    <xf numFmtId="4" fontId="7" fillId="0" borderId="4" xfId="3" applyNumberFormat="1" applyFont="1" applyFill="1" applyBorder="1" applyAlignment="1">
      <alignment wrapText="1"/>
    </xf>
    <xf numFmtId="49" fontId="7" fillId="0" borderId="9" xfId="0" applyNumberFormat="1" applyFont="1" applyFill="1" applyBorder="1" applyAlignment="1">
      <alignment wrapText="1"/>
    </xf>
    <xf numFmtId="49" fontId="7" fillId="0" borderId="5" xfId="0" applyNumberFormat="1" applyFont="1" applyFill="1" applyBorder="1" applyAlignment="1">
      <alignment wrapText="1"/>
    </xf>
    <xf numFmtId="4" fontId="7" fillId="0" borderId="0" xfId="3" applyNumberFormat="1" applyFont="1" applyFill="1" applyBorder="1" applyAlignment="1">
      <alignment wrapText="1"/>
    </xf>
    <xf numFmtId="4" fontId="7" fillId="0" borderId="5" xfId="3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wrapText="1"/>
    </xf>
    <xf numFmtId="4" fontId="7" fillId="0" borderId="2" xfId="3" applyNumberFormat="1" applyFont="1" applyFill="1" applyBorder="1" applyAlignment="1">
      <alignment wrapText="1"/>
    </xf>
    <xf numFmtId="4" fontId="7" fillId="0" borderId="6" xfId="3" applyNumberFormat="1" applyFont="1" applyFill="1" applyBorder="1" applyAlignment="1">
      <alignment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" fontId="7" fillId="0" borderId="16" xfId="3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/>
    <xf numFmtId="0" fontId="10" fillId="2" borderId="7" xfId="2" applyFont="1" applyFill="1" applyBorder="1" applyAlignment="1">
      <alignment horizontal="left" vertical="center" wrapText="1"/>
    </xf>
    <xf numFmtId="165" fontId="7" fillId="3" borderId="4" xfId="0" applyNumberFormat="1" applyFont="1" applyFill="1" applyBorder="1"/>
    <xf numFmtId="165" fontId="10" fillId="3" borderId="4" xfId="0" applyNumberFormat="1" applyFont="1" applyFill="1" applyBorder="1"/>
    <xf numFmtId="10" fontId="10" fillId="3" borderId="4" xfId="0" applyNumberFormat="1" applyFont="1" applyFill="1" applyBorder="1"/>
    <xf numFmtId="10" fontId="7" fillId="3" borderId="5" xfId="0" applyNumberFormat="1" applyFont="1" applyFill="1" applyBorder="1"/>
    <xf numFmtId="49" fontId="13" fillId="3" borderId="6" xfId="0" applyNumberFormat="1" applyFont="1" applyFill="1" applyBorder="1" applyAlignment="1">
      <alignment horizontal="left"/>
    </xf>
    <xf numFmtId="10" fontId="2" fillId="2" borderId="3" xfId="0" applyNumberFormat="1" applyFont="1" applyFill="1" applyBorder="1" applyAlignment="1">
      <alignment horizontal="center" vertical="center"/>
    </xf>
    <xf numFmtId="4" fontId="10" fillId="2" borderId="4" xfId="3" applyNumberFormat="1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/>
    <xf numFmtId="165" fontId="14" fillId="3" borderId="0" xfId="0" applyNumberFormat="1" applyFont="1" applyFill="1" applyBorder="1"/>
    <xf numFmtId="4" fontId="6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4" fillId="3" borderId="0" xfId="0" applyFont="1" applyFill="1" applyBorder="1"/>
    <xf numFmtId="164" fontId="10" fillId="3" borderId="17" xfId="0" applyNumberFormat="1" applyFont="1" applyFill="1" applyBorder="1"/>
    <xf numFmtId="164" fontId="7" fillId="3" borderId="10" xfId="0" applyNumberFormat="1" applyFont="1" applyFill="1" applyBorder="1"/>
    <xf numFmtId="4" fontId="5" fillId="3" borderId="10" xfId="0" applyNumberFormat="1" applyFont="1" applyFill="1" applyBorder="1"/>
    <xf numFmtId="4" fontId="5" fillId="3" borderId="12" xfId="0" applyNumberFormat="1" applyFont="1" applyFill="1" applyBorder="1"/>
    <xf numFmtId="4" fontId="3" fillId="6" borderId="0" xfId="0" applyNumberFormat="1" applyFont="1" applyFill="1"/>
    <xf numFmtId="0" fontId="6" fillId="3" borderId="0" xfId="0" applyFont="1" applyFill="1" applyBorder="1"/>
    <xf numFmtId="0" fontId="4" fillId="0" borderId="0" xfId="0" applyFont="1" applyAlignment="1">
      <alignment horizontal="center" wrapText="1"/>
    </xf>
    <xf numFmtId="0" fontId="7" fillId="0" borderId="0" xfId="0" applyFont="1"/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8" fillId="2" borderId="1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4" fontId="3" fillId="4" borderId="0" xfId="0" applyNumberFormat="1" applyFont="1" applyFill="1" applyAlignment="1">
      <alignment horizontal="right"/>
    </xf>
    <xf numFmtId="0" fontId="18" fillId="2" borderId="7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4" fontId="18" fillId="2" borderId="3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Alignment="1">
      <alignment horizontal="right"/>
    </xf>
    <xf numFmtId="0" fontId="7" fillId="3" borderId="0" xfId="0" applyFont="1" applyFill="1" applyBorder="1"/>
    <xf numFmtId="0" fontId="18" fillId="0" borderId="3" xfId="0" applyFont="1" applyBorder="1" applyAlignment="1">
      <alignment vertical="center" wrapText="1"/>
    </xf>
    <xf numFmtId="0" fontId="7" fillId="0" borderId="3" xfId="0" applyFont="1" applyBorder="1"/>
    <xf numFmtId="4" fontId="19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43" fontId="20" fillId="0" borderId="3" xfId="1" applyFont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13" fillId="3" borderId="0" xfId="0" applyFont="1" applyFill="1"/>
    <xf numFmtId="0" fontId="13" fillId="4" borderId="0" xfId="0" applyFont="1" applyFill="1"/>
    <xf numFmtId="0" fontId="13" fillId="4" borderId="0" xfId="0" applyFont="1" applyFill="1" applyBorder="1"/>
    <xf numFmtId="43" fontId="19" fillId="0" borderId="3" xfId="1" applyFont="1" applyBorder="1" applyAlignment="1">
      <alignment horizontal="center" vertical="center"/>
    </xf>
    <xf numFmtId="0" fontId="2" fillId="4" borderId="0" xfId="0" applyFont="1" applyFill="1" applyBorder="1"/>
    <xf numFmtId="4" fontId="13" fillId="3" borderId="0" xfId="0" applyNumberFormat="1" applyFont="1" applyFill="1"/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43" fontId="18" fillId="2" borderId="3" xfId="1" applyFont="1" applyFill="1" applyBorder="1" applyAlignment="1">
      <alignment horizontal="center" vertical="center"/>
    </xf>
    <xf numFmtId="4" fontId="6" fillId="3" borderId="0" xfId="0" applyNumberFormat="1" applyFont="1" applyFill="1" applyBorder="1"/>
    <xf numFmtId="4" fontId="13" fillId="4" borderId="0" xfId="0" applyNumberFormat="1" applyFont="1" applyFill="1" applyBorder="1"/>
    <xf numFmtId="4" fontId="13" fillId="4" borderId="0" xfId="0" applyNumberFormat="1" applyFont="1" applyFill="1"/>
    <xf numFmtId="4" fontId="18" fillId="2" borderId="3" xfId="0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43" fontId="18" fillId="0" borderId="3" xfId="1" applyFont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3" fillId="7" borderId="0" xfId="0" applyFont="1" applyFill="1"/>
    <xf numFmtId="0" fontId="7" fillId="4" borderId="0" xfId="0" applyFont="1" applyFill="1"/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7" fillId="0" borderId="2" xfId="0" applyFont="1" applyBorder="1"/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Border="1" applyAlignment="1"/>
  </cellXfs>
  <cellStyles count="16">
    <cellStyle name="=C:\WINNT\SYSTEM32\COMMAND.COM" xfId="4"/>
    <cellStyle name="Millares" xfId="1" builtinId="3"/>
    <cellStyle name="Millares 2" xfId="3"/>
    <cellStyle name="Millares 2 2" xfId="5"/>
    <cellStyle name="Millares 2 3" xfId="6"/>
    <cellStyle name="Millares 3" xfId="7"/>
    <cellStyle name="Normal" xfId="0" builtinId="0"/>
    <cellStyle name="Normal 2" xfId="8"/>
    <cellStyle name="Normal 2 2" xfId="2"/>
    <cellStyle name="Normal 3" xfId="9"/>
    <cellStyle name="Normal 4" xfId="10"/>
    <cellStyle name="Normal 5" xfId="11"/>
    <cellStyle name="Normal 6" xfId="12"/>
    <cellStyle name="Normal 9" xfId="13"/>
    <cellStyle name="SAPBEXstdItem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419"/>
  <sheetViews>
    <sheetView showGridLines="0" tabSelected="1" view="pageBreakPreview" topLeftCell="A351" zoomScale="90" zoomScaleNormal="100" zoomScaleSheetLayoutView="90" workbookViewId="0">
      <selection activeCell="I349" sqref="I349"/>
    </sheetView>
  </sheetViews>
  <sheetFormatPr baseColWidth="10" defaultRowHeight="12.75"/>
  <cols>
    <col min="1" max="1" width="53.7109375" style="23" customWidth="1"/>
    <col min="2" max="2" width="18" style="23" bestFit="1" customWidth="1"/>
    <col min="3" max="3" width="19.28515625" style="23" customWidth="1"/>
    <col min="4" max="4" width="19.140625" style="23" customWidth="1"/>
    <col min="5" max="5" width="17.140625" style="3" customWidth="1"/>
    <col min="6" max="6" width="22.7109375" style="3" customWidth="1"/>
    <col min="7" max="7" width="15.7109375" style="3" bestFit="1" customWidth="1"/>
    <col min="8" max="8" width="22.85546875" style="3" bestFit="1" customWidth="1"/>
    <col min="9" max="9" width="14.85546875" style="3" customWidth="1"/>
    <col min="10" max="10" width="17.5703125" style="23" bestFit="1" customWidth="1"/>
    <col min="11" max="11" width="17.85546875" style="23" bestFit="1" customWidth="1"/>
    <col min="12" max="16384" width="11.42578125" style="23"/>
  </cols>
  <sheetData>
    <row r="1" spans="1:6" ht="4.5" customHeight="1">
      <c r="A1" s="1"/>
      <c r="B1" s="2"/>
      <c r="C1" s="2"/>
      <c r="D1" s="2"/>
      <c r="E1" s="2"/>
    </row>
    <row r="2" spans="1:6">
      <c r="A2" s="1" t="s">
        <v>0</v>
      </c>
      <c r="B2" s="2"/>
      <c r="C2" s="2"/>
      <c r="D2" s="2"/>
      <c r="E2" s="2"/>
      <c r="F2" s="2"/>
    </row>
    <row r="3" spans="1:6" ht="24" customHeight="1">
      <c r="A3" s="1" t="s">
        <v>1</v>
      </c>
      <c r="B3" s="2"/>
      <c r="C3" s="2"/>
      <c r="D3" s="2"/>
      <c r="E3" s="2"/>
      <c r="F3" s="2"/>
    </row>
    <row r="4" spans="1:6">
      <c r="A4" s="4"/>
      <c r="B4" s="5"/>
      <c r="C4" s="6"/>
      <c r="D4" s="6"/>
      <c r="E4" s="7"/>
    </row>
    <row r="5" spans="1:6">
      <c r="A5" s="8" t="s">
        <v>2</v>
      </c>
      <c r="B5" s="9" t="s">
        <v>3</v>
      </c>
      <c r="C5" s="10"/>
      <c r="D5" s="11"/>
      <c r="E5" s="12"/>
      <c r="F5" s="12"/>
    </row>
    <row r="6" spans="1:6">
      <c r="A6" s="8"/>
      <c r="B6" s="13"/>
      <c r="C6" s="14"/>
      <c r="D6" s="15"/>
      <c r="E6" s="16"/>
    </row>
    <row r="7" spans="1:6">
      <c r="A7" s="8"/>
      <c r="B7" s="13"/>
      <c r="C7" s="14"/>
      <c r="D7" s="15"/>
      <c r="E7" s="16"/>
    </row>
    <row r="8" spans="1:6">
      <c r="A8" s="17" t="s">
        <v>4</v>
      </c>
      <c r="B8" s="17"/>
      <c r="C8" s="17"/>
      <c r="D8" s="17"/>
      <c r="E8" s="17"/>
    </row>
    <row r="9" spans="1:6">
      <c r="A9" s="18"/>
      <c r="B9" s="13"/>
      <c r="C9" s="14"/>
      <c r="D9" s="15"/>
      <c r="E9" s="16"/>
    </row>
    <row r="10" spans="1:6">
      <c r="A10" s="19" t="s">
        <v>5</v>
      </c>
      <c r="B10" s="20"/>
      <c r="C10" s="6"/>
      <c r="D10" s="6"/>
      <c r="E10" s="7"/>
    </row>
    <row r="11" spans="1:6">
      <c r="A11" s="21"/>
      <c r="B11" s="5"/>
      <c r="C11" s="6"/>
      <c r="D11" s="6"/>
      <c r="E11" s="7"/>
    </row>
    <row r="12" spans="1:6">
      <c r="A12" s="22" t="s">
        <v>6</v>
      </c>
      <c r="B12" s="5"/>
      <c r="C12" s="6"/>
      <c r="D12" s="6"/>
      <c r="E12" s="7"/>
    </row>
    <row r="13" spans="1:6">
      <c r="B13" s="5"/>
    </row>
    <row r="14" spans="1:6">
      <c r="A14" s="24" t="s">
        <v>7</v>
      </c>
      <c r="B14" s="15"/>
      <c r="C14" s="15"/>
      <c r="D14" s="15"/>
    </row>
    <row r="15" spans="1:6">
      <c r="A15" s="25"/>
      <c r="B15" s="15"/>
      <c r="C15" s="15"/>
      <c r="D15" s="15"/>
    </row>
    <row r="16" spans="1:6" ht="20.25" customHeight="1">
      <c r="A16" s="26" t="s">
        <v>8</v>
      </c>
      <c r="B16" s="27" t="s">
        <v>9</v>
      </c>
      <c r="C16" s="27" t="s">
        <v>10</v>
      </c>
      <c r="D16" s="27" t="s">
        <v>11</v>
      </c>
    </row>
    <row r="17" spans="1:6">
      <c r="A17" s="28" t="s">
        <v>12</v>
      </c>
      <c r="B17" s="29">
        <v>0</v>
      </c>
      <c r="C17" s="30">
        <v>0</v>
      </c>
      <c r="D17" s="30">
        <v>0</v>
      </c>
    </row>
    <row r="18" spans="1:6">
      <c r="A18" s="31"/>
      <c r="B18" s="32"/>
      <c r="C18" s="33">
        <v>0</v>
      </c>
      <c r="D18" s="33">
        <v>0</v>
      </c>
    </row>
    <row r="19" spans="1:6">
      <c r="A19" s="31" t="s">
        <v>13</v>
      </c>
      <c r="B19" s="32">
        <v>0</v>
      </c>
      <c r="C19" s="33">
        <v>0</v>
      </c>
      <c r="D19" s="33">
        <v>0</v>
      </c>
    </row>
    <row r="20" spans="1:6">
      <c r="A20" s="31"/>
      <c r="B20" s="32"/>
      <c r="C20" s="33">
        <v>0</v>
      </c>
      <c r="D20" s="33">
        <v>0</v>
      </c>
    </row>
    <row r="21" spans="1:6">
      <c r="A21" s="34" t="s">
        <v>14</v>
      </c>
      <c r="B21" s="35">
        <v>0</v>
      </c>
      <c r="C21" s="36">
        <v>0</v>
      </c>
      <c r="D21" s="36">
        <v>0</v>
      </c>
    </row>
    <row r="22" spans="1:6">
      <c r="A22" s="25"/>
      <c r="B22" s="27">
        <f>SUM(B17:B21)</f>
        <v>0</v>
      </c>
      <c r="C22" s="27"/>
      <c r="D22" s="27">
        <f>SUM(D17:D21)</f>
        <v>0</v>
      </c>
      <c r="F22" s="3" t="s">
        <v>15</v>
      </c>
    </row>
    <row r="23" spans="1:6">
      <c r="A23" s="25"/>
      <c r="B23" s="15"/>
      <c r="C23" s="15"/>
      <c r="D23" s="15"/>
    </row>
    <row r="24" spans="1:6">
      <c r="A24" s="25"/>
      <c r="B24" s="15"/>
      <c r="C24" s="15"/>
      <c r="D24" s="15"/>
    </row>
    <row r="25" spans="1:6">
      <c r="A25" s="24" t="s">
        <v>16</v>
      </c>
      <c r="B25" s="37"/>
      <c r="C25" s="15"/>
      <c r="D25" s="15"/>
    </row>
    <row r="27" spans="1:6" ht="18.75" customHeight="1">
      <c r="A27" s="26" t="s">
        <v>17</v>
      </c>
      <c r="B27" s="27" t="s">
        <v>9</v>
      </c>
      <c r="C27" s="27" t="s">
        <v>18</v>
      </c>
      <c r="D27" s="27" t="s">
        <v>19</v>
      </c>
    </row>
    <row r="28" spans="1:6">
      <c r="A28" s="31" t="s">
        <v>20</v>
      </c>
      <c r="B28" s="38">
        <f>SUM(B29:B46)</f>
        <v>559330.19999999995</v>
      </c>
      <c r="C28" s="38">
        <f>SUM(C29:C45)</f>
        <v>559330.19999999995</v>
      </c>
      <c r="D28" s="38">
        <f>SUM(D29:D45)</f>
        <v>0</v>
      </c>
      <c r="E28" s="39"/>
      <c r="F28" s="39"/>
    </row>
    <row r="29" spans="1:6">
      <c r="A29" s="40" t="s">
        <v>21</v>
      </c>
      <c r="B29" s="41">
        <f>+C29</f>
        <v>9000</v>
      </c>
      <c r="C29" s="41">
        <v>9000</v>
      </c>
      <c r="D29" s="41">
        <v>0</v>
      </c>
      <c r="E29" s="39"/>
    </row>
    <row r="30" spans="1:6">
      <c r="A30" s="40" t="s">
        <v>22</v>
      </c>
      <c r="B30" s="41">
        <f t="shared" ref="B30:B45" si="0">+C30</f>
        <v>6438</v>
      </c>
      <c r="C30" s="41">
        <v>6438</v>
      </c>
      <c r="D30" s="41">
        <v>0</v>
      </c>
      <c r="E30" s="39"/>
    </row>
    <row r="31" spans="1:6">
      <c r="A31" s="40" t="s">
        <v>23</v>
      </c>
      <c r="B31" s="41">
        <f t="shared" si="0"/>
        <v>2900</v>
      </c>
      <c r="C31" s="41">
        <v>2900</v>
      </c>
      <c r="D31" s="41">
        <v>0</v>
      </c>
      <c r="E31" s="39"/>
    </row>
    <row r="32" spans="1:6">
      <c r="A32" s="40" t="s">
        <v>24</v>
      </c>
      <c r="B32" s="41">
        <f t="shared" si="0"/>
        <v>6438</v>
      </c>
      <c r="C32" s="41">
        <v>6438</v>
      </c>
      <c r="D32" s="41">
        <v>0</v>
      </c>
      <c r="E32" s="39"/>
    </row>
    <row r="33" spans="1:5">
      <c r="A33" s="40" t="s">
        <v>25</v>
      </c>
      <c r="B33" s="41">
        <f t="shared" si="0"/>
        <v>6438</v>
      </c>
      <c r="C33" s="41">
        <v>6438</v>
      </c>
      <c r="D33" s="41">
        <v>0</v>
      </c>
      <c r="E33" s="39"/>
    </row>
    <row r="34" spans="1:5">
      <c r="A34" s="40" t="s">
        <v>26</v>
      </c>
      <c r="B34" s="41">
        <f t="shared" si="0"/>
        <v>2900</v>
      </c>
      <c r="C34" s="41">
        <v>2900</v>
      </c>
      <c r="D34" s="41">
        <v>0</v>
      </c>
      <c r="E34" s="39"/>
    </row>
    <row r="35" spans="1:5">
      <c r="A35" s="40" t="s">
        <v>27</v>
      </c>
      <c r="B35" s="41">
        <f t="shared" si="0"/>
        <v>6438</v>
      </c>
      <c r="C35" s="41">
        <v>6438</v>
      </c>
      <c r="D35" s="41">
        <v>0</v>
      </c>
      <c r="E35" s="39"/>
    </row>
    <row r="36" spans="1:5">
      <c r="A36" s="40" t="s">
        <v>28</v>
      </c>
      <c r="B36" s="41">
        <f t="shared" si="0"/>
        <v>6438</v>
      </c>
      <c r="C36" s="41">
        <v>6438</v>
      </c>
      <c r="D36" s="41">
        <v>0</v>
      </c>
      <c r="E36" s="39"/>
    </row>
    <row r="37" spans="1:5">
      <c r="A37" s="40" t="s">
        <v>29</v>
      </c>
      <c r="B37" s="41">
        <f t="shared" si="0"/>
        <v>6438</v>
      </c>
      <c r="C37" s="41">
        <v>6438</v>
      </c>
      <c r="D37" s="41">
        <v>0</v>
      </c>
      <c r="E37" s="39"/>
    </row>
    <row r="38" spans="1:5">
      <c r="A38" s="40" t="s">
        <v>30</v>
      </c>
      <c r="B38" s="41">
        <f t="shared" si="0"/>
        <v>6438</v>
      </c>
      <c r="C38" s="41">
        <v>6438</v>
      </c>
      <c r="D38" s="41">
        <v>0</v>
      </c>
      <c r="E38" s="39"/>
    </row>
    <row r="39" spans="1:5">
      <c r="A39" s="40" t="s">
        <v>31</v>
      </c>
      <c r="B39" s="41">
        <f t="shared" si="0"/>
        <v>400000</v>
      </c>
      <c r="C39" s="41">
        <v>400000</v>
      </c>
      <c r="D39" s="41">
        <v>0</v>
      </c>
      <c r="E39" s="39"/>
    </row>
    <row r="40" spans="1:5">
      <c r="A40" s="40" t="s">
        <v>32</v>
      </c>
      <c r="B40" s="41">
        <f t="shared" si="0"/>
        <v>5620.2</v>
      </c>
      <c r="C40" s="41">
        <v>5620.2</v>
      </c>
      <c r="D40" s="41">
        <v>0</v>
      </c>
      <c r="E40" s="39"/>
    </row>
    <row r="41" spans="1:5">
      <c r="A41" s="40" t="s">
        <v>33</v>
      </c>
      <c r="B41" s="41">
        <f t="shared" si="0"/>
        <v>19836</v>
      </c>
      <c r="C41" s="41">
        <v>19836</v>
      </c>
      <c r="D41" s="41">
        <v>0</v>
      </c>
      <c r="E41" s="39"/>
    </row>
    <row r="42" spans="1:5">
      <c r="A42" s="40" t="s">
        <v>34</v>
      </c>
      <c r="B42" s="41">
        <f t="shared" si="0"/>
        <v>39672</v>
      </c>
      <c r="C42" s="41">
        <v>39672</v>
      </c>
      <c r="D42" s="41">
        <v>0</v>
      </c>
      <c r="E42" s="39"/>
    </row>
    <row r="43" spans="1:5">
      <c r="A43" s="40" t="s">
        <v>35</v>
      </c>
      <c r="B43" s="41">
        <f t="shared" si="0"/>
        <v>19836</v>
      </c>
      <c r="C43" s="41">
        <v>19836</v>
      </c>
      <c r="D43" s="41">
        <v>0</v>
      </c>
      <c r="E43" s="39"/>
    </row>
    <row r="44" spans="1:5">
      <c r="A44" s="40" t="s">
        <v>36</v>
      </c>
      <c r="B44" s="41">
        <f t="shared" si="0"/>
        <v>3480</v>
      </c>
      <c r="C44" s="41">
        <v>3480</v>
      </c>
      <c r="D44" s="41">
        <v>0</v>
      </c>
      <c r="E44" s="39"/>
    </row>
    <row r="45" spans="1:5">
      <c r="A45" s="40" t="s">
        <v>37</v>
      </c>
      <c r="B45" s="41">
        <f t="shared" si="0"/>
        <v>11020</v>
      </c>
      <c r="C45" s="41">
        <v>11020</v>
      </c>
      <c r="D45" s="41">
        <v>0</v>
      </c>
      <c r="E45" s="39"/>
    </row>
    <row r="46" spans="1:5">
      <c r="A46" s="40"/>
      <c r="B46" s="41"/>
      <c r="C46" s="41"/>
      <c r="D46" s="41"/>
      <c r="E46" s="39"/>
    </row>
    <row r="47" spans="1:5" ht="14.25" customHeight="1">
      <c r="A47" s="31" t="s">
        <v>38</v>
      </c>
      <c r="B47" s="42">
        <f>+C47+D47</f>
        <v>0</v>
      </c>
      <c r="C47" s="42">
        <v>0</v>
      </c>
      <c r="D47" s="42">
        <v>0</v>
      </c>
    </row>
    <row r="48" spans="1:5" ht="14.25" customHeight="1">
      <c r="A48" s="31"/>
      <c r="B48" s="41">
        <f>+C48+D48</f>
        <v>0</v>
      </c>
      <c r="C48" s="41">
        <v>0</v>
      </c>
      <c r="D48" s="41">
        <v>0</v>
      </c>
    </row>
    <row r="49" spans="1:9" ht="14.25" customHeight="1">
      <c r="A49" s="34"/>
      <c r="B49" s="43"/>
      <c r="C49" s="41"/>
      <c r="D49" s="41"/>
    </row>
    <row r="50" spans="1:9" ht="14.25" customHeight="1">
      <c r="B50" s="44">
        <f>+B28+B47</f>
        <v>559330.19999999995</v>
      </c>
      <c r="C50" s="44">
        <f>+C28+C47</f>
        <v>559330.19999999995</v>
      </c>
      <c r="D50" s="44">
        <f>+D28+D47</f>
        <v>0</v>
      </c>
      <c r="G50" s="45"/>
    </row>
    <row r="51" spans="1:9" ht="14.25" customHeight="1">
      <c r="B51" s="46"/>
      <c r="C51" s="46"/>
      <c r="D51" s="46"/>
      <c r="G51" s="45"/>
    </row>
    <row r="52" spans="1:9" ht="14.25" customHeight="1">
      <c r="F52" s="47"/>
      <c r="G52" s="48"/>
      <c r="H52" s="49"/>
      <c r="I52" s="39"/>
    </row>
    <row r="53" spans="1:9" ht="23.25" customHeight="1">
      <c r="A53" s="26" t="s">
        <v>39</v>
      </c>
      <c r="B53" s="27" t="s">
        <v>9</v>
      </c>
      <c r="C53" s="27" t="s">
        <v>40</v>
      </c>
      <c r="D53" s="27" t="s">
        <v>41</v>
      </c>
      <c r="E53" s="27" t="s">
        <v>42</v>
      </c>
      <c r="F53" s="50"/>
      <c r="G53" s="48"/>
      <c r="H53" s="49"/>
      <c r="I53" s="39"/>
    </row>
    <row r="54" spans="1:9" ht="14.25" customHeight="1">
      <c r="A54" s="31" t="s">
        <v>43</v>
      </c>
      <c r="B54" s="51">
        <f>SUM(B55:B63)</f>
        <v>126903.95</v>
      </c>
      <c r="C54" s="51">
        <f>SUM(C55:C62)</f>
        <v>7589.56</v>
      </c>
      <c r="D54" s="51">
        <f>SUM(D55:D62)</f>
        <v>0</v>
      </c>
      <c r="E54" s="51">
        <f>SUM(E55:E62)</f>
        <v>118366.67</v>
      </c>
      <c r="F54" s="50">
        <v>706234.15</v>
      </c>
      <c r="G54" s="52"/>
      <c r="H54" s="49"/>
      <c r="I54" s="39"/>
    </row>
    <row r="55" spans="1:9" ht="14.25" customHeight="1">
      <c r="A55" s="40" t="s">
        <v>44</v>
      </c>
      <c r="B55" s="53">
        <f t="shared" ref="B55:B63" si="1">+E55+D55+C55</f>
        <v>3481.69</v>
      </c>
      <c r="C55" s="53">
        <v>0</v>
      </c>
      <c r="D55" s="53">
        <v>0</v>
      </c>
      <c r="E55" s="53">
        <v>3481.69</v>
      </c>
      <c r="F55" s="50">
        <f>+B50+B54+B65</f>
        <v>706234.14999999991</v>
      </c>
      <c r="G55" s="52"/>
      <c r="H55" s="49"/>
      <c r="I55" s="39"/>
    </row>
    <row r="56" spans="1:9" ht="14.25" customHeight="1">
      <c r="A56" s="40" t="s">
        <v>45</v>
      </c>
      <c r="B56" s="53">
        <f t="shared" si="1"/>
        <v>3077</v>
      </c>
      <c r="C56" s="53">
        <v>3077</v>
      </c>
      <c r="D56" s="53">
        <v>0</v>
      </c>
      <c r="E56" s="53">
        <v>0</v>
      </c>
      <c r="F56" s="50">
        <f>+F54-F55</f>
        <v>0</v>
      </c>
      <c r="G56" s="52"/>
      <c r="H56" s="49"/>
      <c r="I56" s="39"/>
    </row>
    <row r="57" spans="1:9" ht="14.25" customHeight="1">
      <c r="A57" s="40" t="s">
        <v>46</v>
      </c>
      <c r="B57" s="53">
        <f t="shared" si="1"/>
        <v>2743.8399999999997</v>
      </c>
      <c r="C57" s="53">
        <f>1373.85+1314.64+ 55.35</f>
        <v>2743.8399999999997</v>
      </c>
      <c r="D57" s="53">
        <v>0</v>
      </c>
      <c r="E57" s="53">
        <v>0</v>
      </c>
      <c r="F57" s="50"/>
      <c r="G57" s="52"/>
      <c r="H57" s="49"/>
      <c r="I57" s="39"/>
    </row>
    <row r="58" spans="1:9" ht="14.25" customHeight="1">
      <c r="A58" s="40" t="s">
        <v>47</v>
      </c>
      <c r="B58" s="53">
        <f t="shared" si="1"/>
        <v>14.68</v>
      </c>
      <c r="C58" s="53">
        <v>14.68</v>
      </c>
      <c r="D58" s="53">
        <v>0</v>
      </c>
      <c r="E58" s="53">
        <v>0</v>
      </c>
      <c r="F58" s="54"/>
      <c r="G58" s="52"/>
      <c r="H58" s="49"/>
      <c r="I58" s="39"/>
    </row>
    <row r="59" spans="1:9" ht="14.25" customHeight="1">
      <c r="A59" s="40" t="s">
        <v>48</v>
      </c>
      <c r="B59" s="53">
        <f t="shared" si="1"/>
        <v>89.8</v>
      </c>
      <c r="C59" s="53">
        <v>89.8</v>
      </c>
      <c r="D59" s="53">
        <v>0</v>
      </c>
      <c r="E59" s="53">
        <v>0</v>
      </c>
      <c r="F59" s="54"/>
      <c r="G59" s="52"/>
      <c r="H59" s="49"/>
      <c r="I59" s="39"/>
    </row>
    <row r="60" spans="1:9" ht="14.25" customHeight="1">
      <c r="A60" s="40" t="s">
        <v>49</v>
      </c>
      <c r="B60" s="53">
        <f t="shared" si="1"/>
        <v>1618.94</v>
      </c>
      <c r="C60" s="53">
        <v>1618.94</v>
      </c>
      <c r="D60" s="53">
        <v>0</v>
      </c>
      <c r="E60" s="53">
        <v>0</v>
      </c>
      <c r="F60" s="54"/>
      <c r="G60" s="52"/>
      <c r="H60" s="49"/>
      <c r="I60" s="39"/>
    </row>
    <row r="61" spans="1:9" ht="14.25" customHeight="1">
      <c r="A61" s="40" t="s">
        <v>50</v>
      </c>
      <c r="B61" s="53">
        <f t="shared" si="1"/>
        <v>45.3</v>
      </c>
      <c r="C61" s="53">
        <v>45.3</v>
      </c>
      <c r="D61" s="53">
        <v>0</v>
      </c>
      <c r="E61" s="53">
        <v>0</v>
      </c>
      <c r="F61" s="54"/>
      <c r="G61" s="52"/>
      <c r="H61" s="49"/>
      <c r="I61" s="39"/>
    </row>
    <row r="62" spans="1:9" ht="14.25" customHeight="1">
      <c r="A62" s="40" t="s">
        <v>51</v>
      </c>
      <c r="B62" s="53">
        <f t="shared" si="1"/>
        <v>114884.98</v>
      </c>
      <c r="C62" s="53">
        <v>0</v>
      </c>
      <c r="D62" s="53">
        <v>0</v>
      </c>
      <c r="E62" s="53">
        <v>114884.98</v>
      </c>
      <c r="G62" s="45"/>
    </row>
    <row r="63" spans="1:9" ht="14.25" customHeight="1">
      <c r="A63" s="40" t="s">
        <v>52</v>
      </c>
      <c r="B63" s="53">
        <f t="shared" si="1"/>
        <v>947.72</v>
      </c>
      <c r="C63" s="53">
        <v>947.72</v>
      </c>
      <c r="D63" s="53">
        <v>0</v>
      </c>
      <c r="E63" s="53">
        <v>0</v>
      </c>
      <c r="G63" s="45"/>
    </row>
    <row r="64" spans="1:9" ht="14.25" customHeight="1">
      <c r="A64" s="31"/>
      <c r="B64" s="53"/>
      <c r="C64" s="53"/>
      <c r="D64" s="53"/>
      <c r="E64" s="53"/>
      <c r="F64" s="39"/>
      <c r="G64" s="55"/>
      <c r="H64" s="39"/>
    </row>
    <row r="65" spans="1:8" ht="14.25" customHeight="1">
      <c r="A65" s="31" t="s">
        <v>53</v>
      </c>
      <c r="B65" s="51">
        <f>SUM(B66:B69)</f>
        <v>20000</v>
      </c>
      <c r="C65" s="51">
        <f>SUM(C66:C69)</f>
        <v>20000</v>
      </c>
      <c r="D65" s="51">
        <f>SUM(D66:D69)</f>
        <v>0</v>
      </c>
      <c r="E65" s="51">
        <f>SUM(E66:E69)</f>
        <v>0</v>
      </c>
      <c r="F65" s="39"/>
      <c r="G65" s="55"/>
      <c r="H65" s="39"/>
    </row>
    <row r="66" spans="1:8" ht="14.25" customHeight="1">
      <c r="A66" s="31" t="s">
        <v>54</v>
      </c>
      <c r="B66" s="53">
        <f>+E66+D66+C66</f>
        <v>20000</v>
      </c>
      <c r="C66" s="53">
        <v>20000</v>
      </c>
      <c r="D66" s="53">
        <v>0</v>
      </c>
      <c r="E66" s="53">
        <v>0</v>
      </c>
      <c r="F66" s="50"/>
      <c r="G66" s="39"/>
      <c r="H66" s="39"/>
    </row>
    <row r="67" spans="1:8" ht="14.25" customHeight="1">
      <c r="A67" s="31"/>
      <c r="B67" s="53">
        <f>+E67+D67+C67</f>
        <v>0</v>
      </c>
      <c r="C67" s="53">
        <v>0</v>
      </c>
      <c r="D67" s="53">
        <v>0</v>
      </c>
      <c r="E67" s="53">
        <v>0</v>
      </c>
      <c r="F67" s="50"/>
      <c r="G67" s="39"/>
      <c r="H67" s="39"/>
    </row>
    <row r="68" spans="1:8" ht="14.25" customHeight="1">
      <c r="A68" s="31"/>
      <c r="B68" s="53">
        <f>+E68+D68+C68</f>
        <v>0</v>
      </c>
      <c r="C68" s="53">
        <v>0</v>
      </c>
      <c r="D68" s="53">
        <v>0</v>
      </c>
      <c r="E68" s="53">
        <v>0</v>
      </c>
      <c r="F68" s="50"/>
      <c r="G68" s="39"/>
      <c r="H68" s="39"/>
    </row>
    <row r="69" spans="1:8" ht="14.25" customHeight="1">
      <c r="A69" s="34"/>
      <c r="B69" s="53">
        <f>+E69+D69+C69</f>
        <v>0</v>
      </c>
      <c r="C69" s="56">
        <v>0</v>
      </c>
      <c r="D69" s="56">
        <v>0</v>
      </c>
      <c r="E69" s="56">
        <v>0</v>
      </c>
      <c r="F69" s="50"/>
      <c r="G69" s="39"/>
      <c r="H69" s="39"/>
    </row>
    <row r="70" spans="1:8" ht="14.25" customHeight="1">
      <c r="B70" s="44">
        <f>+B54+B65</f>
        <v>146903.95000000001</v>
      </c>
      <c r="C70" s="44">
        <f>+C54+C65</f>
        <v>27589.56</v>
      </c>
      <c r="D70" s="44">
        <f>+D54+D65</f>
        <v>0</v>
      </c>
      <c r="E70" s="44">
        <f>+E54+E65</f>
        <v>118366.67</v>
      </c>
      <c r="F70" s="50"/>
      <c r="G70" s="39"/>
      <c r="H70" s="39"/>
    </row>
    <row r="71" spans="1:8" ht="14.25" customHeight="1">
      <c r="F71" s="50"/>
      <c r="G71" s="39"/>
      <c r="H71" s="39"/>
    </row>
    <row r="72" spans="1:8" ht="14.25" customHeight="1">
      <c r="F72" s="50"/>
      <c r="G72" s="39"/>
      <c r="H72" s="39"/>
    </row>
    <row r="73" spans="1:8" ht="14.25" customHeight="1">
      <c r="A73" s="24" t="s">
        <v>55</v>
      </c>
      <c r="F73" s="47"/>
      <c r="G73" s="39"/>
      <c r="H73" s="39"/>
    </row>
    <row r="74" spans="1:8" ht="14.25" customHeight="1">
      <c r="A74" s="57"/>
      <c r="E74" s="39"/>
      <c r="F74" s="47"/>
      <c r="H74" s="39"/>
    </row>
    <row r="75" spans="1:8" ht="24" customHeight="1">
      <c r="A75" s="26" t="s">
        <v>56</v>
      </c>
      <c r="B75" s="27" t="s">
        <v>9</v>
      </c>
      <c r="C75" s="27" t="s">
        <v>57</v>
      </c>
    </row>
    <row r="76" spans="1:8" ht="14.25" customHeight="1">
      <c r="A76" s="28" t="s">
        <v>58</v>
      </c>
      <c r="B76" s="51">
        <v>0</v>
      </c>
      <c r="C76" s="30">
        <v>0</v>
      </c>
      <c r="E76" s="39"/>
    </row>
    <row r="77" spans="1:8" ht="14.25" customHeight="1">
      <c r="A77" s="31"/>
      <c r="B77" s="33"/>
      <c r="C77" s="33">
        <v>0</v>
      </c>
    </row>
    <row r="78" spans="1:8" ht="14.25" customHeight="1">
      <c r="A78" s="31" t="s">
        <v>59</v>
      </c>
      <c r="B78" s="51">
        <v>0</v>
      </c>
      <c r="C78" s="33"/>
    </row>
    <row r="79" spans="1:8" ht="14.25" customHeight="1">
      <c r="A79" s="34"/>
      <c r="B79" s="51"/>
      <c r="C79" s="36">
        <v>0</v>
      </c>
    </row>
    <row r="80" spans="1:8" ht="14.25" customHeight="1">
      <c r="A80" s="58"/>
      <c r="B80" s="44">
        <f>SUM(B75:B79)</f>
        <v>0</v>
      </c>
      <c r="C80" s="27"/>
    </row>
    <row r="81" spans="1:6" ht="14.25" customHeight="1">
      <c r="A81" s="58"/>
      <c r="B81" s="59"/>
      <c r="C81" s="59"/>
    </row>
    <row r="82" spans="1:6" ht="14.25" customHeight="1"/>
    <row r="83" spans="1:6" ht="14.25" customHeight="1">
      <c r="A83" s="24" t="s">
        <v>60</v>
      </c>
    </row>
    <row r="84" spans="1:6" ht="14.25" customHeight="1">
      <c r="A84" s="57"/>
    </row>
    <row r="85" spans="1:6" ht="27.75" customHeight="1">
      <c r="A85" s="60" t="s">
        <v>61</v>
      </c>
      <c r="B85" s="27" t="s">
        <v>9</v>
      </c>
      <c r="C85" s="27" t="s">
        <v>10</v>
      </c>
      <c r="D85" s="27" t="s">
        <v>62</v>
      </c>
      <c r="E85" s="61" t="s">
        <v>63</v>
      </c>
      <c r="F85" s="62" t="s">
        <v>64</v>
      </c>
    </row>
    <row r="86" spans="1:6" ht="14.25" customHeight="1">
      <c r="A86" s="63" t="s">
        <v>65</v>
      </c>
      <c r="B86" s="51">
        <v>0</v>
      </c>
      <c r="C86" s="33">
        <v>0</v>
      </c>
      <c r="D86" s="33">
        <v>0</v>
      </c>
      <c r="E86" s="64">
        <v>0</v>
      </c>
      <c r="F86" s="65">
        <v>0</v>
      </c>
    </row>
    <row r="87" spans="1:6" ht="14.25" customHeight="1">
      <c r="A87" s="63"/>
      <c r="B87" s="33"/>
      <c r="C87" s="33">
        <v>0</v>
      </c>
      <c r="D87" s="33">
        <v>0</v>
      </c>
      <c r="E87" s="64">
        <v>0</v>
      </c>
      <c r="F87" s="65">
        <v>0</v>
      </c>
    </row>
    <row r="88" spans="1:6" ht="14.25" customHeight="1">
      <c r="A88" s="63"/>
      <c r="B88" s="33"/>
      <c r="C88" s="33">
        <v>0</v>
      </c>
      <c r="D88" s="33">
        <v>0</v>
      </c>
      <c r="E88" s="64">
        <v>0</v>
      </c>
      <c r="F88" s="65">
        <v>0</v>
      </c>
    </row>
    <row r="89" spans="1:6" ht="14.25" customHeight="1">
      <c r="A89" s="66"/>
      <c r="B89" s="36"/>
      <c r="C89" s="36">
        <v>0</v>
      </c>
      <c r="D89" s="36">
        <v>0</v>
      </c>
      <c r="E89" s="67">
        <v>0</v>
      </c>
      <c r="F89" s="68">
        <v>0</v>
      </c>
    </row>
    <row r="90" spans="1:6" ht="15" customHeight="1">
      <c r="A90" s="58"/>
      <c r="B90" s="44">
        <f>SUM(B85:B89)</f>
        <v>0</v>
      </c>
      <c r="C90" s="69">
        <v>0</v>
      </c>
      <c r="D90" s="70">
        <v>0</v>
      </c>
      <c r="E90" s="71">
        <v>0</v>
      </c>
      <c r="F90" s="72">
        <v>0</v>
      </c>
    </row>
    <row r="91" spans="1:6">
      <c r="A91" s="58"/>
      <c r="B91" s="73"/>
      <c r="C91" s="73"/>
      <c r="D91" s="73"/>
      <c r="E91" s="74"/>
      <c r="F91" s="74"/>
    </row>
    <row r="92" spans="1:6">
      <c r="A92" s="58"/>
      <c r="B92" s="73"/>
      <c r="C92" s="73"/>
      <c r="D92" s="73"/>
      <c r="E92" s="74"/>
      <c r="F92" s="74"/>
    </row>
    <row r="93" spans="1:6">
      <c r="A93" s="58"/>
      <c r="B93" s="73"/>
      <c r="C93" s="73"/>
      <c r="D93" s="73"/>
      <c r="E93" s="74"/>
      <c r="F93" s="74"/>
    </row>
    <row r="94" spans="1:6" ht="26.25" customHeight="1">
      <c r="A94" s="26" t="s">
        <v>66</v>
      </c>
      <c r="B94" s="27" t="s">
        <v>9</v>
      </c>
      <c r="C94" s="27" t="s">
        <v>10</v>
      </c>
      <c r="D94" s="27" t="s">
        <v>67</v>
      </c>
      <c r="E94" s="74"/>
      <c r="F94" s="74"/>
    </row>
    <row r="95" spans="1:6">
      <c r="A95" s="31" t="s">
        <v>68</v>
      </c>
      <c r="B95" s="51">
        <v>0</v>
      </c>
      <c r="C95" s="33">
        <v>0</v>
      </c>
      <c r="D95" s="33">
        <v>0</v>
      </c>
      <c r="E95" s="74"/>
      <c r="F95" s="74"/>
    </row>
    <row r="96" spans="1:6">
      <c r="A96" s="31"/>
      <c r="B96" s="33"/>
      <c r="C96" s="33">
        <v>0</v>
      </c>
      <c r="D96" s="33">
        <v>0</v>
      </c>
      <c r="E96" s="74"/>
      <c r="F96" s="74"/>
    </row>
    <row r="97" spans="1:6" ht="16.5" customHeight="1">
      <c r="A97" s="75"/>
      <c r="B97" s="44">
        <f>SUM(B95:B96)</f>
        <v>0</v>
      </c>
      <c r="C97" s="76"/>
      <c r="D97" s="77"/>
      <c r="E97" s="74"/>
      <c r="F97" s="74"/>
    </row>
    <row r="98" spans="1:6">
      <c r="A98" s="58"/>
      <c r="B98" s="73"/>
      <c r="C98" s="73"/>
      <c r="D98" s="73"/>
      <c r="E98" s="74"/>
      <c r="F98" s="74"/>
    </row>
    <row r="99" spans="1:6">
      <c r="A99" s="58"/>
      <c r="B99" s="73"/>
      <c r="C99" s="73"/>
      <c r="D99" s="73"/>
      <c r="E99" s="74"/>
      <c r="F99" s="74"/>
    </row>
    <row r="100" spans="1:6">
      <c r="A100" s="57"/>
    </row>
    <row r="101" spans="1:6">
      <c r="A101" s="24" t="s">
        <v>69</v>
      </c>
    </row>
    <row r="103" spans="1:6">
      <c r="A103" s="57"/>
    </row>
    <row r="104" spans="1:6" ht="24" customHeight="1">
      <c r="A104" s="26" t="s">
        <v>70</v>
      </c>
      <c r="B104" s="27" t="s">
        <v>71</v>
      </c>
      <c r="C104" s="27" t="s">
        <v>72</v>
      </c>
      <c r="D104" s="27" t="s">
        <v>73</v>
      </c>
      <c r="E104" s="78" t="s">
        <v>74</v>
      </c>
    </row>
    <row r="105" spans="1:6">
      <c r="A105" s="28" t="s">
        <v>75</v>
      </c>
      <c r="B105" s="51">
        <v>0</v>
      </c>
      <c r="C105" s="51">
        <v>0</v>
      </c>
      <c r="D105" s="51">
        <v>0</v>
      </c>
      <c r="E105" s="79">
        <v>0</v>
      </c>
    </row>
    <row r="106" spans="1:6">
      <c r="A106" s="31"/>
      <c r="B106" s="80"/>
      <c r="C106" s="81"/>
      <c r="D106" s="81"/>
      <c r="E106" s="82">
        <v>0</v>
      </c>
    </row>
    <row r="107" spans="1:6">
      <c r="A107" s="31" t="s">
        <v>76</v>
      </c>
      <c r="B107" s="83">
        <f>SUM(B108:B114)</f>
        <v>20937751.700000003</v>
      </c>
      <c r="C107" s="83">
        <f>SUM(C108:C114)</f>
        <v>20937751.700000003</v>
      </c>
      <c r="D107" s="83">
        <f>SUM(D108:D114)</f>
        <v>0</v>
      </c>
      <c r="E107" s="82">
        <v>0</v>
      </c>
    </row>
    <row r="108" spans="1:6">
      <c r="A108" s="40" t="s">
        <v>77</v>
      </c>
      <c r="B108" s="80">
        <v>3520252.88</v>
      </c>
      <c r="C108" s="81">
        <v>3520252.88</v>
      </c>
      <c r="D108" s="53">
        <f t="shared" ref="D108:D113" si="2">+C108-B108</f>
        <v>0</v>
      </c>
      <c r="E108" s="82"/>
    </row>
    <row r="109" spans="1:6">
      <c r="A109" s="40" t="s">
        <v>78</v>
      </c>
      <c r="B109" s="80">
        <v>32397</v>
      </c>
      <c r="C109" s="81">
        <v>32397</v>
      </c>
      <c r="D109" s="53">
        <f t="shared" si="2"/>
        <v>0</v>
      </c>
      <c r="E109" s="82"/>
    </row>
    <row r="110" spans="1:6">
      <c r="A110" s="40" t="s">
        <v>79</v>
      </c>
      <c r="B110" s="80">
        <v>9381465.7400000002</v>
      </c>
      <c r="C110" s="81">
        <v>9381465.7400000002</v>
      </c>
      <c r="D110" s="53">
        <f t="shared" si="2"/>
        <v>0</v>
      </c>
      <c r="E110" s="82"/>
    </row>
    <row r="111" spans="1:6">
      <c r="A111" s="40" t="s">
        <v>80</v>
      </c>
      <c r="B111" s="80">
        <v>20516.080000000002</v>
      </c>
      <c r="C111" s="81">
        <v>20516.080000000002</v>
      </c>
      <c r="D111" s="53">
        <f t="shared" si="2"/>
        <v>0</v>
      </c>
      <c r="E111" s="82"/>
    </row>
    <row r="112" spans="1:6">
      <c r="A112" s="40" t="s">
        <v>81</v>
      </c>
      <c r="B112" s="80">
        <v>31349</v>
      </c>
      <c r="C112" s="81">
        <v>31349</v>
      </c>
      <c r="D112" s="53">
        <f t="shared" si="2"/>
        <v>0</v>
      </c>
      <c r="E112" s="82"/>
    </row>
    <row r="113" spans="1:7">
      <c r="A113" s="40" t="s">
        <v>82</v>
      </c>
      <c r="B113" s="81">
        <v>7914767</v>
      </c>
      <c r="C113" s="81">
        <v>7914767</v>
      </c>
      <c r="D113" s="53">
        <f t="shared" si="2"/>
        <v>0</v>
      </c>
      <c r="E113" s="82">
        <v>0</v>
      </c>
      <c r="G113" s="84"/>
    </row>
    <row r="114" spans="1:7">
      <c r="A114" s="40" t="s">
        <v>83</v>
      </c>
      <c r="B114" s="81">
        <v>37004</v>
      </c>
      <c r="C114" s="81">
        <v>37004</v>
      </c>
      <c r="D114" s="53"/>
      <c r="E114" s="82"/>
      <c r="G114" s="84"/>
    </row>
    <row r="115" spans="1:7">
      <c r="A115" s="31" t="s">
        <v>84</v>
      </c>
      <c r="B115" s="83">
        <f>SUM(B116:B121)</f>
        <v>-18830655.829999998</v>
      </c>
      <c r="C115" s="83">
        <f>SUM(C116:C121)</f>
        <v>-18830655.829999998</v>
      </c>
      <c r="D115" s="83">
        <f>SUM(D116:D121)</f>
        <v>0</v>
      </c>
      <c r="E115" s="82">
        <v>0</v>
      </c>
    </row>
    <row r="116" spans="1:7">
      <c r="A116" s="40" t="s">
        <v>85</v>
      </c>
      <c r="B116" s="80">
        <v>-3537588.19</v>
      </c>
      <c r="C116" s="81">
        <v>-3537588.19</v>
      </c>
      <c r="D116" s="53">
        <f t="shared" ref="D116:D121" si="3">+C116-B116</f>
        <v>0</v>
      </c>
      <c r="E116" s="82"/>
    </row>
    <row r="117" spans="1:7">
      <c r="A117" s="40" t="s">
        <v>86</v>
      </c>
      <c r="B117" s="80">
        <v>-11608.92</v>
      </c>
      <c r="C117" s="81">
        <v>-11608.92</v>
      </c>
      <c r="D117" s="53">
        <f t="shared" si="3"/>
        <v>0</v>
      </c>
      <c r="E117" s="82"/>
    </row>
    <row r="118" spans="1:7">
      <c r="A118" s="40" t="s">
        <v>87</v>
      </c>
      <c r="B118" s="80">
        <v>-8931136.5</v>
      </c>
      <c r="C118" s="81">
        <v>-8931136.5</v>
      </c>
      <c r="D118" s="53">
        <f t="shared" si="3"/>
        <v>0</v>
      </c>
      <c r="E118" s="82"/>
    </row>
    <row r="119" spans="1:7">
      <c r="A119" s="40" t="s">
        <v>88</v>
      </c>
      <c r="B119" s="80">
        <v>-4889.4799999999996</v>
      </c>
      <c r="C119" s="81">
        <v>-4889.4799999999996</v>
      </c>
      <c r="D119" s="53">
        <f t="shared" si="3"/>
        <v>0</v>
      </c>
      <c r="E119" s="82"/>
    </row>
    <row r="120" spans="1:7">
      <c r="A120" s="40" t="s">
        <v>89</v>
      </c>
      <c r="B120" s="80">
        <v>-6343582.54</v>
      </c>
      <c r="C120" s="81">
        <v>-6343582.54</v>
      </c>
      <c r="D120" s="53">
        <f t="shared" si="3"/>
        <v>0</v>
      </c>
      <c r="E120" s="82"/>
    </row>
    <row r="121" spans="1:7">
      <c r="A121" s="40" t="s">
        <v>90</v>
      </c>
      <c r="B121" s="80">
        <v>-1850.2</v>
      </c>
      <c r="C121" s="81">
        <v>-1850.2</v>
      </c>
      <c r="D121" s="53">
        <f t="shared" si="3"/>
        <v>0</v>
      </c>
      <c r="E121" s="82"/>
    </row>
    <row r="122" spans="1:7">
      <c r="A122" s="34"/>
      <c r="B122" s="85"/>
      <c r="C122" s="85"/>
      <c r="D122" s="85"/>
      <c r="E122" s="86">
        <v>0</v>
      </c>
    </row>
    <row r="123" spans="1:7" ht="18" customHeight="1">
      <c r="B123" s="44">
        <f>+B107+B115</f>
        <v>2107095.8700000048</v>
      </c>
      <c r="C123" s="44">
        <f>+C107+C115</f>
        <v>2107095.8700000048</v>
      </c>
      <c r="D123" s="44">
        <f>+D107+D115</f>
        <v>0</v>
      </c>
      <c r="E123" s="87"/>
    </row>
    <row r="124" spans="1:7">
      <c r="B124" s="88"/>
    </row>
    <row r="126" spans="1:7" ht="21.75" customHeight="1">
      <c r="A126" s="26" t="s">
        <v>91</v>
      </c>
      <c r="B126" s="27" t="s">
        <v>71</v>
      </c>
      <c r="C126" s="27" t="s">
        <v>72</v>
      </c>
      <c r="D126" s="27" t="s">
        <v>73</v>
      </c>
      <c r="E126" s="78" t="s">
        <v>74</v>
      </c>
    </row>
    <row r="127" spans="1:7">
      <c r="A127" s="28" t="s">
        <v>92</v>
      </c>
      <c r="B127" s="51">
        <v>0</v>
      </c>
      <c r="C127" s="51">
        <v>0</v>
      </c>
      <c r="D127" s="51">
        <v>0</v>
      </c>
      <c r="E127" s="89"/>
    </row>
    <row r="128" spans="1:7">
      <c r="A128" s="31"/>
      <c r="B128" s="33"/>
      <c r="C128" s="33"/>
      <c r="D128" s="33"/>
      <c r="E128" s="64"/>
    </row>
    <row r="129" spans="1:5">
      <c r="A129" s="31" t="s">
        <v>93</v>
      </c>
      <c r="B129" s="83">
        <f>SUM(B130:B132)</f>
        <v>0</v>
      </c>
      <c r="C129" s="83">
        <f>SUM(C130:C132)</f>
        <v>0</v>
      </c>
      <c r="D129" s="83">
        <f>SUM(D130:D132)</f>
        <v>0</v>
      </c>
      <c r="E129" s="82"/>
    </row>
    <row r="130" spans="1:5">
      <c r="A130" s="40" t="s">
        <v>94</v>
      </c>
      <c r="B130" s="81">
        <v>66499.25</v>
      </c>
      <c r="C130" s="81">
        <v>66499.25</v>
      </c>
      <c r="D130" s="53">
        <f>+C130-B130</f>
        <v>0</v>
      </c>
      <c r="E130" s="82"/>
    </row>
    <row r="131" spans="1:5">
      <c r="A131" s="40" t="s">
        <v>95</v>
      </c>
      <c r="B131" s="81">
        <v>-66499.25</v>
      </c>
      <c r="C131" s="81">
        <v>-66499.25</v>
      </c>
      <c r="D131" s="53">
        <f>+C131-B131</f>
        <v>0</v>
      </c>
      <c r="E131" s="82"/>
    </row>
    <row r="132" spans="1:5">
      <c r="A132" s="34"/>
      <c r="B132" s="36"/>
      <c r="C132" s="36"/>
      <c r="D132" s="36"/>
      <c r="E132" s="67"/>
    </row>
    <row r="133" spans="1:5" ht="16.5" customHeight="1">
      <c r="B133" s="44">
        <f>+B129</f>
        <v>0</v>
      </c>
      <c r="C133" s="44">
        <f>SUM(C130:C131)</f>
        <v>0</v>
      </c>
      <c r="D133" s="44">
        <f>SUM(D130:D131)</f>
        <v>0</v>
      </c>
      <c r="E133" s="90"/>
    </row>
    <row r="136" spans="1:5" ht="27" customHeight="1">
      <c r="A136" s="26" t="s">
        <v>96</v>
      </c>
      <c r="B136" s="27" t="s">
        <v>9</v>
      </c>
    </row>
    <row r="137" spans="1:5">
      <c r="A137" s="31" t="s">
        <v>97</v>
      </c>
      <c r="B137" s="51">
        <v>0</v>
      </c>
    </row>
    <row r="138" spans="1:5">
      <c r="A138" s="31"/>
      <c r="B138" s="33"/>
    </row>
    <row r="139" spans="1:5">
      <c r="A139" s="34"/>
      <c r="B139" s="36"/>
    </row>
    <row r="140" spans="1:5" ht="15" customHeight="1">
      <c r="B140" s="27">
        <f>SUM(B138:B139)</f>
        <v>0</v>
      </c>
    </row>
    <row r="143" spans="1:5" ht="22.5" customHeight="1">
      <c r="A143" s="91" t="s">
        <v>98</v>
      </c>
      <c r="B143" s="92" t="s">
        <v>9</v>
      </c>
      <c r="C143" s="93" t="s">
        <v>99</v>
      </c>
    </row>
    <row r="144" spans="1:5">
      <c r="A144" s="31"/>
      <c r="B144" s="83"/>
      <c r="C144" s="94"/>
    </row>
    <row r="145" spans="1:5">
      <c r="A145" s="95"/>
      <c r="B145" s="96"/>
      <c r="C145" s="96"/>
    </row>
    <row r="146" spans="1:5" ht="14.25" customHeight="1">
      <c r="B146" s="27">
        <f>SUM(B145:B145)</f>
        <v>0</v>
      </c>
      <c r="C146" s="27"/>
    </row>
    <row r="150" spans="1:5">
      <c r="A150" s="19" t="s">
        <v>100</v>
      </c>
    </row>
    <row r="152" spans="1:5" ht="20.25" customHeight="1">
      <c r="A152" s="97" t="s">
        <v>101</v>
      </c>
      <c r="B152" s="92" t="s">
        <v>9</v>
      </c>
      <c r="C152" s="27" t="s">
        <v>40</v>
      </c>
      <c r="D152" s="27" t="s">
        <v>41</v>
      </c>
      <c r="E152" s="78" t="s">
        <v>42</v>
      </c>
    </row>
    <row r="153" spans="1:5">
      <c r="A153" s="28" t="s">
        <v>102</v>
      </c>
      <c r="B153" s="51">
        <f>SUM(B154:B167)</f>
        <v>664123.66999999993</v>
      </c>
      <c r="C153" s="51">
        <f>SUM(C154:C167)</f>
        <v>664123.66999999993</v>
      </c>
      <c r="D153" s="81"/>
      <c r="E153" s="79"/>
    </row>
    <row r="154" spans="1:5">
      <c r="A154" s="40" t="s">
        <v>103</v>
      </c>
      <c r="B154" s="81">
        <f>+C154</f>
        <v>3.87</v>
      </c>
      <c r="C154" s="81">
        <v>3.87</v>
      </c>
      <c r="D154" s="81"/>
      <c r="E154" s="82"/>
    </row>
    <row r="155" spans="1:5">
      <c r="A155" s="40" t="s">
        <v>104</v>
      </c>
      <c r="B155" s="81">
        <f t="shared" ref="B155:B166" si="4">+C155</f>
        <v>1342.85</v>
      </c>
      <c r="C155" s="81">
        <v>1342.85</v>
      </c>
      <c r="D155" s="81"/>
      <c r="E155" s="82"/>
    </row>
    <row r="156" spans="1:5">
      <c r="A156" s="40" t="s">
        <v>105</v>
      </c>
      <c r="B156" s="81">
        <f t="shared" si="4"/>
        <v>17872.740000000002</v>
      </c>
      <c r="C156" s="81">
        <v>17872.740000000002</v>
      </c>
      <c r="D156" s="81"/>
      <c r="E156" s="82"/>
    </row>
    <row r="157" spans="1:5">
      <c r="A157" s="40" t="s">
        <v>106</v>
      </c>
      <c r="B157" s="81">
        <f t="shared" si="4"/>
        <v>506616.71</v>
      </c>
      <c r="C157" s="81">
        <v>506616.71</v>
      </c>
      <c r="D157" s="81"/>
      <c r="E157" s="82"/>
    </row>
    <row r="158" spans="1:5">
      <c r="A158" s="40" t="s">
        <v>107</v>
      </c>
      <c r="B158" s="81">
        <f t="shared" si="4"/>
        <v>4192.8</v>
      </c>
      <c r="C158" s="81">
        <v>4192.8</v>
      </c>
      <c r="D158" s="81"/>
      <c r="E158" s="82"/>
    </row>
    <row r="159" spans="1:5">
      <c r="A159" s="40" t="s">
        <v>108</v>
      </c>
      <c r="B159" s="81">
        <f t="shared" si="4"/>
        <v>2809.94</v>
      </c>
      <c r="C159" s="81">
        <v>2809.94</v>
      </c>
      <c r="D159" s="81"/>
      <c r="E159" s="82"/>
    </row>
    <row r="160" spans="1:5">
      <c r="A160" s="40" t="s">
        <v>109</v>
      </c>
      <c r="B160" s="81">
        <f t="shared" si="4"/>
        <v>281</v>
      </c>
      <c r="C160" s="81">
        <v>281</v>
      </c>
      <c r="D160" s="81"/>
      <c r="E160" s="82"/>
    </row>
    <row r="161" spans="1:5">
      <c r="A161" s="40" t="s">
        <v>110</v>
      </c>
      <c r="B161" s="81">
        <f t="shared" si="4"/>
        <v>7395.7</v>
      </c>
      <c r="C161" s="81">
        <v>7395.7</v>
      </c>
      <c r="D161" s="81"/>
      <c r="E161" s="82"/>
    </row>
    <row r="162" spans="1:5">
      <c r="A162" s="40" t="s">
        <v>111</v>
      </c>
      <c r="B162" s="81">
        <f t="shared" si="4"/>
        <v>43220.51</v>
      </c>
      <c r="C162" s="81">
        <v>43220.51</v>
      </c>
      <c r="D162" s="81"/>
      <c r="E162" s="82"/>
    </row>
    <row r="163" spans="1:5">
      <c r="A163" s="40" t="s">
        <v>112</v>
      </c>
      <c r="B163" s="81">
        <f t="shared" si="4"/>
        <v>21976.58</v>
      </c>
      <c r="C163" s="81">
        <v>21976.58</v>
      </c>
      <c r="D163" s="81"/>
      <c r="E163" s="82"/>
    </row>
    <row r="164" spans="1:5">
      <c r="A164" s="40" t="s">
        <v>113</v>
      </c>
      <c r="B164" s="81">
        <f t="shared" si="4"/>
        <v>49918.94</v>
      </c>
      <c r="C164" s="81">
        <v>49918.94</v>
      </c>
      <c r="D164" s="81"/>
      <c r="E164" s="82"/>
    </row>
    <row r="165" spans="1:5">
      <c r="A165" s="40" t="s">
        <v>114</v>
      </c>
      <c r="B165" s="81">
        <f t="shared" si="4"/>
        <v>7339.99</v>
      </c>
      <c r="C165" s="81">
        <v>7339.99</v>
      </c>
      <c r="D165" s="81"/>
      <c r="E165" s="82"/>
    </row>
    <row r="166" spans="1:5">
      <c r="A166" s="40" t="s">
        <v>115</v>
      </c>
      <c r="B166" s="81">
        <f t="shared" si="4"/>
        <v>1152.04</v>
      </c>
      <c r="C166" s="81">
        <v>1152.04</v>
      </c>
      <c r="D166" s="81"/>
      <c r="E166" s="82"/>
    </row>
    <row r="167" spans="1:5">
      <c r="A167" s="40"/>
      <c r="B167" s="81"/>
      <c r="C167" s="81"/>
      <c r="D167" s="81"/>
      <c r="E167" s="82"/>
    </row>
    <row r="168" spans="1:5">
      <c r="A168" s="31" t="s">
        <v>116</v>
      </c>
      <c r="B168" s="51">
        <v>0</v>
      </c>
      <c r="C168" s="51">
        <v>0</v>
      </c>
      <c r="D168" s="81"/>
      <c r="E168" s="82"/>
    </row>
    <row r="169" spans="1:5">
      <c r="A169" s="34"/>
      <c r="B169" s="85"/>
      <c r="C169" s="85"/>
      <c r="D169" s="85"/>
      <c r="E169" s="86"/>
    </row>
    <row r="170" spans="1:5" ht="16.5" customHeight="1">
      <c r="B170" s="44">
        <f>+B153</f>
        <v>664123.66999999993</v>
      </c>
      <c r="C170" s="44">
        <f>+C153</f>
        <v>664123.66999999993</v>
      </c>
      <c r="D170" s="44">
        <f>+D153</f>
        <v>0</v>
      </c>
      <c r="E170" s="87">
        <f>+E153</f>
        <v>0</v>
      </c>
    </row>
    <row r="174" spans="1:5" ht="20.25" customHeight="1">
      <c r="A174" s="97" t="s">
        <v>117</v>
      </c>
      <c r="B174" s="92" t="s">
        <v>9</v>
      </c>
      <c r="C174" s="27" t="s">
        <v>118</v>
      </c>
      <c r="D174" s="27" t="s">
        <v>99</v>
      </c>
    </row>
    <row r="175" spans="1:5">
      <c r="A175" s="98" t="s">
        <v>119</v>
      </c>
      <c r="B175" s="51">
        <v>0</v>
      </c>
      <c r="C175" s="51"/>
      <c r="D175" s="99"/>
    </row>
    <row r="176" spans="1:5">
      <c r="A176" s="100"/>
      <c r="B176" s="101"/>
      <c r="C176" s="102"/>
      <c r="D176" s="103"/>
    </row>
    <row r="177" spans="1:4">
      <c r="A177" s="104"/>
      <c r="B177" s="105"/>
      <c r="C177" s="106"/>
      <c r="D177" s="107"/>
    </row>
    <row r="178" spans="1:4" ht="16.5" customHeight="1">
      <c r="B178" s="44">
        <f>SUM(B176:B177)</f>
        <v>0</v>
      </c>
      <c r="C178" s="108"/>
      <c r="D178" s="109"/>
    </row>
    <row r="181" spans="1:4" ht="27.75" customHeight="1">
      <c r="A181" s="97" t="s">
        <v>120</v>
      </c>
      <c r="B181" s="92" t="s">
        <v>9</v>
      </c>
      <c r="C181" s="27" t="s">
        <v>118</v>
      </c>
      <c r="D181" s="27" t="s">
        <v>99</v>
      </c>
    </row>
    <row r="182" spans="1:4">
      <c r="A182" s="98" t="s">
        <v>121</v>
      </c>
      <c r="B182" s="51">
        <v>0</v>
      </c>
      <c r="C182" s="110"/>
      <c r="D182" s="99"/>
    </row>
    <row r="183" spans="1:4">
      <c r="A183" s="100"/>
      <c r="B183" s="101"/>
      <c r="C183" s="102"/>
      <c r="D183" s="103"/>
    </row>
    <row r="184" spans="1:4">
      <c r="A184" s="104"/>
      <c r="B184" s="105"/>
      <c r="C184" s="106"/>
      <c r="D184" s="107"/>
    </row>
    <row r="185" spans="1:4" ht="15" customHeight="1">
      <c r="B185" s="44">
        <f>SUM(B183:B184)</f>
        <v>0</v>
      </c>
      <c r="C185" s="108"/>
      <c r="D185" s="109"/>
    </row>
    <row r="188" spans="1:4" ht="24" customHeight="1">
      <c r="A188" s="97" t="s">
        <v>122</v>
      </c>
      <c r="B188" s="92" t="s">
        <v>9</v>
      </c>
      <c r="C188" s="27" t="s">
        <v>118</v>
      </c>
      <c r="D188" s="27" t="s">
        <v>99</v>
      </c>
    </row>
    <row r="189" spans="1:4">
      <c r="A189" s="98" t="s">
        <v>123</v>
      </c>
      <c r="B189" s="51">
        <v>0</v>
      </c>
      <c r="C189" s="110"/>
      <c r="D189" s="99"/>
    </row>
    <row r="190" spans="1:4">
      <c r="A190" s="100"/>
      <c r="B190" s="101"/>
      <c r="C190" s="102"/>
      <c r="D190" s="103"/>
    </row>
    <row r="191" spans="1:4" ht="12" customHeight="1">
      <c r="A191" s="104"/>
      <c r="B191" s="105"/>
      <c r="C191" s="106"/>
      <c r="D191" s="107"/>
    </row>
    <row r="192" spans="1:4" ht="16.5" customHeight="1">
      <c r="B192" s="44">
        <f>SUM(B190:B191)</f>
        <v>0</v>
      </c>
      <c r="C192" s="108"/>
      <c r="D192" s="109"/>
    </row>
    <row r="195" spans="1:4" ht="24" customHeight="1">
      <c r="A195" s="97" t="s">
        <v>124</v>
      </c>
      <c r="B195" s="92" t="s">
        <v>9</v>
      </c>
      <c r="C195" s="111" t="s">
        <v>118</v>
      </c>
      <c r="D195" s="111" t="s">
        <v>62</v>
      </c>
    </row>
    <row r="196" spans="1:4">
      <c r="A196" s="98" t="s">
        <v>125</v>
      </c>
      <c r="B196" s="51">
        <v>0</v>
      </c>
      <c r="C196" s="30">
        <v>0</v>
      </c>
      <c r="D196" s="30">
        <v>0</v>
      </c>
    </row>
    <row r="197" spans="1:4">
      <c r="A197" s="31"/>
      <c r="B197" s="33"/>
      <c r="C197" s="33">
        <v>0</v>
      </c>
      <c r="D197" s="33">
        <v>0</v>
      </c>
    </row>
    <row r="198" spans="1:4">
      <c r="A198" s="34"/>
      <c r="B198" s="112"/>
      <c r="C198" s="112">
        <v>0</v>
      </c>
      <c r="D198" s="112">
        <v>0</v>
      </c>
    </row>
    <row r="199" spans="1:4" ht="18.75" customHeight="1">
      <c r="B199" s="44">
        <f>SUM(B197:B198)</f>
        <v>0</v>
      </c>
      <c r="C199" s="108"/>
      <c r="D199" s="109"/>
    </row>
    <row r="202" spans="1:4">
      <c r="A202" s="19" t="s">
        <v>126</v>
      </c>
    </row>
    <row r="203" spans="1:4">
      <c r="A203" s="19"/>
    </row>
    <row r="204" spans="1:4">
      <c r="A204" s="19" t="s">
        <v>127</v>
      </c>
    </row>
    <row r="206" spans="1:4" ht="24" customHeight="1">
      <c r="A206" s="113" t="s">
        <v>128</v>
      </c>
      <c r="B206" s="92" t="s">
        <v>9</v>
      </c>
      <c r="C206" s="27" t="s">
        <v>129</v>
      </c>
      <c r="D206" s="27" t="s">
        <v>62</v>
      </c>
    </row>
    <row r="207" spans="1:4" ht="12" customHeight="1">
      <c r="A207" s="28" t="s">
        <v>130</v>
      </c>
      <c r="B207" s="51">
        <f>+B208+B209</f>
        <v>1640318.96</v>
      </c>
      <c r="C207" s="114"/>
      <c r="D207" s="114"/>
    </row>
    <row r="208" spans="1:4" ht="12" customHeight="1">
      <c r="A208" s="40" t="s">
        <v>131</v>
      </c>
      <c r="B208" s="81">
        <v>400000</v>
      </c>
      <c r="C208" s="81"/>
      <c r="D208" s="81"/>
    </row>
    <row r="209" spans="1:4" ht="12" customHeight="1">
      <c r="A209" s="40" t="s">
        <v>132</v>
      </c>
      <c r="B209" s="81">
        <v>1240318.96</v>
      </c>
      <c r="C209" s="81"/>
      <c r="D209" s="81"/>
    </row>
    <row r="210" spans="1:4">
      <c r="A210" s="31"/>
      <c r="B210" s="81"/>
      <c r="C210" s="81"/>
      <c r="D210" s="81"/>
    </row>
    <row r="211" spans="1:4" ht="12" customHeight="1">
      <c r="A211" s="31" t="s">
        <v>133</v>
      </c>
      <c r="B211" s="83">
        <f>+B212</f>
        <v>15643106.880000001</v>
      </c>
      <c r="C211" s="81"/>
      <c r="D211" s="81"/>
    </row>
    <row r="212" spans="1:4" ht="12" customHeight="1">
      <c r="A212" s="40" t="s">
        <v>134</v>
      </c>
      <c r="B212" s="81">
        <v>15643106.880000001</v>
      </c>
      <c r="C212" s="81"/>
      <c r="D212" s="81"/>
    </row>
    <row r="213" spans="1:4" ht="12" customHeight="1">
      <c r="A213" s="34"/>
      <c r="B213" s="81"/>
      <c r="C213" s="81"/>
      <c r="D213" s="81"/>
    </row>
    <row r="214" spans="1:4" ht="15.75" customHeight="1">
      <c r="B214" s="44">
        <f>+B207+B211</f>
        <v>17283425.84</v>
      </c>
      <c r="C214" s="108"/>
      <c r="D214" s="109"/>
    </row>
    <row r="217" spans="1:4" ht="24.75" customHeight="1">
      <c r="A217" s="91" t="s">
        <v>135</v>
      </c>
      <c r="B217" s="92" t="s">
        <v>9</v>
      </c>
      <c r="C217" s="27" t="s">
        <v>129</v>
      </c>
      <c r="D217" s="27" t="s">
        <v>62</v>
      </c>
    </row>
    <row r="218" spans="1:4">
      <c r="A218" s="28" t="s">
        <v>136</v>
      </c>
      <c r="B218" s="115">
        <f>SUM(B219:B220)</f>
        <v>176543.37</v>
      </c>
      <c r="C218" s="114"/>
      <c r="D218" s="114"/>
    </row>
    <row r="219" spans="1:4">
      <c r="A219" s="40" t="s">
        <v>137</v>
      </c>
      <c r="B219" s="81">
        <v>176334.86</v>
      </c>
      <c r="C219" s="81"/>
      <c r="D219" s="81"/>
    </row>
    <row r="220" spans="1:4">
      <c r="A220" s="40" t="s">
        <v>138</v>
      </c>
      <c r="B220" s="81">
        <v>208.51</v>
      </c>
      <c r="C220" s="81"/>
      <c r="D220" s="81"/>
    </row>
    <row r="221" spans="1:4">
      <c r="A221" s="34"/>
      <c r="B221" s="85"/>
      <c r="C221" s="85"/>
      <c r="D221" s="85"/>
    </row>
    <row r="222" spans="1:4" ht="16.5" customHeight="1">
      <c r="B222" s="44">
        <f>SUM(B219:B221)</f>
        <v>176543.37</v>
      </c>
      <c r="C222" s="108"/>
      <c r="D222" s="109"/>
    </row>
    <row r="225" spans="1:4">
      <c r="A225" s="19" t="s">
        <v>139</v>
      </c>
    </row>
    <row r="227" spans="1:4" ht="26.25" customHeight="1">
      <c r="A227" s="91" t="s">
        <v>140</v>
      </c>
      <c r="B227" s="92" t="s">
        <v>9</v>
      </c>
      <c r="C227" s="27" t="s">
        <v>141</v>
      </c>
      <c r="D227" s="27" t="s">
        <v>142</v>
      </c>
    </row>
    <row r="228" spans="1:4" ht="12" customHeight="1">
      <c r="A228" s="28" t="s">
        <v>143</v>
      </c>
      <c r="B228" s="115">
        <f>SUM(B229:B280)</f>
        <v>12535813.219999999</v>
      </c>
      <c r="C228" s="116">
        <f>SUM(C229:C280)</f>
        <v>1.0000000000000002</v>
      </c>
      <c r="D228" s="114">
        <v>0</v>
      </c>
    </row>
    <row r="229" spans="1:4" ht="12" customHeight="1">
      <c r="A229" s="40" t="s">
        <v>144</v>
      </c>
      <c r="B229" s="81">
        <v>2485044.33</v>
      </c>
      <c r="C229" s="117">
        <f>+B229/$B$228</f>
        <v>0.19823559001623353</v>
      </c>
      <c r="D229" s="81"/>
    </row>
    <row r="230" spans="1:4" ht="12" customHeight="1">
      <c r="A230" s="40" t="s">
        <v>145</v>
      </c>
      <c r="B230" s="81">
        <v>70689.440000000002</v>
      </c>
      <c r="C230" s="117">
        <f t="shared" ref="C230:C279" si="5">+B230/$B$228</f>
        <v>5.6389991426499583E-3</v>
      </c>
      <c r="D230" s="81"/>
    </row>
    <row r="231" spans="1:4" ht="12" customHeight="1">
      <c r="A231" s="40" t="s">
        <v>146</v>
      </c>
      <c r="B231" s="81">
        <v>3978.5</v>
      </c>
      <c r="C231" s="117">
        <f t="shared" si="5"/>
        <v>3.1737071462205471E-4</v>
      </c>
      <c r="D231" s="81"/>
    </row>
    <row r="232" spans="1:4" ht="12" customHeight="1">
      <c r="A232" s="40" t="s">
        <v>147</v>
      </c>
      <c r="B232" s="81">
        <v>2335.73</v>
      </c>
      <c r="C232" s="117">
        <f t="shared" si="5"/>
        <v>1.8632456937644131E-4</v>
      </c>
      <c r="D232" s="81"/>
    </row>
    <row r="233" spans="1:4" ht="12" customHeight="1">
      <c r="A233" s="40" t="s">
        <v>148</v>
      </c>
      <c r="B233" s="81">
        <v>2691879.75</v>
      </c>
      <c r="C233" s="117">
        <f t="shared" si="5"/>
        <v>0.21473515142243005</v>
      </c>
      <c r="D233" s="81"/>
    </row>
    <row r="234" spans="1:4" ht="12" customHeight="1">
      <c r="A234" s="40" t="s">
        <v>149</v>
      </c>
      <c r="B234" s="81">
        <v>760998.54</v>
      </c>
      <c r="C234" s="117">
        <f t="shared" si="5"/>
        <v>6.0705957136141832E-2</v>
      </c>
      <c r="D234" s="81"/>
    </row>
    <row r="235" spans="1:4" ht="12" customHeight="1">
      <c r="A235" s="40" t="s">
        <v>150</v>
      </c>
      <c r="B235" s="81">
        <v>267025.75</v>
      </c>
      <c r="C235" s="117">
        <f t="shared" si="5"/>
        <v>2.1301031318333573E-2</v>
      </c>
      <c r="D235" s="81"/>
    </row>
    <row r="236" spans="1:4" ht="12" customHeight="1">
      <c r="A236" s="40" t="s">
        <v>151</v>
      </c>
      <c r="B236" s="81">
        <v>222153.58</v>
      </c>
      <c r="C236" s="117">
        <f t="shared" si="5"/>
        <v>1.7721513243797359E-2</v>
      </c>
      <c r="D236" s="81"/>
    </row>
    <row r="237" spans="1:4" ht="12" customHeight="1">
      <c r="A237" s="40" t="s">
        <v>152</v>
      </c>
      <c r="B237" s="81">
        <v>1866530.6</v>
      </c>
      <c r="C237" s="117">
        <f t="shared" si="5"/>
        <v>0.14889585280531167</v>
      </c>
      <c r="D237" s="81"/>
    </row>
    <row r="238" spans="1:4" ht="12" customHeight="1">
      <c r="A238" s="40" t="s">
        <v>153</v>
      </c>
      <c r="B238" s="81">
        <v>862120.91</v>
      </c>
      <c r="C238" s="117">
        <f t="shared" si="5"/>
        <v>6.8772635238737237E-2</v>
      </c>
      <c r="D238" s="81"/>
    </row>
    <row r="239" spans="1:4" ht="12" customHeight="1">
      <c r="A239" s="40" t="s">
        <v>154</v>
      </c>
      <c r="B239" s="81">
        <v>28880.74</v>
      </c>
      <c r="C239" s="117">
        <f t="shared" si="5"/>
        <v>2.3038585126589819E-3</v>
      </c>
      <c r="D239" s="81"/>
    </row>
    <row r="240" spans="1:4" ht="12" customHeight="1">
      <c r="A240" s="40" t="s">
        <v>155</v>
      </c>
      <c r="B240" s="81">
        <v>4425</v>
      </c>
      <c r="C240" s="117">
        <f t="shared" si="5"/>
        <v>3.5298866713650673E-4</v>
      </c>
      <c r="D240" s="81"/>
    </row>
    <row r="241" spans="1:4" ht="12" customHeight="1">
      <c r="A241" s="40" t="s">
        <v>156</v>
      </c>
      <c r="B241" s="81">
        <v>2707.85</v>
      </c>
      <c r="C241" s="117">
        <f t="shared" si="5"/>
        <v>2.1600912142499202E-4</v>
      </c>
      <c r="D241" s="81"/>
    </row>
    <row r="242" spans="1:4" ht="12" customHeight="1">
      <c r="A242" s="40" t="s">
        <v>157</v>
      </c>
      <c r="B242" s="81">
        <v>3082</v>
      </c>
      <c r="C242" s="117">
        <f t="shared" si="5"/>
        <v>2.4585560951744943E-4</v>
      </c>
      <c r="D242" s="81"/>
    </row>
    <row r="243" spans="1:4" ht="12" customHeight="1">
      <c r="A243" s="40" t="s">
        <v>158</v>
      </c>
      <c r="B243" s="81">
        <v>227.71</v>
      </c>
      <c r="C243" s="117">
        <f t="shared" si="5"/>
        <v>1.8164756925119535E-5</v>
      </c>
      <c r="D243" s="81"/>
    </row>
    <row r="244" spans="1:4" ht="12" customHeight="1">
      <c r="A244" s="40" t="s">
        <v>159</v>
      </c>
      <c r="B244" s="81">
        <v>944.5</v>
      </c>
      <c r="C244" s="117">
        <f t="shared" si="5"/>
        <v>7.5344134714221605E-5</v>
      </c>
      <c r="D244" s="81"/>
    </row>
    <row r="245" spans="1:4" ht="12" customHeight="1">
      <c r="A245" s="40" t="s">
        <v>160</v>
      </c>
      <c r="B245" s="81">
        <v>184309.81</v>
      </c>
      <c r="C245" s="117">
        <f t="shared" si="5"/>
        <v>1.470266082984922E-2</v>
      </c>
      <c r="D245" s="81"/>
    </row>
    <row r="246" spans="1:4" ht="12" customHeight="1">
      <c r="A246" s="40" t="s">
        <v>161</v>
      </c>
      <c r="B246" s="81">
        <v>218</v>
      </c>
      <c r="C246" s="117">
        <f t="shared" si="5"/>
        <v>1.7390176143674229E-5</v>
      </c>
      <c r="D246" s="81"/>
    </row>
    <row r="247" spans="1:4" ht="12" customHeight="1">
      <c r="A247" s="40" t="s">
        <v>162</v>
      </c>
      <c r="B247" s="81">
        <v>1599</v>
      </c>
      <c r="C247" s="117">
        <f t="shared" si="5"/>
        <v>1.2755454887034446E-4</v>
      </c>
      <c r="D247" s="81"/>
    </row>
    <row r="248" spans="1:4" ht="12" customHeight="1">
      <c r="A248" s="40" t="s">
        <v>163</v>
      </c>
      <c r="B248" s="81">
        <v>319.89999999999998</v>
      </c>
      <c r="C248" s="117">
        <f t="shared" si="5"/>
        <v>2.5518886919088924E-5</v>
      </c>
      <c r="D248" s="81"/>
    </row>
    <row r="249" spans="1:4" ht="12" customHeight="1">
      <c r="A249" s="40" t="s">
        <v>164</v>
      </c>
      <c r="B249" s="81">
        <v>4427</v>
      </c>
      <c r="C249" s="117">
        <f t="shared" si="5"/>
        <v>3.5314821003690737E-4</v>
      </c>
      <c r="D249" s="81"/>
    </row>
    <row r="250" spans="1:4" ht="12" customHeight="1">
      <c r="A250" s="40" t="s">
        <v>165</v>
      </c>
      <c r="B250" s="81">
        <v>117458.48</v>
      </c>
      <c r="C250" s="117">
        <f t="shared" si="5"/>
        <v>9.3698332879276897E-3</v>
      </c>
      <c r="D250" s="81"/>
    </row>
    <row r="251" spans="1:4" ht="12" customHeight="1">
      <c r="A251" s="40" t="s">
        <v>166</v>
      </c>
      <c r="B251" s="81">
        <v>4870</v>
      </c>
      <c r="C251" s="117">
        <f t="shared" si="5"/>
        <v>3.8848696247565826E-4</v>
      </c>
      <c r="D251" s="81"/>
    </row>
    <row r="252" spans="1:4" ht="12" customHeight="1">
      <c r="A252" s="40" t="s">
        <v>167</v>
      </c>
      <c r="B252" s="81">
        <v>116087.19</v>
      </c>
      <c r="C252" s="117">
        <f t="shared" si="5"/>
        <v>9.2604434959824653E-3</v>
      </c>
      <c r="D252" s="81"/>
    </row>
    <row r="253" spans="1:4" ht="12" customHeight="1">
      <c r="A253" s="40" t="s">
        <v>168</v>
      </c>
      <c r="B253" s="81">
        <v>1139.5</v>
      </c>
      <c r="C253" s="117">
        <f t="shared" si="5"/>
        <v>9.0899567503288E-5</v>
      </c>
      <c r="D253" s="81"/>
    </row>
    <row r="254" spans="1:4" ht="12" customHeight="1">
      <c r="A254" s="40" t="s">
        <v>169</v>
      </c>
      <c r="B254" s="81">
        <v>114187.37</v>
      </c>
      <c r="C254" s="117">
        <f t="shared" si="5"/>
        <v>9.108892099462855E-3</v>
      </c>
      <c r="D254" s="81"/>
    </row>
    <row r="255" spans="1:4" ht="12" customHeight="1">
      <c r="A255" s="40" t="s">
        <v>170</v>
      </c>
      <c r="B255" s="81">
        <v>10440</v>
      </c>
      <c r="C255" s="117">
        <f t="shared" si="5"/>
        <v>8.328139400915548E-4</v>
      </c>
      <c r="D255" s="81"/>
    </row>
    <row r="256" spans="1:4" ht="12" customHeight="1">
      <c r="A256" s="40" t="s">
        <v>171</v>
      </c>
      <c r="B256" s="81">
        <v>2496.5500000000002</v>
      </c>
      <c r="C256" s="117">
        <f t="shared" si="5"/>
        <v>1.9915341399766008E-4</v>
      </c>
      <c r="D256" s="81"/>
    </row>
    <row r="257" spans="1:4" ht="12" customHeight="1">
      <c r="A257" s="40" t="s">
        <v>172</v>
      </c>
      <c r="B257" s="81">
        <v>49167.42</v>
      </c>
      <c r="C257" s="117">
        <f t="shared" si="5"/>
        <v>3.922156396009225E-3</v>
      </c>
      <c r="D257" s="81"/>
    </row>
    <row r="258" spans="1:4" ht="12" customHeight="1">
      <c r="A258" s="40" t="s">
        <v>173</v>
      </c>
      <c r="B258" s="81">
        <v>453.23</v>
      </c>
      <c r="C258" s="117">
        <f t="shared" si="5"/>
        <v>3.6154814374300329E-5</v>
      </c>
      <c r="D258" s="81"/>
    </row>
    <row r="259" spans="1:4" ht="12" customHeight="1">
      <c r="A259" s="40" t="s">
        <v>174</v>
      </c>
      <c r="B259" s="81">
        <v>34243.199999999997</v>
      </c>
      <c r="C259" s="117">
        <f t="shared" si="5"/>
        <v>2.7316297235002998E-3</v>
      </c>
      <c r="D259" s="81"/>
    </row>
    <row r="260" spans="1:4" ht="12" customHeight="1">
      <c r="A260" s="40" t="s">
        <v>175</v>
      </c>
      <c r="B260" s="81">
        <v>6831</v>
      </c>
      <c r="C260" s="117">
        <f t="shared" si="5"/>
        <v>5.4491877631852599E-4</v>
      </c>
      <c r="D260" s="81"/>
    </row>
    <row r="261" spans="1:4" ht="12" customHeight="1">
      <c r="A261" s="40" t="s">
        <v>176</v>
      </c>
      <c r="B261" s="81">
        <v>2537.5</v>
      </c>
      <c r="C261" s="117">
        <f t="shared" si="5"/>
        <v>2.0242005488336402E-4</v>
      </c>
      <c r="D261" s="81"/>
    </row>
    <row r="262" spans="1:4" ht="12" customHeight="1">
      <c r="A262" s="40" t="s">
        <v>177</v>
      </c>
      <c r="B262" s="81">
        <v>6650</v>
      </c>
      <c r="C262" s="117">
        <f t="shared" si="5"/>
        <v>5.304801438322643E-4</v>
      </c>
      <c r="D262" s="81"/>
    </row>
    <row r="263" spans="1:4" ht="12" customHeight="1">
      <c r="A263" s="40" t="s">
        <v>178</v>
      </c>
      <c r="B263" s="81">
        <v>52251.23</v>
      </c>
      <c r="C263" s="117">
        <f t="shared" si="5"/>
        <v>4.1681563918515374E-3</v>
      </c>
      <c r="D263" s="81"/>
    </row>
    <row r="264" spans="1:4" ht="12" customHeight="1">
      <c r="A264" s="40" t="s">
        <v>179</v>
      </c>
      <c r="B264" s="81">
        <v>58063.79</v>
      </c>
      <c r="C264" s="117">
        <f t="shared" si="5"/>
        <v>4.6318327324280286E-3</v>
      </c>
      <c r="D264" s="81"/>
    </row>
    <row r="265" spans="1:4" ht="12" customHeight="1">
      <c r="A265" s="40" t="s">
        <v>180</v>
      </c>
      <c r="B265" s="81">
        <v>348000</v>
      </c>
      <c r="C265" s="117">
        <f t="shared" si="5"/>
        <v>2.7760464669718495E-2</v>
      </c>
      <c r="D265" s="81"/>
    </row>
    <row r="266" spans="1:4" ht="12" customHeight="1">
      <c r="A266" s="40" t="s">
        <v>181</v>
      </c>
      <c r="B266" s="81">
        <v>50000</v>
      </c>
      <c r="C266" s="117">
        <f t="shared" si="5"/>
        <v>3.9885725100170253E-3</v>
      </c>
      <c r="D266" s="81"/>
    </row>
    <row r="267" spans="1:4" ht="12" customHeight="1">
      <c r="A267" s="40" t="s">
        <v>182</v>
      </c>
      <c r="B267" s="81">
        <v>234876</v>
      </c>
      <c r="C267" s="117">
        <f t="shared" si="5"/>
        <v>1.8736399137255177E-2</v>
      </c>
      <c r="D267" s="81"/>
    </row>
    <row r="268" spans="1:4" ht="12" customHeight="1">
      <c r="A268" s="40" t="s">
        <v>183</v>
      </c>
      <c r="B268" s="81">
        <v>218925.92</v>
      </c>
      <c r="C268" s="117">
        <f t="shared" si="5"/>
        <v>1.746403812484373E-2</v>
      </c>
      <c r="D268" s="81"/>
    </row>
    <row r="269" spans="1:4" ht="12" customHeight="1">
      <c r="A269" s="40" t="s">
        <v>184</v>
      </c>
      <c r="B269" s="81">
        <v>97766.39</v>
      </c>
      <c r="C269" s="117">
        <f t="shared" si="5"/>
        <v>7.7989667111520678E-3</v>
      </c>
      <c r="D269" s="81"/>
    </row>
    <row r="270" spans="1:4" ht="12" customHeight="1">
      <c r="A270" s="40" t="s">
        <v>185</v>
      </c>
      <c r="B270" s="81">
        <v>85971.1</v>
      </c>
      <c r="C270" s="117">
        <f t="shared" si="5"/>
        <v>6.8580393223184937E-3</v>
      </c>
      <c r="D270" s="81"/>
    </row>
    <row r="271" spans="1:4" ht="12" customHeight="1">
      <c r="A271" s="40" t="s">
        <v>186</v>
      </c>
      <c r="B271" s="81">
        <v>244265.89</v>
      </c>
      <c r="C271" s="117">
        <f t="shared" si="5"/>
        <v>1.9485444279776852E-2</v>
      </c>
      <c r="D271" s="81"/>
    </row>
    <row r="272" spans="1:4" ht="12" customHeight="1">
      <c r="A272" s="40" t="s">
        <v>187</v>
      </c>
      <c r="B272" s="81">
        <v>4572.03</v>
      </c>
      <c r="C272" s="117">
        <f t="shared" si="5"/>
        <v>3.6471746345946278E-4</v>
      </c>
      <c r="D272" s="81"/>
    </row>
    <row r="273" spans="1:6" ht="12" customHeight="1">
      <c r="A273" s="40" t="s">
        <v>188</v>
      </c>
      <c r="B273" s="81">
        <v>527844.96</v>
      </c>
      <c r="C273" s="117">
        <f t="shared" si="5"/>
        <v>4.2106957940140723E-2</v>
      </c>
      <c r="D273" s="81"/>
    </row>
    <row r="274" spans="1:6" ht="12" customHeight="1">
      <c r="A274" s="40" t="s">
        <v>189</v>
      </c>
      <c r="B274" s="81">
        <v>138543.78</v>
      </c>
      <c r="C274" s="117">
        <f t="shared" si="5"/>
        <v>1.1051838246836931E-2</v>
      </c>
      <c r="D274" s="81"/>
    </row>
    <row r="275" spans="1:6" ht="12" customHeight="1">
      <c r="A275" s="40" t="s">
        <v>190</v>
      </c>
      <c r="B275" s="81">
        <v>23500.92</v>
      </c>
      <c r="C275" s="117">
        <f t="shared" si="5"/>
        <v>1.8747024694421859E-3</v>
      </c>
      <c r="D275" s="81"/>
    </row>
    <row r="276" spans="1:6" ht="12" customHeight="1">
      <c r="A276" s="40" t="s">
        <v>191</v>
      </c>
      <c r="B276" s="81">
        <v>149643.04</v>
      </c>
      <c r="C276" s="117">
        <f t="shared" si="5"/>
        <v>1.1937242313187562E-2</v>
      </c>
      <c r="D276" s="81"/>
    </row>
    <row r="277" spans="1:6" ht="12" customHeight="1">
      <c r="A277" s="40" t="s">
        <v>192</v>
      </c>
      <c r="B277" s="81">
        <v>361311</v>
      </c>
      <c r="C277" s="117">
        <f t="shared" si="5"/>
        <v>2.8822302443335227E-2</v>
      </c>
      <c r="D277" s="81"/>
    </row>
    <row r="278" spans="1:6" ht="12" customHeight="1">
      <c r="A278" s="40" t="s">
        <v>193</v>
      </c>
      <c r="B278" s="81">
        <v>5526</v>
      </c>
      <c r="C278" s="117">
        <f t="shared" si="5"/>
        <v>4.4081703380708162E-4</v>
      </c>
      <c r="D278" s="81"/>
    </row>
    <row r="279" spans="1:6" ht="12" customHeight="1">
      <c r="A279" s="40" t="s">
        <v>194</v>
      </c>
      <c r="B279" s="81">
        <v>4291.09</v>
      </c>
      <c r="C279" s="117">
        <f t="shared" si="5"/>
        <v>3.4230647224017916E-4</v>
      </c>
      <c r="D279" s="81"/>
    </row>
    <row r="280" spans="1:6" ht="12" customHeight="1">
      <c r="A280" s="118"/>
      <c r="B280" s="81"/>
      <c r="C280" s="117"/>
      <c r="D280" s="81"/>
    </row>
    <row r="281" spans="1:6" ht="15.75" customHeight="1">
      <c r="B281" s="44">
        <f>SUM(B229:B280)</f>
        <v>12535813.219999999</v>
      </c>
      <c r="C281" s="119">
        <f>SUM(C229:C280)</f>
        <v>1.0000000000000002</v>
      </c>
      <c r="D281" s="27"/>
    </row>
    <row r="284" spans="1:6">
      <c r="A284" s="19" t="s">
        <v>195</v>
      </c>
    </row>
    <row r="286" spans="1:6" ht="28.5" customHeight="1">
      <c r="A286" s="97" t="s">
        <v>196</v>
      </c>
      <c r="B286" s="120" t="s">
        <v>71</v>
      </c>
      <c r="C286" s="111" t="s">
        <v>72</v>
      </c>
      <c r="D286" s="111" t="s">
        <v>197</v>
      </c>
      <c r="E286" s="121" t="s">
        <v>10</v>
      </c>
      <c r="F286" s="122" t="s">
        <v>118</v>
      </c>
    </row>
    <row r="287" spans="1:6">
      <c r="A287" s="28" t="s">
        <v>198</v>
      </c>
      <c r="B287" s="123">
        <f>SUM(B288:B289)</f>
        <v>-1619028.93</v>
      </c>
      <c r="C287" s="123">
        <f>SUM(C288:C289)</f>
        <v>-1619028.93</v>
      </c>
      <c r="D287" s="123">
        <f>SUM(D288:D289)</f>
        <v>0</v>
      </c>
      <c r="E287" s="124">
        <v>0</v>
      </c>
      <c r="F287" s="124">
        <v>0</v>
      </c>
    </row>
    <row r="288" spans="1:6">
      <c r="A288" s="40" t="s">
        <v>199</v>
      </c>
      <c r="B288" s="53">
        <v>-1619028.93</v>
      </c>
      <c r="C288" s="53">
        <v>-1619028.93</v>
      </c>
      <c r="D288" s="53">
        <f>+B288-C288</f>
        <v>0</v>
      </c>
      <c r="E288" s="124"/>
      <c r="F288" s="124"/>
    </row>
    <row r="289" spans="1:6">
      <c r="A289" s="118" t="s">
        <v>200</v>
      </c>
      <c r="B289" s="53">
        <v>0</v>
      </c>
      <c r="C289" s="53">
        <v>0</v>
      </c>
      <c r="D289" s="53">
        <v>0</v>
      </c>
      <c r="E289" s="124"/>
      <c r="F289" s="124"/>
    </row>
    <row r="290" spans="1:6" ht="19.5" customHeight="1">
      <c r="B290" s="44">
        <f>SUM(B288:B289)</f>
        <v>-1619028.93</v>
      </c>
      <c r="C290" s="44">
        <f>SUM(C288:C289)</f>
        <v>-1619028.93</v>
      </c>
      <c r="D290" s="44">
        <f>SUM(D288:D289)</f>
        <v>0</v>
      </c>
      <c r="E290" s="125"/>
      <c r="F290" s="125"/>
    </row>
    <row r="291" spans="1:6">
      <c r="E291" s="16"/>
      <c r="F291" s="16"/>
    </row>
    <row r="292" spans="1:6">
      <c r="E292" s="16"/>
      <c r="F292" s="16"/>
    </row>
    <row r="293" spans="1:6">
      <c r="A293" s="126"/>
      <c r="B293" s="126"/>
      <c r="C293" s="126"/>
      <c r="D293" s="126"/>
      <c r="E293" s="127"/>
      <c r="F293" s="16"/>
    </row>
    <row r="294" spans="1:6" ht="27" customHeight="1">
      <c r="A294" s="91" t="s">
        <v>201</v>
      </c>
      <c r="B294" s="92" t="s">
        <v>71</v>
      </c>
      <c r="C294" s="27" t="s">
        <v>72</v>
      </c>
      <c r="D294" s="27" t="s">
        <v>197</v>
      </c>
      <c r="E294" s="121" t="s">
        <v>118</v>
      </c>
      <c r="F294" s="16"/>
    </row>
    <row r="295" spans="1:6">
      <c r="A295" s="28" t="s">
        <v>202</v>
      </c>
      <c r="B295" s="128">
        <v>-356840.41</v>
      </c>
      <c r="C295" s="123">
        <v>-4924155.99</v>
      </c>
      <c r="D295" s="123">
        <v>-4567315.58</v>
      </c>
      <c r="E295" s="124"/>
      <c r="F295" s="16"/>
    </row>
    <row r="296" spans="1:6">
      <c r="A296" s="40" t="s">
        <v>203</v>
      </c>
      <c r="B296" s="129">
        <v>-10383097.539999999</v>
      </c>
      <c r="C296" s="53">
        <v>-10383097.539999999</v>
      </c>
      <c r="D296" s="53" t="s">
        <v>15</v>
      </c>
      <c r="E296" s="124"/>
      <c r="F296" s="16"/>
    </row>
    <row r="297" spans="1:6">
      <c r="A297" s="40" t="s">
        <v>204</v>
      </c>
      <c r="B297" s="129">
        <v>17341592.09</v>
      </c>
      <c r="C297" s="53">
        <v>17341592.09</v>
      </c>
      <c r="D297" s="53" t="s">
        <v>15</v>
      </c>
      <c r="E297" s="124"/>
      <c r="F297" s="16"/>
    </row>
    <row r="298" spans="1:6">
      <c r="A298" s="40" t="s">
        <v>205</v>
      </c>
      <c r="B298" s="129">
        <v>-499930.5</v>
      </c>
      <c r="C298" s="53">
        <v>-499930.5</v>
      </c>
      <c r="D298" s="53" t="s">
        <v>15</v>
      </c>
      <c r="E298" s="124"/>
      <c r="F298" s="16"/>
    </row>
    <row r="299" spans="1:6">
      <c r="A299" s="40" t="s">
        <v>206</v>
      </c>
      <c r="B299" s="129">
        <v>3703205.71</v>
      </c>
      <c r="C299" s="53">
        <v>3703205.71</v>
      </c>
      <c r="D299" s="53" t="s">
        <v>15</v>
      </c>
      <c r="E299" s="124"/>
      <c r="F299" s="16"/>
    </row>
    <row r="300" spans="1:6">
      <c r="A300" s="40" t="s">
        <v>207</v>
      </c>
      <c r="B300" s="129">
        <v>1789213.86</v>
      </c>
      <c r="C300" s="53">
        <v>1789213.86</v>
      </c>
      <c r="D300" s="53" t="s">
        <v>15</v>
      </c>
      <c r="E300" s="124"/>
      <c r="F300" s="16"/>
    </row>
    <row r="301" spans="1:6">
      <c r="A301" s="40" t="s">
        <v>208</v>
      </c>
      <c r="B301" s="129" t="s">
        <v>15</v>
      </c>
      <c r="C301" s="53">
        <v>-356840.41</v>
      </c>
      <c r="D301" s="53">
        <v>-356840.41</v>
      </c>
      <c r="E301" s="124"/>
      <c r="F301" s="16"/>
    </row>
    <row r="302" spans="1:6">
      <c r="A302" s="40" t="s">
        <v>209</v>
      </c>
      <c r="B302" s="129">
        <v>-1891226.78</v>
      </c>
      <c r="C302" s="53">
        <v>-1891226.78</v>
      </c>
      <c r="D302" s="53" t="s">
        <v>15</v>
      </c>
      <c r="E302" s="124"/>
      <c r="F302" s="16"/>
    </row>
    <row r="303" spans="1:6">
      <c r="A303" s="40" t="s">
        <v>210</v>
      </c>
      <c r="B303" s="129">
        <v>-2774047.23</v>
      </c>
      <c r="C303" s="53">
        <v>-2774047.23</v>
      </c>
      <c r="D303" s="53" t="s">
        <v>15</v>
      </c>
      <c r="E303" s="124"/>
      <c r="F303" s="16"/>
    </row>
    <row r="304" spans="1:6">
      <c r="A304" s="40" t="s">
        <v>211</v>
      </c>
      <c r="B304" s="129">
        <v>-17529595.350000001</v>
      </c>
      <c r="C304" s="53">
        <v>-17529595.350000001</v>
      </c>
      <c r="D304" s="53" t="s">
        <v>15</v>
      </c>
      <c r="E304" s="124"/>
      <c r="F304" s="16"/>
    </row>
    <row r="305" spans="1:6">
      <c r="A305" s="40" t="s">
        <v>212</v>
      </c>
      <c r="B305" s="129">
        <v>-54281.55</v>
      </c>
      <c r="C305" s="53">
        <v>-54281.55</v>
      </c>
      <c r="D305" s="53" t="s">
        <v>15</v>
      </c>
      <c r="E305" s="124"/>
      <c r="F305" s="16"/>
    </row>
    <row r="306" spans="1:6" ht="20.25" customHeight="1">
      <c r="B306" s="44">
        <f>SUM(B295:B305)</f>
        <v>-10655007.700000001</v>
      </c>
      <c r="C306" s="44">
        <f>SUM(C295:C305)</f>
        <v>-15579163.690000001</v>
      </c>
      <c r="D306" s="44">
        <f>SUM(D295:D305)</f>
        <v>-4924155.99</v>
      </c>
      <c r="E306" s="125"/>
      <c r="F306" s="16"/>
    </row>
    <row r="309" spans="1:6">
      <c r="A309" s="19" t="s">
        <v>213</v>
      </c>
    </row>
    <row r="311" spans="1:6" ht="30.75" customHeight="1">
      <c r="A311" s="91" t="s">
        <v>214</v>
      </c>
      <c r="B311" s="92" t="s">
        <v>71</v>
      </c>
      <c r="C311" s="27" t="s">
        <v>72</v>
      </c>
      <c r="D311" s="27" t="s">
        <v>73</v>
      </c>
    </row>
    <row r="312" spans="1:6">
      <c r="A312" s="28" t="s">
        <v>215</v>
      </c>
      <c r="B312" s="123">
        <f>SUM(B313:B318)</f>
        <v>18991870.450000003</v>
      </c>
      <c r="C312" s="123">
        <f>SUM(C313:C318)</f>
        <v>15038834.120000001</v>
      </c>
      <c r="D312" s="123">
        <f>SUM(D313:D318)</f>
        <v>-3953036.3300000005</v>
      </c>
    </row>
    <row r="313" spans="1:6">
      <c r="A313" s="40" t="s">
        <v>216</v>
      </c>
      <c r="B313" s="53">
        <v>17866.03</v>
      </c>
      <c r="C313" s="53">
        <v>14462.08</v>
      </c>
      <c r="D313" s="53">
        <f t="shared" ref="D313:D318" si="6">+C313-B313</f>
        <v>-3403.9499999999989</v>
      </c>
    </row>
    <row r="314" spans="1:6">
      <c r="A314" s="40" t="s">
        <v>217</v>
      </c>
      <c r="B314" s="53">
        <v>9272041.6500000004</v>
      </c>
      <c r="C314" s="53">
        <v>11033961.49</v>
      </c>
      <c r="D314" s="53">
        <f t="shared" si="6"/>
        <v>1761919.8399999999</v>
      </c>
    </row>
    <row r="315" spans="1:6">
      <c r="A315" s="40" t="s">
        <v>218</v>
      </c>
      <c r="B315" s="53">
        <v>9433200.1699999999</v>
      </c>
      <c r="C315" s="53">
        <v>3659105.13</v>
      </c>
      <c r="D315" s="53">
        <f t="shared" si="6"/>
        <v>-5774095.04</v>
      </c>
    </row>
    <row r="316" spans="1:6">
      <c r="A316" s="40" t="s">
        <v>219</v>
      </c>
      <c r="B316" s="53">
        <v>16.73</v>
      </c>
      <c r="C316" s="53">
        <v>16.73</v>
      </c>
      <c r="D316" s="53">
        <f t="shared" si="6"/>
        <v>0</v>
      </c>
    </row>
    <row r="317" spans="1:6">
      <c r="A317" s="40" t="s">
        <v>220</v>
      </c>
      <c r="B317" s="53">
        <v>224402.01</v>
      </c>
      <c r="C317" s="53">
        <v>290068.96999999997</v>
      </c>
      <c r="D317" s="53">
        <f t="shared" si="6"/>
        <v>65666.959999999963</v>
      </c>
    </row>
    <row r="318" spans="1:6">
      <c r="A318" s="118" t="s">
        <v>221</v>
      </c>
      <c r="B318" s="53">
        <v>44343.86</v>
      </c>
      <c r="C318" s="53">
        <v>41219.72</v>
      </c>
      <c r="D318" s="53">
        <f t="shared" si="6"/>
        <v>-3124.1399999999994</v>
      </c>
    </row>
    <row r="319" spans="1:6" ht="21.75" customHeight="1">
      <c r="B319" s="44">
        <f>SUM(B313:B318)</f>
        <v>18991870.450000003</v>
      </c>
      <c r="C319" s="44">
        <f>SUM(C313:C318)</f>
        <v>15038834.120000001</v>
      </c>
      <c r="D319" s="44">
        <f>SUM(D313:D318)</f>
        <v>-3953036.3300000005</v>
      </c>
    </row>
    <row r="322" spans="1:6" ht="24" customHeight="1">
      <c r="A322" s="91" t="s">
        <v>222</v>
      </c>
      <c r="B322" s="92" t="s">
        <v>73</v>
      </c>
      <c r="C322" s="27" t="s">
        <v>223</v>
      </c>
      <c r="D322" s="15"/>
    </row>
    <row r="323" spans="1:6">
      <c r="A323" s="31" t="s">
        <v>224</v>
      </c>
      <c r="B323" s="42">
        <v>0</v>
      </c>
      <c r="C323" s="30"/>
      <c r="D323" s="59"/>
    </row>
    <row r="324" spans="1:6">
      <c r="A324" s="31"/>
      <c r="B324" s="130"/>
      <c r="C324" s="33"/>
      <c r="D324" s="59"/>
    </row>
    <row r="325" spans="1:6">
      <c r="A325" s="31" t="s">
        <v>75</v>
      </c>
      <c r="B325" s="42">
        <v>0</v>
      </c>
      <c r="C325" s="33"/>
      <c r="D325" s="59"/>
    </row>
    <row r="326" spans="1:6">
      <c r="A326" s="31"/>
      <c r="B326" s="130"/>
      <c r="C326" s="33"/>
      <c r="D326" s="59"/>
    </row>
    <row r="327" spans="1:6">
      <c r="A327" s="31" t="s">
        <v>76</v>
      </c>
      <c r="B327" s="42">
        <f>SUM(B328:B331)</f>
        <v>0</v>
      </c>
      <c r="C327" s="33"/>
      <c r="D327" s="59"/>
    </row>
    <row r="328" spans="1:6">
      <c r="A328" s="40" t="s">
        <v>225</v>
      </c>
      <c r="B328" s="53">
        <v>0</v>
      </c>
      <c r="C328" s="33"/>
      <c r="D328" s="59"/>
    </row>
    <row r="329" spans="1:6">
      <c r="A329" s="40" t="s">
        <v>226</v>
      </c>
      <c r="B329" s="53">
        <v>0</v>
      </c>
      <c r="C329" s="33"/>
      <c r="D329" s="59"/>
    </row>
    <row r="330" spans="1:6">
      <c r="A330" s="40" t="s">
        <v>227</v>
      </c>
      <c r="B330" s="53">
        <v>0</v>
      </c>
      <c r="C330" s="33"/>
      <c r="D330" s="59"/>
    </row>
    <row r="331" spans="1:6">
      <c r="A331" s="40" t="s">
        <v>228</v>
      </c>
      <c r="B331" s="53">
        <v>0</v>
      </c>
      <c r="C331" s="33"/>
      <c r="D331" s="59"/>
    </row>
    <row r="332" spans="1:6">
      <c r="A332" s="31" t="s">
        <v>229</v>
      </c>
      <c r="B332" s="42">
        <v>0</v>
      </c>
      <c r="C332" s="33"/>
      <c r="D332" s="59"/>
      <c r="E332" s="16"/>
      <c r="F332" s="16"/>
    </row>
    <row r="333" spans="1:6">
      <c r="A333" s="34"/>
      <c r="B333" s="131"/>
      <c r="C333" s="36"/>
      <c r="D333" s="59"/>
      <c r="E333" s="16"/>
      <c r="F333" s="16"/>
    </row>
    <row r="334" spans="1:6" ht="18" customHeight="1">
      <c r="B334" s="44">
        <f>+B323+B325+B327+B332</f>
        <v>0</v>
      </c>
      <c r="C334" s="27"/>
      <c r="D334" s="15"/>
      <c r="E334" s="16"/>
      <c r="F334" s="16"/>
    </row>
    <row r="335" spans="1:6">
      <c r="E335" s="16"/>
      <c r="F335" s="16"/>
    </row>
    <row r="336" spans="1:6">
      <c r="E336" s="16"/>
      <c r="F336" s="16"/>
    </row>
    <row r="337" spans="1:13">
      <c r="E337" s="16"/>
      <c r="F337" s="16"/>
      <c r="J337" s="3"/>
      <c r="K337" s="3"/>
      <c r="L337" s="3"/>
      <c r="M337" s="3"/>
    </row>
    <row r="338" spans="1:13">
      <c r="A338" s="19" t="s">
        <v>230</v>
      </c>
      <c r="E338" s="16"/>
      <c r="F338" s="16"/>
      <c r="G338" s="39"/>
      <c r="H338" s="39"/>
      <c r="I338" s="132"/>
      <c r="J338" s="132"/>
      <c r="K338" s="132"/>
      <c r="L338" s="132"/>
      <c r="M338" s="39"/>
    </row>
    <row r="339" spans="1:13" ht="12" customHeight="1">
      <c r="A339" s="19" t="s">
        <v>231</v>
      </c>
      <c r="E339" s="133"/>
      <c r="F339" s="133"/>
      <c r="G339" s="39"/>
      <c r="H339" s="39"/>
      <c r="I339" s="39"/>
      <c r="J339" s="39"/>
      <c r="K339" s="39"/>
      <c r="L339" s="39"/>
      <c r="M339" s="55"/>
    </row>
    <row r="340" spans="1:13">
      <c r="A340" s="134"/>
      <c r="B340" s="134"/>
      <c r="C340" s="134"/>
      <c r="D340" s="134"/>
      <c r="E340" s="16"/>
      <c r="F340" s="16"/>
      <c r="G340" s="39"/>
      <c r="H340" s="55"/>
      <c r="I340" s="39"/>
      <c r="J340" s="39"/>
      <c r="K340" s="39"/>
      <c r="L340" s="39"/>
      <c r="M340" s="55"/>
    </row>
    <row r="341" spans="1:13">
      <c r="A341" s="135"/>
      <c r="B341" s="135"/>
      <c r="C341" s="135"/>
      <c r="D341" s="135"/>
      <c r="E341" s="16"/>
      <c r="F341" s="16"/>
      <c r="G341" s="55" t="s">
        <v>232</v>
      </c>
      <c r="H341" s="55"/>
      <c r="I341" s="55"/>
      <c r="J341" s="39"/>
      <c r="K341" s="39"/>
      <c r="L341" s="39"/>
      <c r="M341" s="55"/>
    </row>
    <row r="342" spans="1:13">
      <c r="A342" s="136" t="s">
        <v>233</v>
      </c>
      <c r="B342" s="137"/>
      <c r="C342" s="137"/>
      <c r="D342" s="138"/>
      <c r="E342" s="16"/>
      <c r="F342" s="16"/>
      <c r="G342" s="55"/>
      <c r="H342" s="55"/>
      <c r="I342" s="55"/>
      <c r="J342" s="39"/>
      <c r="K342" s="39"/>
      <c r="L342" s="39"/>
      <c r="M342" s="55"/>
    </row>
    <row r="343" spans="1:13">
      <c r="A343" s="139" t="s">
        <v>234</v>
      </c>
      <c r="B343" s="140"/>
      <c r="C343" s="140"/>
      <c r="D343" s="141"/>
      <c r="E343" s="16"/>
      <c r="F343" s="142"/>
      <c r="G343" s="55" t="s">
        <v>235</v>
      </c>
      <c r="H343" s="55" t="s">
        <v>236</v>
      </c>
      <c r="I343" s="55" t="s">
        <v>237</v>
      </c>
      <c r="J343" s="39" t="s">
        <v>238</v>
      </c>
      <c r="K343" s="39" t="s">
        <v>239</v>
      </c>
      <c r="L343" s="39"/>
      <c r="M343" s="55"/>
    </row>
    <row r="344" spans="1:13">
      <c r="A344" s="143" t="s">
        <v>240</v>
      </c>
      <c r="B344" s="144"/>
      <c r="C344" s="144"/>
      <c r="D344" s="145"/>
      <c r="E344" s="16"/>
      <c r="F344" s="16"/>
      <c r="G344" s="146" t="s">
        <v>241</v>
      </c>
      <c r="H344" s="55"/>
      <c r="I344" s="55">
        <v>0</v>
      </c>
      <c r="J344" s="39">
        <v>0</v>
      </c>
      <c r="K344" s="39">
        <f>+I344-J344</f>
        <v>0</v>
      </c>
      <c r="L344" s="39"/>
      <c r="M344" s="55"/>
    </row>
    <row r="345" spans="1:13">
      <c r="A345" s="147" t="s">
        <v>242</v>
      </c>
      <c r="B345" s="148"/>
      <c r="D345" s="149">
        <v>17459760.699999999</v>
      </c>
      <c r="E345" s="16"/>
      <c r="F345" s="16"/>
      <c r="G345" s="150" t="s">
        <v>243</v>
      </c>
      <c r="H345" s="55"/>
      <c r="I345" s="55">
        <v>0</v>
      </c>
      <c r="J345" s="39">
        <v>0</v>
      </c>
      <c r="K345" s="39">
        <f>+I345-J345</f>
        <v>0</v>
      </c>
      <c r="L345" s="39"/>
      <c r="M345" s="55"/>
    </row>
    <row r="346" spans="1:13">
      <c r="A346" s="151"/>
      <c r="B346" s="151"/>
      <c r="C346" s="15"/>
      <c r="E346" s="16"/>
      <c r="F346" s="16"/>
      <c r="G346" s="150">
        <v>415510000</v>
      </c>
      <c r="H346" s="55"/>
      <c r="I346" s="55">
        <v>0</v>
      </c>
      <c r="J346" s="39">
        <v>0</v>
      </c>
      <c r="K346" s="39">
        <f>+I346-J346</f>
        <v>0</v>
      </c>
      <c r="L346" s="39"/>
      <c r="M346" s="55"/>
    </row>
    <row r="347" spans="1:13">
      <c r="A347" s="152" t="s">
        <v>244</v>
      </c>
      <c r="B347" s="152"/>
      <c r="C347" s="153"/>
      <c r="D347" s="154">
        <f>SUM(C347:C352)</f>
        <v>208.51</v>
      </c>
      <c r="E347" s="16"/>
      <c r="F347" s="16"/>
      <c r="G347" s="150">
        <v>415610000</v>
      </c>
      <c r="H347" s="55"/>
      <c r="I347" s="55">
        <v>0</v>
      </c>
      <c r="J347" s="39">
        <v>0</v>
      </c>
      <c r="K347" s="39">
        <f>+I347-J347</f>
        <v>0</v>
      </c>
      <c r="L347" s="39"/>
      <c r="M347" s="55"/>
    </row>
    <row r="348" spans="1:13">
      <c r="A348" s="155" t="s">
        <v>245</v>
      </c>
      <c r="B348" s="155"/>
      <c r="C348" s="156"/>
      <c r="D348" s="157"/>
      <c r="E348" s="16"/>
      <c r="F348" s="16"/>
      <c r="G348" s="146" t="s">
        <v>246</v>
      </c>
      <c r="H348" s="55"/>
      <c r="I348" s="55"/>
      <c r="J348" s="39">
        <v>0</v>
      </c>
      <c r="K348" s="39"/>
      <c r="L348" s="39"/>
      <c r="M348" s="55"/>
    </row>
    <row r="349" spans="1:13">
      <c r="A349" s="155" t="s">
        <v>247</v>
      </c>
      <c r="B349" s="155"/>
      <c r="C349" s="156">
        <v>0</v>
      </c>
      <c r="D349" s="157"/>
      <c r="E349" s="16"/>
      <c r="F349" s="16"/>
      <c r="G349" s="55">
        <v>516811100</v>
      </c>
      <c r="H349" s="55">
        <v>4000</v>
      </c>
      <c r="I349" s="55">
        <v>1851727</v>
      </c>
      <c r="J349" s="39">
        <f>SUM(J344:J348)</f>
        <v>0</v>
      </c>
      <c r="K349" s="39">
        <f>+I349-J349</f>
        <v>1851727</v>
      </c>
      <c r="L349" s="39"/>
      <c r="M349" s="55"/>
    </row>
    <row r="350" spans="1:13">
      <c r="A350" s="155" t="s">
        <v>248</v>
      </c>
      <c r="B350" s="155"/>
      <c r="C350" s="156">
        <v>0</v>
      </c>
      <c r="D350" s="157"/>
      <c r="E350" s="16" t="s">
        <v>249</v>
      </c>
      <c r="F350" s="142">
        <f>+J344+J345+J346+J347+J348</f>
        <v>0</v>
      </c>
      <c r="G350" s="55"/>
      <c r="H350" s="55"/>
      <c r="I350" s="55"/>
      <c r="J350" s="39"/>
      <c r="K350" s="39"/>
      <c r="L350" s="39"/>
      <c r="M350" s="55"/>
    </row>
    <row r="351" spans="1:13">
      <c r="A351" s="155" t="s">
        <v>250</v>
      </c>
      <c r="B351" s="155"/>
      <c r="C351" s="156">
        <v>0</v>
      </c>
      <c r="D351" s="157"/>
      <c r="E351" s="16"/>
      <c r="F351" s="16"/>
      <c r="G351" s="55"/>
      <c r="H351" s="55"/>
      <c r="I351" s="55"/>
      <c r="J351" s="39"/>
      <c r="K351" s="39"/>
      <c r="L351" s="39"/>
      <c r="M351" s="55"/>
    </row>
    <row r="352" spans="1:13" ht="15">
      <c r="A352" s="158" t="s">
        <v>251</v>
      </c>
      <c r="B352" s="159"/>
      <c r="C352" s="156">
        <v>208.51</v>
      </c>
      <c r="D352" s="157"/>
      <c r="E352" s="16"/>
      <c r="F352" s="16"/>
      <c r="G352" s="55"/>
      <c r="H352" s="55"/>
      <c r="I352" s="55"/>
      <c r="J352" s="39"/>
      <c r="K352" s="39"/>
      <c r="L352" s="160"/>
      <c r="M352" s="161"/>
    </row>
    <row r="353" spans="1:13">
      <c r="A353" s="151"/>
      <c r="B353" s="151"/>
      <c r="C353" s="15"/>
      <c r="E353" s="16"/>
      <c r="F353" s="16"/>
      <c r="G353" s="162"/>
      <c r="H353" s="162"/>
      <c r="I353" s="161"/>
      <c r="J353" s="160"/>
      <c r="K353" s="160"/>
      <c r="L353" s="160"/>
      <c r="M353" s="161"/>
    </row>
    <row r="354" spans="1:13">
      <c r="A354" s="152" t="s">
        <v>252</v>
      </c>
      <c r="B354" s="152"/>
      <c r="C354" s="153"/>
      <c r="D354" s="163">
        <f>SUM(C354:C358)</f>
        <v>0</v>
      </c>
      <c r="E354" s="16"/>
      <c r="F354" s="16"/>
      <c r="G354" s="162"/>
      <c r="H354" s="162"/>
      <c r="I354" s="161"/>
      <c r="J354" s="160"/>
      <c r="K354" s="160"/>
      <c r="L354" s="160"/>
      <c r="M354" s="161"/>
    </row>
    <row r="355" spans="1:13">
      <c r="A355" s="155" t="s">
        <v>253</v>
      </c>
      <c r="B355" s="155"/>
      <c r="C355" s="156">
        <v>0</v>
      </c>
      <c r="D355" s="157"/>
      <c r="E355" s="133"/>
      <c r="F355" s="133"/>
      <c r="G355" s="164"/>
      <c r="H355" s="162"/>
      <c r="I355" s="161"/>
      <c r="J355" s="160"/>
      <c r="K355" s="165"/>
      <c r="L355" s="160"/>
      <c r="M355" s="161"/>
    </row>
    <row r="356" spans="1:13">
      <c r="A356" s="155" t="s">
        <v>254</v>
      </c>
      <c r="B356" s="155"/>
      <c r="C356" s="156">
        <v>0</v>
      </c>
      <c r="D356" s="157"/>
      <c r="E356" s="133"/>
      <c r="F356" s="133"/>
      <c r="G356" s="164"/>
      <c r="H356" s="162"/>
      <c r="I356" s="161"/>
      <c r="J356" s="160"/>
      <c r="K356" s="160"/>
      <c r="L356" s="160"/>
      <c r="M356" s="161"/>
    </row>
    <row r="357" spans="1:13">
      <c r="A357" s="155" t="s">
        <v>255</v>
      </c>
      <c r="B357" s="155"/>
      <c r="C357" s="156">
        <v>0</v>
      </c>
      <c r="D357" s="157"/>
      <c r="E357" s="133"/>
      <c r="F357" s="133"/>
      <c r="G357" s="164"/>
      <c r="H357" s="162"/>
      <c r="I357" s="161"/>
      <c r="J357" s="160"/>
      <c r="K357" s="160"/>
      <c r="L357" s="160"/>
      <c r="M357" s="161"/>
    </row>
    <row r="358" spans="1:13">
      <c r="A358" s="166" t="s">
        <v>256</v>
      </c>
      <c r="B358" s="167"/>
      <c r="C358" s="156">
        <v>0</v>
      </c>
      <c r="D358" s="168"/>
      <c r="E358" s="133"/>
      <c r="F358" s="133"/>
      <c r="G358" s="164"/>
      <c r="H358" s="162"/>
      <c r="I358" s="161"/>
      <c r="J358" s="160"/>
      <c r="K358" s="165"/>
      <c r="L358" s="160"/>
      <c r="M358" s="161"/>
    </row>
    <row r="359" spans="1:13">
      <c r="A359" s="151"/>
      <c r="B359" s="151"/>
      <c r="E359" s="133"/>
      <c r="F359" s="133"/>
      <c r="G359" s="164"/>
      <c r="H359" s="162"/>
      <c r="I359" s="161"/>
      <c r="J359" s="160"/>
      <c r="K359" s="160"/>
      <c r="L359" s="160"/>
      <c r="M359" s="161"/>
    </row>
    <row r="360" spans="1:13">
      <c r="A360" s="169" t="s">
        <v>257</v>
      </c>
      <c r="B360" s="169"/>
      <c r="D360" s="170">
        <f>+D345+D347-D354</f>
        <v>17459969.210000001</v>
      </c>
      <c r="E360" s="171">
        <v>17459969.210000001</v>
      </c>
      <c r="F360" s="171">
        <f>+D360-E360</f>
        <v>0</v>
      </c>
      <c r="G360" s="164"/>
      <c r="H360" s="162"/>
      <c r="I360" s="161"/>
      <c r="J360" s="160"/>
      <c r="K360" s="160"/>
      <c r="L360" s="160"/>
      <c r="M360" s="161"/>
    </row>
    <row r="361" spans="1:13">
      <c r="A361" s="135"/>
      <c r="B361" s="135"/>
      <c r="C361" s="135"/>
      <c r="D361" s="135"/>
      <c r="E361" s="133"/>
      <c r="F361" s="133"/>
      <c r="G361" s="52">
        <f>+F360/2</f>
        <v>0</v>
      </c>
      <c r="H361" s="172"/>
      <c r="I361" s="173"/>
      <c r="J361" s="160"/>
      <c r="K361" s="160"/>
      <c r="L361" s="160"/>
      <c r="M361" s="160"/>
    </row>
    <row r="362" spans="1:13">
      <c r="A362" s="135"/>
      <c r="B362" s="135"/>
      <c r="C362" s="135"/>
      <c r="D362" s="135"/>
      <c r="E362" s="133"/>
      <c r="F362" s="133"/>
      <c r="G362" s="164"/>
      <c r="H362" s="162"/>
      <c r="I362" s="161"/>
      <c r="J362" s="160"/>
      <c r="K362" s="160"/>
      <c r="L362" s="160"/>
      <c r="M362" s="160"/>
    </row>
    <row r="363" spans="1:13">
      <c r="A363" s="136" t="s">
        <v>258</v>
      </c>
      <c r="B363" s="137"/>
      <c r="C363" s="137"/>
      <c r="D363" s="138"/>
      <c r="E363" s="16"/>
      <c r="F363" s="16"/>
      <c r="G363" s="162"/>
      <c r="H363" s="162"/>
      <c r="I363" s="161"/>
      <c r="J363" s="160"/>
      <c r="K363" s="160"/>
      <c r="L363" s="160"/>
      <c r="M363" s="160"/>
    </row>
    <row r="364" spans="1:13">
      <c r="A364" s="139" t="s">
        <v>234</v>
      </c>
      <c r="B364" s="140"/>
      <c r="C364" s="140"/>
      <c r="D364" s="141"/>
      <c r="E364" s="16"/>
      <c r="F364" s="16"/>
      <c r="G364" s="162"/>
      <c r="H364" s="162"/>
      <c r="I364" s="161"/>
      <c r="J364" s="160"/>
      <c r="K364" s="160"/>
      <c r="L364" s="160"/>
      <c r="M364" s="160"/>
    </row>
    <row r="365" spans="1:13">
      <c r="A365" s="143" t="s">
        <v>240</v>
      </c>
      <c r="B365" s="144"/>
      <c r="C365" s="144"/>
      <c r="D365" s="145"/>
      <c r="E365" s="16"/>
      <c r="F365" s="16"/>
      <c r="G365" s="162"/>
      <c r="H365" s="162"/>
      <c r="I365" s="161"/>
      <c r="J365" s="160"/>
      <c r="K365" s="160"/>
      <c r="L365" s="160"/>
      <c r="M365" s="160"/>
    </row>
    <row r="366" spans="1:13">
      <c r="A366" s="147" t="s">
        <v>259</v>
      </c>
      <c r="B366" s="148"/>
      <c r="D366" s="174">
        <v>13226054</v>
      </c>
      <c r="E366" s="16"/>
      <c r="F366" s="16"/>
      <c r="G366" s="162"/>
      <c r="H366" s="162"/>
      <c r="I366" s="161"/>
      <c r="J366" s="160"/>
      <c r="K366" s="160"/>
      <c r="L366" s="160"/>
      <c r="M366" s="160"/>
    </row>
    <row r="367" spans="1:13">
      <c r="A367" s="151"/>
      <c r="B367" s="151"/>
      <c r="E367" s="16"/>
      <c r="F367" s="16"/>
      <c r="G367" s="161"/>
      <c r="H367" s="161"/>
      <c r="I367" s="161"/>
      <c r="J367" s="160"/>
      <c r="K367" s="160"/>
    </row>
    <row r="368" spans="1:13">
      <c r="A368" s="175" t="s">
        <v>260</v>
      </c>
      <c r="B368" s="175"/>
      <c r="C368" s="153"/>
      <c r="D368" s="176">
        <f>SUM(C368:C385)</f>
        <v>694531.87</v>
      </c>
      <c r="E368" s="16"/>
      <c r="F368" s="16"/>
      <c r="G368" s="45"/>
      <c r="H368" s="45"/>
      <c r="I368" s="45"/>
    </row>
    <row r="369" spans="1:12">
      <c r="A369" s="155" t="s">
        <v>261</v>
      </c>
      <c r="B369" s="155"/>
      <c r="C369" s="156">
        <f>+B327</f>
        <v>0</v>
      </c>
      <c r="D369" s="177"/>
      <c r="E369" s="142"/>
      <c r="F369" s="16"/>
      <c r="G369" s="45"/>
      <c r="H369" s="45"/>
      <c r="I369" s="45"/>
    </row>
    <row r="370" spans="1:12">
      <c r="A370" s="155" t="s">
        <v>262</v>
      </c>
      <c r="B370" s="155"/>
      <c r="C370" s="156">
        <v>0</v>
      </c>
      <c r="D370" s="177"/>
      <c r="E370" s="16"/>
      <c r="F370" s="16"/>
      <c r="G370" s="45"/>
      <c r="H370" s="45"/>
      <c r="I370" s="45"/>
    </row>
    <row r="371" spans="1:12">
      <c r="A371" s="155" t="s">
        <v>263</v>
      </c>
      <c r="B371" s="155"/>
      <c r="C371" s="156">
        <v>0</v>
      </c>
      <c r="D371" s="177"/>
      <c r="E371" s="16"/>
      <c r="F371" s="16"/>
      <c r="G371" s="45"/>
      <c r="H371" s="45"/>
      <c r="I371" s="45"/>
    </row>
    <row r="372" spans="1:12">
      <c r="A372" s="155" t="s">
        <v>264</v>
      </c>
      <c r="B372" s="155"/>
      <c r="C372" s="156">
        <v>0</v>
      </c>
      <c r="D372" s="177"/>
      <c r="E372" s="16"/>
      <c r="F372" s="16"/>
      <c r="G372" s="45"/>
      <c r="H372" s="45"/>
      <c r="I372" s="45"/>
    </row>
    <row r="373" spans="1:12">
      <c r="A373" s="155" t="s">
        <v>265</v>
      </c>
      <c r="B373" s="155"/>
      <c r="C373" s="156">
        <v>0</v>
      </c>
      <c r="D373" s="177"/>
      <c r="E373" s="16"/>
      <c r="F373" s="142"/>
      <c r="G373" s="45"/>
      <c r="H373" s="45"/>
      <c r="I373" s="45"/>
    </row>
    <row r="374" spans="1:12">
      <c r="A374" s="155" t="s">
        <v>266</v>
      </c>
      <c r="B374" s="155"/>
      <c r="C374" s="156">
        <v>0</v>
      </c>
      <c r="D374" s="177"/>
      <c r="G374" s="45"/>
      <c r="H374" s="45"/>
      <c r="I374" s="45"/>
    </row>
    <row r="375" spans="1:12">
      <c r="A375" s="155" t="s">
        <v>267</v>
      </c>
      <c r="B375" s="155"/>
      <c r="C375" s="156">
        <v>0</v>
      </c>
      <c r="D375" s="177"/>
      <c r="G375" s="45"/>
      <c r="H375" s="45"/>
      <c r="I375" s="45"/>
      <c r="J375" s="3"/>
    </row>
    <row r="376" spans="1:12">
      <c r="A376" s="155" t="s">
        <v>268</v>
      </c>
      <c r="B376" s="155"/>
      <c r="C376" s="156">
        <v>0</v>
      </c>
      <c r="D376" s="177"/>
      <c r="G376" s="45"/>
      <c r="H376" s="45"/>
      <c r="I376" s="45"/>
      <c r="J376" s="178"/>
      <c r="K376" s="179"/>
      <c r="L376" s="179"/>
    </row>
    <row r="377" spans="1:12">
      <c r="A377" s="155" t="s">
        <v>269</v>
      </c>
      <c r="B377" s="155"/>
      <c r="C377" s="156">
        <v>0</v>
      </c>
      <c r="D377" s="177"/>
      <c r="G377" s="45"/>
      <c r="H377" s="45"/>
      <c r="I377" s="45"/>
      <c r="J377" s="178"/>
      <c r="K377" s="179"/>
      <c r="L377" s="179"/>
    </row>
    <row r="378" spans="1:12">
      <c r="A378" s="155" t="s">
        <v>270</v>
      </c>
      <c r="B378" s="155"/>
      <c r="C378" s="156">
        <v>0</v>
      </c>
      <c r="D378" s="177"/>
      <c r="G378" s="45"/>
      <c r="H378" s="45"/>
      <c r="I378" s="45"/>
      <c r="J378" s="45"/>
      <c r="K378" s="179"/>
      <c r="L378" s="179"/>
    </row>
    <row r="379" spans="1:12">
      <c r="A379" s="155" t="s">
        <v>271</v>
      </c>
      <c r="B379" s="155"/>
      <c r="C379" s="156">
        <v>0</v>
      </c>
      <c r="D379" s="177"/>
      <c r="G379" s="45"/>
      <c r="H379" s="45"/>
      <c r="I379" s="45"/>
      <c r="J379" s="45"/>
      <c r="K379" s="179"/>
      <c r="L379" s="179"/>
    </row>
    <row r="380" spans="1:12">
      <c r="A380" s="155" t="s">
        <v>272</v>
      </c>
      <c r="B380" s="155"/>
      <c r="C380" s="156">
        <v>0</v>
      </c>
      <c r="D380" s="177"/>
      <c r="G380" s="45"/>
      <c r="H380" s="45"/>
      <c r="I380" s="45"/>
      <c r="J380" s="45"/>
      <c r="K380" s="179"/>
      <c r="L380" s="179"/>
    </row>
    <row r="381" spans="1:12">
      <c r="A381" s="155" t="s">
        <v>273</v>
      </c>
      <c r="B381" s="155"/>
      <c r="C381" s="156">
        <v>0</v>
      </c>
      <c r="D381" s="177"/>
      <c r="G381" s="45"/>
      <c r="H381" s="45"/>
      <c r="I381" s="45"/>
      <c r="J381" s="45"/>
      <c r="K381" s="179"/>
      <c r="L381" s="179"/>
    </row>
    <row r="382" spans="1:12">
      <c r="A382" s="155" t="s">
        <v>274</v>
      </c>
      <c r="B382" s="155"/>
      <c r="C382" s="156">
        <v>0</v>
      </c>
      <c r="D382" s="177"/>
      <c r="E382" s="47"/>
      <c r="F382" s="47"/>
      <c r="G382" s="55"/>
      <c r="H382" s="55">
        <f>+G382+G383</f>
        <v>0</v>
      </c>
      <c r="I382" s="45"/>
      <c r="J382" s="45"/>
      <c r="K382" s="179"/>
      <c r="L382" s="179"/>
    </row>
    <row r="383" spans="1:12" ht="15">
      <c r="A383" s="155" t="s">
        <v>275</v>
      </c>
      <c r="B383" s="155"/>
      <c r="C383" s="156">
        <v>0</v>
      </c>
      <c r="D383" s="177"/>
      <c r="E383" s="47"/>
      <c r="F383" s="47"/>
      <c r="G383" s="52"/>
      <c r="H383" s="52">
        <f>+G382+G383</f>
        <v>0</v>
      </c>
      <c r="I383" s="48"/>
      <c r="J383" s="45"/>
      <c r="K383" s="179"/>
      <c r="L383" s="179"/>
    </row>
    <row r="384" spans="1:12" ht="12.75" customHeight="1">
      <c r="A384" s="155" t="s">
        <v>276</v>
      </c>
      <c r="B384" s="155"/>
      <c r="C384" s="156"/>
      <c r="D384" s="177"/>
      <c r="E384" s="47"/>
      <c r="F384" s="47"/>
      <c r="G384" s="48"/>
      <c r="H384" s="48"/>
      <c r="I384" s="48"/>
      <c r="J384" s="45"/>
      <c r="K384" s="179"/>
      <c r="L384" s="179"/>
    </row>
    <row r="385" spans="1:12" ht="15">
      <c r="A385" s="180" t="s">
        <v>277</v>
      </c>
      <c r="B385" s="181"/>
      <c r="C385" s="156">
        <f>+F389+F390</f>
        <v>694531.87</v>
      </c>
      <c r="D385" s="177"/>
      <c r="E385" s="47"/>
      <c r="F385" s="47"/>
      <c r="G385" s="48"/>
      <c r="H385" s="48"/>
      <c r="I385" s="48"/>
      <c r="J385" s="45"/>
      <c r="K385" s="179"/>
      <c r="L385" s="179"/>
    </row>
    <row r="386" spans="1:12" ht="15">
      <c r="A386" s="151"/>
      <c r="B386" s="151"/>
      <c r="E386" s="47"/>
      <c r="F386" s="47"/>
      <c r="G386" s="48"/>
      <c r="H386" s="48"/>
      <c r="I386" s="48"/>
      <c r="J386" s="45"/>
      <c r="K386" s="179"/>
      <c r="L386" s="179"/>
    </row>
    <row r="387" spans="1:12" ht="15">
      <c r="A387" s="175" t="s">
        <v>278</v>
      </c>
      <c r="B387" s="175"/>
      <c r="C387" s="153"/>
      <c r="D387" s="176">
        <f>SUM(C387:C394)</f>
        <v>4291.09</v>
      </c>
      <c r="E387" s="47"/>
      <c r="F387" s="47"/>
      <c r="G387" s="48"/>
      <c r="H387" s="48"/>
      <c r="I387" s="48"/>
      <c r="J387" s="45"/>
      <c r="K387" s="179"/>
      <c r="L387" s="179"/>
    </row>
    <row r="388" spans="1:12" ht="15">
      <c r="A388" s="155" t="s">
        <v>279</v>
      </c>
      <c r="B388" s="155"/>
      <c r="C388" s="182">
        <f>+D115*-1</f>
        <v>0</v>
      </c>
      <c r="D388" s="177"/>
      <c r="E388" s="47"/>
      <c r="F388" s="50"/>
      <c r="G388" s="48"/>
      <c r="H388" s="48"/>
      <c r="I388" s="48"/>
      <c r="J388" s="45"/>
      <c r="K388" s="179"/>
      <c r="L388" s="179"/>
    </row>
    <row r="389" spans="1:12" ht="15">
      <c r="A389" s="155" t="s">
        <v>280</v>
      </c>
      <c r="B389" s="155"/>
      <c r="C389" s="182">
        <v>0</v>
      </c>
      <c r="D389" s="177"/>
      <c r="E389" s="47"/>
      <c r="F389" s="50">
        <v>694531.25</v>
      </c>
      <c r="G389" s="48" t="s">
        <v>281</v>
      </c>
      <c r="H389" s="48"/>
      <c r="I389" s="48"/>
      <c r="J389" s="45"/>
      <c r="K389" s="179"/>
      <c r="L389" s="179"/>
    </row>
    <row r="390" spans="1:12" ht="15">
      <c r="A390" s="155" t="s">
        <v>282</v>
      </c>
      <c r="B390" s="155"/>
      <c r="C390" s="182">
        <v>0</v>
      </c>
      <c r="D390" s="177"/>
      <c r="E390" s="47"/>
      <c r="F390" s="50">
        <v>0.62</v>
      </c>
      <c r="G390" s="48" t="s">
        <v>283</v>
      </c>
      <c r="H390" s="48"/>
      <c r="I390" s="48"/>
      <c r="J390" s="45"/>
      <c r="K390" s="179"/>
      <c r="L390" s="179"/>
    </row>
    <row r="391" spans="1:12" ht="15">
      <c r="A391" s="155" t="s">
        <v>284</v>
      </c>
      <c r="B391" s="155"/>
      <c r="C391" s="182">
        <v>0</v>
      </c>
      <c r="D391" s="177"/>
      <c r="E391" s="47"/>
      <c r="F391" s="50">
        <v>0</v>
      </c>
      <c r="G391" s="45" t="s">
        <v>285</v>
      </c>
      <c r="H391" s="45"/>
      <c r="I391" s="48"/>
      <c r="J391" s="45"/>
      <c r="K391" s="179"/>
      <c r="L391" s="179"/>
    </row>
    <row r="392" spans="1:12" ht="15">
      <c r="A392" s="155" t="s">
        <v>286</v>
      </c>
      <c r="B392" s="155"/>
      <c r="C392" s="182">
        <v>0</v>
      </c>
      <c r="D392" s="177"/>
      <c r="E392" s="47"/>
      <c r="F392" s="3">
        <v>0</v>
      </c>
      <c r="G392" s="52">
        <v>0</v>
      </c>
      <c r="H392" s="48" t="s">
        <v>287</v>
      </c>
      <c r="I392" s="45"/>
      <c r="J392" s="45"/>
      <c r="K392" s="179"/>
      <c r="L392" s="179"/>
    </row>
    <row r="393" spans="1:12" ht="15">
      <c r="A393" s="155" t="s">
        <v>288</v>
      </c>
      <c r="B393" s="155"/>
      <c r="C393" s="183">
        <v>4291.09</v>
      </c>
      <c r="D393" s="177"/>
      <c r="E393" s="47"/>
      <c r="G393" s="45"/>
      <c r="H393" s="45"/>
      <c r="I393" s="45"/>
      <c r="J393" s="45"/>
      <c r="K393" s="179"/>
      <c r="L393" s="179"/>
    </row>
    <row r="394" spans="1:12" ht="15">
      <c r="A394" s="180" t="s">
        <v>289</v>
      </c>
      <c r="B394" s="181"/>
      <c r="C394" s="183">
        <f>+F398</f>
        <v>0</v>
      </c>
      <c r="D394" s="177"/>
      <c r="E394" s="47"/>
      <c r="F394" s="50">
        <v>0</v>
      </c>
      <c r="G394" s="52" t="s">
        <v>290</v>
      </c>
      <c r="H394" s="48"/>
      <c r="I394" s="48"/>
      <c r="J394" s="45"/>
      <c r="K394" s="179"/>
      <c r="L394" s="179"/>
    </row>
    <row r="395" spans="1:12" ht="15">
      <c r="A395" s="151"/>
      <c r="B395" s="151"/>
      <c r="E395" s="47"/>
      <c r="F395" s="47"/>
      <c r="G395" s="48">
        <v>0</v>
      </c>
      <c r="H395" s="48" t="s">
        <v>291</v>
      </c>
      <c r="I395" s="48"/>
      <c r="J395" s="45"/>
      <c r="K395" s="179"/>
      <c r="L395" s="179"/>
    </row>
    <row r="396" spans="1:12" ht="15">
      <c r="A396" s="184" t="s">
        <v>292</v>
      </c>
      <c r="D396" s="170">
        <f>+D366-D368+D387</f>
        <v>12535813.220000001</v>
      </c>
      <c r="E396" s="47"/>
      <c r="F396" s="50">
        <v>0</v>
      </c>
      <c r="G396" s="48"/>
      <c r="H396" s="48"/>
      <c r="I396" s="48"/>
      <c r="J396" s="45"/>
      <c r="K396" s="179"/>
      <c r="L396" s="179"/>
    </row>
    <row r="397" spans="1:12" ht="15">
      <c r="E397" s="47"/>
      <c r="F397" s="50">
        <v>0</v>
      </c>
      <c r="G397" s="52" t="s">
        <v>293</v>
      </c>
      <c r="H397" s="48"/>
      <c r="I397" s="48"/>
      <c r="J397" s="45"/>
      <c r="K397" s="179"/>
      <c r="L397" s="179"/>
    </row>
    <row r="398" spans="1:12" ht="15">
      <c r="E398" s="47"/>
      <c r="F398" s="50">
        <f>SUM(F396:F397)</f>
        <v>0</v>
      </c>
      <c r="G398" s="48" t="s">
        <v>294</v>
      </c>
      <c r="H398" s="48"/>
      <c r="I398" s="48"/>
      <c r="J398" s="45"/>
      <c r="K398" s="179"/>
      <c r="L398" s="179"/>
    </row>
    <row r="399" spans="1:12" ht="15">
      <c r="E399" s="47"/>
      <c r="F399" s="74">
        <v>12535813.220000001</v>
      </c>
      <c r="G399" s="48"/>
      <c r="H399" s="52"/>
      <c r="I399" s="48"/>
      <c r="J399" s="45"/>
      <c r="K399" s="179"/>
      <c r="L399" s="179"/>
    </row>
    <row r="400" spans="1:12" ht="15">
      <c r="E400" s="133"/>
      <c r="F400" s="50"/>
      <c r="G400" s="52">
        <f>+D396-F399</f>
        <v>0</v>
      </c>
      <c r="H400" s="52"/>
      <c r="I400" s="48"/>
      <c r="J400" s="45"/>
      <c r="K400" s="179"/>
      <c r="L400" s="179"/>
    </row>
    <row r="401" spans="1:12" ht="15">
      <c r="E401" s="133"/>
      <c r="F401" s="47"/>
      <c r="G401" s="52">
        <f>+G400/2</f>
        <v>0</v>
      </c>
      <c r="H401" s="52"/>
      <c r="I401" s="48"/>
      <c r="J401" s="179"/>
      <c r="K401" s="179"/>
      <c r="L401" s="179"/>
    </row>
    <row r="402" spans="1:12" ht="15">
      <c r="E402" s="16"/>
      <c r="F402" s="47"/>
      <c r="G402" s="48"/>
      <c r="H402" s="48"/>
      <c r="I402" s="48"/>
      <c r="J402" s="179"/>
    </row>
    <row r="403" spans="1:12" ht="12" customHeight="1">
      <c r="E403" s="16"/>
      <c r="F403" s="16"/>
      <c r="G403" s="48"/>
      <c r="H403" s="48"/>
      <c r="I403" s="45"/>
      <c r="J403" s="179"/>
    </row>
    <row r="404" spans="1:12" ht="15">
      <c r="A404" s="23" t="s">
        <v>295</v>
      </c>
      <c r="B404" s="135"/>
      <c r="C404" s="135"/>
      <c r="D404" s="135"/>
      <c r="F404" s="16"/>
    </row>
    <row r="405" spans="1:12" ht="15">
      <c r="B405" s="135"/>
      <c r="C405" s="135"/>
      <c r="D405" s="135"/>
    </row>
    <row r="406" spans="1:12" ht="15">
      <c r="B406" s="135"/>
      <c r="C406" s="135"/>
      <c r="D406" s="135"/>
    </row>
    <row r="408" spans="1:12" ht="15">
      <c r="A408" s="185"/>
      <c r="B408" s="135"/>
      <c r="C408" s="185"/>
      <c r="D408" s="185"/>
      <c r="E408" s="16"/>
      <c r="F408" s="16"/>
    </row>
    <row r="409" spans="1:12" ht="15">
      <c r="A409" s="186" t="s">
        <v>296</v>
      </c>
      <c r="B409" s="135"/>
      <c r="C409" s="187" t="s">
        <v>297</v>
      </c>
      <c r="D409" s="187"/>
      <c r="E409" s="16"/>
      <c r="F409" s="16"/>
    </row>
    <row r="410" spans="1:12" ht="15">
      <c r="A410" s="186" t="s">
        <v>298</v>
      </c>
      <c r="B410" s="135"/>
      <c r="C410" s="188" t="s">
        <v>299</v>
      </c>
      <c r="D410" s="188"/>
      <c r="E410" s="189"/>
      <c r="F410" s="190"/>
    </row>
    <row r="411" spans="1:12" ht="15">
      <c r="A411" s="186" t="s">
        <v>300</v>
      </c>
      <c r="B411" s="135"/>
      <c r="C411" s="188" t="s">
        <v>300</v>
      </c>
      <c r="D411" s="188"/>
      <c r="F411" s="189"/>
    </row>
    <row r="412" spans="1:12" ht="15">
      <c r="A412" s="135"/>
      <c r="B412" s="135"/>
      <c r="C412" s="135"/>
      <c r="D412" s="135"/>
    </row>
    <row r="416" spans="1:12" ht="12.75" customHeight="1"/>
    <row r="419" ht="12.75" customHeight="1"/>
  </sheetData>
  <mergeCells count="67">
    <mergeCell ref="C411:D411"/>
    <mergeCell ref="A392:B392"/>
    <mergeCell ref="A393:B393"/>
    <mergeCell ref="A394:B394"/>
    <mergeCell ref="A395:B395"/>
    <mergeCell ref="C409:D409"/>
    <mergeCell ref="C410:D410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0:B360"/>
    <mergeCell ref="A363:D363"/>
    <mergeCell ref="A364:D364"/>
    <mergeCell ref="A365:D365"/>
    <mergeCell ref="A366:B366"/>
    <mergeCell ref="A367:B367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D342"/>
    <mergeCell ref="A343:D343"/>
    <mergeCell ref="A344:D344"/>
    <mergeCell ref="A345:B345"/>
    <mergeCell ref="A346:B346"/>
    <mergeCell ref="A347:B347"/>
    <mergeCell ref="C185:D185"/>
    <mergeCell ref="C192:D192"/>
    <mergeCell ref="C199:D199"/>
    <mergeCell ref="C214:D214"/>
    <mergeCell ref="C222:D222"/>
    <mergeCell ref="A340:D340"/>
    <mergeCell ref="A1:E1"/>
    <mergeCell ref="A2:F2"/>
    <mergeCell ref="A3:F3"/>
    <mergeCell ref="A8:E8"/>
    <mergeCell ref="C97:D97"/>
    <mergeCell ref="C178:D178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43 B174 B181 B188"/>
    <dataValidation allowBlank="1" showInputMessage="1" showErrorMessage="1" prompt="Corresponde al número de la cuenta de acuerdo al Plan de Cuentas emitido por el CONAC (DOF 22/11/2010)." sqref="A143"/>
    <dataValidation allowBlank="1" showInputMessage="1" showErrorMessage="1" prompt="Características cualitativas significativas que les impacten financieramente." sqref="C143:D143 D174 D181 D188"/>
    <dataValidation allowBlank="1" showInputMessage="1" showErrorMessage="1" prompt="Especificar origen de dicho recurso: Federal, Estatal, Municipal, Particulares." sqref="C174 C181 C188"/>
  </dataValidations>
  <printOptions horizontalCentered="1" verticalCentered="1"/>
  <pageMargins left="1.1811023622047245" right="0.70866141732283472" top="0.74803149606299213" bottom="0.74803149606299213" header="0.31496062992125984" footer="0.31496062992125984"/>
  <pageSetup scale="73" fitToHeight="8" orientation="landscape" r:id="rId1"/>
  <rowBreaks count="1" manualBreakCount="1">
    <brk id="147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NOTAS_DESGLOCE</vt:lpstr>
      <vt:lpstr>NOTAS_DESGLOCE!Área_de_impresión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2018-04-30T19:13:23Z</dcterms:created>
  <dcterms:modified xsi:type="dcterms:W3CDTF">2018-04-30T19:13:41Z</dcterms:modified>
</cp:coreProperties>
</file>