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A" sheetId="1" r:id="rId1"/>
  </sheets>
  <externalReferences>
    <externalReference r:id="rId2"/>
  </externalReferences>
  <definedNames>
    <definedName name="_xlnm.Print_Area" localSheetId="0">EAA!$A$1:$I$48</definedName>
  </definedNames>
  <calcPr calcId="145621"/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D31" i="1"/>
  <c r="G31" i="1" s="1"/>
  <c r="H31" i="1" s="1"/>
  <c r="D30" i="1"/>
  <c r="G30" i="1" s="1"/>
  <c r="H30" i="1" s="1"/>
  <c r="D29" i="1"/>
  <c r="G29" i="1" s="1"/>
  <c r="H29" i="1" s="1"/>
  <c r="D28" i="1"/>
  <c r="G28" i="1" s="1"/>
  <c r="H28" i="1" s="1"/>
  <c r="D27" i="1"/>
  <c r="G27" i="1" s="1"/>
  <c r="H27" i="1" s="1"/>
  <c r="D26" i="1"/>
  <c r="G26" i="1" s="1"/>
  <c r="H26" i="1" s="1"/>
  <c r="F24" i="1"/>
  <c r="E24" i="1"/>
  <c r="D22" i="1"/>
  <c r="G22" i="1" s="1"/>
  <c r="D21" i="1"/>
  <c r="G21" i="1" s="1"/>
  <c r="H21" i="1" s="1"/>
  <c r="D20" i="1"/>
  <c r="G20" i="1" s="1"/>
  <c r="D19" i="1"/>
  <c r="G19" i="1" s="1"/>
  <c r="D18" i="1"/>
  <c r="G18" i="1" s="1"/>
  <c r="D17" i="1"/>
  <c r="G17" i="1" s="1"/>
  <c r="H17" i="1" s="1"/>
  <c r="G16" i="1"/>
  <c r="H16" i="1" s="1"/>
  <c r="F14" i="1"/>
  <c r="E14" i="1"/>
  <c r="E12" i="1" s="1"/>
  <c r="G13" i="1"/>
  <c r="F12" i="1"/>
  <c r="D14" i="1" l="1"/>
  <c r="G14" i="1" s="1"/>
  <c r="H14" i="1" s="1"/>
  <c r="K18" i="1"/>
  <c r="H18" i="1"/>
  <c r="H22" i="1"/>
  <c r="K22" i="1"/>
  <c r="K20" i="1"/>
  <c r="H20" i="1"/>
  <c r="K19" i="1"/>
  <c r="H19" i="1"/>
  <c r="K34" i="1"/>
  <c r="H34" i="1"/>
  <c r="D24" i="1"/>
  <c r="G24" i="1" s="1"/>
  <c r="H24" i="1" s="1"/>
  <c r="D12" i="1" l="1"/>
  <c r="G12" i="1" s="1"/>
  <c r="H12" i="1" s="1"/>
</calcChain>
</file>

<file path=xl/sharedStrings.xml><?xml version="1.0" encoding="utf-8"?>
<sst xmlns="http://schemas.openxmlformats.org/spreadsheetml/2006/main" count="36" uniqueCount="34">
  <si>
    <t>ESTADO ANALÍTICO DEL ACTIVO</t>
  </si>
  <si>
    <t>al  31 de Junio  de 2017</t>
  </si>
  <si>
    <t>(Pesos)</t>
  </si>
  <si>
    <t>Ente Público:</t>
  </si>
  <si>
    <t>ESCUELA PREPARATORA REGIONAL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</si>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</sst>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1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3" fillId="12" borderId="0" xfId="0" applyFont="1" applyFill="1"/>
    <xf numFmtId="0" fontId="3" fillId="12" borderId="0" xfId="0" applyFont="1" applyFill="1" applyBorder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6" fillId="11" borderId="3" xfId="2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5" xfId="2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vertical="top"/>
    </xf>
    <xf numFmtId="3" fontId="7" fillId="12" borderId="0" xfId="0" applyNumberFormat="1" applyFont="1" applyFill="1" applyBorder="1" applyAlignment="1">
      <alignment vertical="top"/>
    </xf>
    <xf numFmtId="0" fontId="7" fillId="12" borderId="9" xfId="0" applyFont="1" applyFill="1" applyBorder="1" applyAlignment="1">
      <alignment vertical="top"/>
    </xf>
    <xf numFmtId="0" fontId="7" fillId="12" borderId="0" xfId="0" applyFont="1" applyFill="1" applyBorder="1" applyAlignment="1">
      <alignment vertical="top"/>
    </xf>
    <xf numFmtId="0" fontId="8" fillId="12" borderId="8" xfId="0" applyFont="1" applyFill="1" applyBorder="1" applyAlignment="1">
      <alignment vertical="top"/>
    </xf>
    <xf numFmtId="3" fontId="7" fillId="12" borderId="0" xfId="1" applyNumberFormat="1" applyFont="1" applyFill="1" applyBorder="1" applyAlignment="1">
      <alignment vertical="top"/>
    </xf>
    <xf numFmtId="0" fontId="8" fillId="12" borderId="9" xfId="0" applyFont="1" applyFill="1" applyBorder="1" applyAlignment="1">
      <alignment vertical="top"/>
    </xf>
    <xf numFmtId="0" fontId="9" fillId="12" borderId="0" xfId="0" applyFont="1" applyFill="1"/>
    <xf numFmtId="0" fontId="3" fillId="12" borderId="8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3" fillId="12" borderId="0" xfId="0" applyNumberFormat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3" fontId="5" fillId="12" borderId="0" xfId="1" applyNumberFormat="1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0" fontId="3" fillId="12" borderId="0" xfId="0" applyFont="1" applyFill="1" applyAlignment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/>
    <xf numFmtId="0" fontId="5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/>
    </xf>
    <xf numFmtId="0" fontId="3" fillId="12" borderId="6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center" vertical="top"/>
    </xf>
    <xf numFmtId="0" fontId="3" fillId="12" borderId="7" xfId="0" applyFont="1" applyFill="1" applyBorder="1" applyAlignment="1">
      <alignment horizontal="center" vertical="top"/>
    </xf>
    <xf numFmtId="0" fontId="4" fillId="12" borderId="0" xfId="0" applyFont="1" applyFill="1" applyBorder="1" applyAlignment="1">
      <alignment horizontal="left" vertical="top" wrapText="1"/>
    </xf>
    <xf numFmtId="0" fontId="4" fillId="12" borderId="0" xfId="3" applyNumberFormat="1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2" borderId="8" xfId="3" applyNumberFormat="1" applyFont="1" applyFill="1" applyBorder="1" applyAlignment="1">
      <alignment horizontal="center" vertical="center"/>
    </xf>
    <xf numFmtId="0" fontId="4" fillId="12" borderId="9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>
      <alignment horizontal="center" vertical="top"/>
    </xf>
    <xf numFmtId="0" fontId="4" fillId="12" borderId="0" xfId="3" applyNumberFormat="1" applyFont="1" applyFill="1" applyBorder="1" applyAlignment="1">
      <alignment horizontal="center" vertical="top"/>
    </xf>
    <xf numFmtId="0" fontId="4" fillId="12" borderId="9" xfId="3" applyNumberFormat="1" applyFont="1" applyFill="1" applyBorder="1" applyAlignment="1">
      <alignment horizontal="center" vertical="top"/>
    </xf>
    <xf numFmtId="0" fontId="7" fillId="12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2" borderId="2" xfId="0" applyNumberFormat="1" applyFont="1" applyFill="1" applyBorder="1" applyAlignment="1" applyProtection="1">
      <alignment horizontal="center"/>
      <protection locked="0"/>
    </xf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2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RR\Desktop\AUXILIAR%20CONTABILIDAD%20Y%20PRESUPUESTOS\DOCUMENTOS\ESTADOS%20FINANCIEROS\2017\JUNIO\Estados%20Fros%20y%20Pptales%20JUNIO%202017%20TRIMESTRE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BMu "/>
      <sheetName val="BInmu"/>
      <sheetName val="GCP"/>
      <sheetName val="PyPI  "/>
      <sheetName val="IR"/>
      <sheetName val="Esq Bu"/>
      <sheetName val="Rel Cta Banc"/>
      <sheetName val="Esq Bur"/>
      <sheetName val="AYUDAS"/>
      <sheetName val="GTO FEDERALIZADO"/>
    </sheetNames>
    <sheetDataSet>
      <sheetData sheetId="0"/>
      <sheetData sheetId="1">
        <row r="18">
          <cell r="E18">
            <v>380148.02</v>
          </cell>
        </row>
        <row r="19">
          <cell r="D19">
            <v>130702.84</v>
          </cell>
          <cell r="E19">
            <v>51024.46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E22">
            <v>14433</v>
          </cell>
        </row>
        <row r="23">
          <cell r="D23">
            <v>0</v>
          </cell>
          <cell r="E23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49574400.479999997</v>
          </cell>
        </row>
        <row r="33">
          <cell r="E33">
            <v>11900703.76</v>
          </cell>
        </row>
        <row r="34">
          <cell r="E34">
            <v>5344</v>
          </cell>
        </row>
        <row r="35">
          <cell r="E35">
            <v>-10324255.960000001</v>
          </cell>
        </row>
        <row r="36">
          <cell r="E36">
            <v>0</v>
          </cell>
        </row>
        <row r="37"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tabSelected="1" zoomScale="80" zoomScaleNormal="80" workbookViewId="0">
      <selection activeCell="A4" sqref="A4"/>
    </sheetView>
  </sheetViews>
  <sheetFormatPr baseColWidth="10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7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58"/>
      <c r="D1" s="58"/>
      <c r="E1" s="58"/>
      <c r="F1" s="58"/>
      <c r="G1" s="58"/>
      <c r="H1" s="2"/>
      <c r="I1" s="3"/>
      <c r="J1" s="4"/>
      <c r="K1" s="4"/>
    </row>
    <row r="2" spans="1:11" s="5" customFormat="1" ht="14.1" customHeight="1" x14ac:dyDescent="0.2">
      <c r="A2" s="1"/>
      <c r="B2" s="2"/>
      <c r="C2" s="58" t="s">
        <v>0</v>
      </c>
      <c r="D2" s="58"/>
      <c r="E2" s="58"/>
      <c r="F2" s="58"/>
      <c r="G2" s="58"/>
      <c r="H2" s="2"/>
      <c r="I2" s="3"/>
      <c r="J2" s="3"/>
      <c r="K2" s="4"/>
    </row>
    <row r="3" spans="1:11" s="5" customFormat="1" ht="14.1" customHeight="1" x14ac:dyDescent="0.2">
      <c r="A3" s="59" t="s">
        <v>1</v>
      </c>
      <c r="B3" s="59"/>
      <c r="C3" s="59"/>
      <c r="D3" s="59"/>
      <c r="E3" s="59"/>
      <c r="F3" s="59"/>
      <c r="G3" s="59"/>
      <c r="H3" s="59"/>
      <c r="I3" s="3"/>
      <c r="J3" s="3"/>
      <c r="K3" s="4"/>
    </row>
    <row r="4" spans="1:11" s="5" customFormat="1" ht="14.1" customHeight="1" x14ac:dyDescent="0.2">
      <c r="A4" s="1"/>
      <c r="B4" s="2"/>
      <c r="C4" s="58" t="s">
        <v>2</v>
      </c>
      <c r="D4" s="58"/>
      <c r="E4" s="58"/>
      <c r="F4" s="58"/>
      <c r="G4" s="58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60" t="s">
        <v>4</v>
      </c>
      <c r="E5" s="60"/>
      <c r="F5" s="60"/>
      <c r="H5" s="8"/>
      <c r="I5" s="8"/>
    </row>
    <row r="6" spans="1:11" s="5" customFormat="1" ht="6.75" customHeight="1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11" s="5" customFormat="1" ht="3" customHeight="1" x14ac:dyDescent="0.2">
      <c r="A7" s="49"/>
      <c r="B7" s="49"/>
      <c r="C7" s="49"/>
      <c r="D7" s="49"/>
      <c r="E7" s="49"/>
      <c r="F7" s="49"/>
      <c r="G7" s="49"/>
      <c r="H7" s="49"/>
      <c r="I7" s="49"/>
    </row>
    <row r="8" spans="1:11" s="13" customFormat="1" ht="25.5" x14ac:dyDescent="0.2">
      <c r="A8" s="9"/>
      <c r="B8" s="50" t="s">
        <v>5</v>
      </c>
      <c r="C8" s="50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51"/>
      <c r="C9" s="51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52"/>
      <c r="B10" s="49"/>
      <c r="C10" s="49"/>
      <c r="D10" s="49"/>
      <c r="E10" s="49"/>
      <c r="F10" s="49"/>
      <c r="G10" s="49"/>
      <c r="H10" s="49"/>
      <c r="I10" s="53"/>
    </row>
    <row r="11" spans="1:11" s="5" customFormat="1" ht="15" customHeight="1" x14ac:dyDescent="0.2">
      <c r="A11" s="54"/>
      <c r="B11" s="55"/>
      <c r="C11" s="55"/>
      <c r="D11" s="55"/>
      <c r="E11" s="55"/>
      <c r="F11" s="55"/>
      <c r="G11" s="55"/>
      <c r="H11" s="55"/>
      <c r="I11" s="56"/>
      <c r="J11" s="4"/>
      <c r="K11" s="4"/>
    </row>
    <row r="12" spans="1:11" s="5" customFormat="1" x14ac:dyDescent="0.2">
      <c r="A12" s="18"/>
      <c r="B12" s="57" t="s">
        <v>13</v>
      </c>
      <c r="C12" s="57"/>
      <c r="D12" s="19">
        <f>+D14+D24</f>
        <v>61104524.489999995</v>
      </c>
      <c r="E12" s="19">
        <f>+E14+E24</f>
        <v>29770063.069999997</v>
      </c>
      <c r="F12" s="19">
        <f>+F14+F24</f>
        <v>27111753.670000002</v>
      </c>
      <c r="G12" s="19">
        <f>+D12+E12-F12</f>
        <v>63762833.889999986</v>
      </c>
      <c r="H12" s="19">
        <f>+G12-D12</f>
        <v>2658309.3999999911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>
        <f>+D13+E13-F13</f>
        <v>0</v>
      </c>
      <c r="H13" s="19"/>
      <c r="I13" s="20"/>
      <c r="J13" s="4"/>
      <c r="K13" s="4"/>
    </row>
    <row r="14" spans="1:11" s="5" customFormat="1" ht="12" customHeight="1" x14ac:dyDescent="0.2">
      <c r="A14" s="22"/>
      <c r="B14" s="48" t="s">
        <v>14</v>
      </c>
      <c r="C14" s="48"/>
      <c r="D14" s="23">
        <f>SUM(D16:D22)</f>
        <v>9948332.2100000009</v>
      </c>
      <c r="E14" s="23">
        <f>SUM(E16:E22)</f>
        <v>29770063.069999997</v>
      </c>
      <c r="F14" s="23">
        <f>SUM(F16:F22)</f>
        <v>27111753.670000002</v>
      </c>
      <c r="G14" s="19">
        <f>+D14+E14-F14</f>
        <v>12606641.609999999</v>
      </c>
      <c r="H14" s="23">
        <f>+G14-D14</f>
        <v>2658309.3999999985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4"/>
      <c r="K15" s="25"/>
    </row>
    <row r="16" spans="1:11" s="5" customFormat="1" ht="19.5" customHeight="1" x14ac:dyDescent="0.2">
      <c r="A16" s="26"/>
      <c r="B16" s="44" t="s">
        <v>15</v>
      </c>
      <c r="C16" s="44"/>
      <c r="D16" s="30">
        <v>9502726.7300000004</v>
      </c>
      <c r="E16" s="30">
        <v>17148374.539999999</v>
      </c>
      <c r="F16" s="30">
        <v>14544585.390000001</v>
      </c>
      <c r="G16" s="31">
        <f>D16+E16-F16</f>
        <v>12106515.879999999</v>
      </c>
      <c r="H16" s="31">
        <f t="shared" ref="H16:H22" si="0">+G16-D16</f>
        <v>2603789.1499999985</v>
      </c>
      <c r="I16" s="29"/>
      <c r="J16" s="4"/>
      <c r="K16" s="25"/>
    </row>
    <row r="17" spans="1:14" s="5" customFormat="1" ht="19.5" customHeight="1" x14ac:dyDescent="0.2">
      <c r="A17" s="26"/>
      <c r="B17" s="44" t="s">
        <v>16</v>
      </c>
      <c r="C17" s="44"/>
      <c r="D17" s="30">
        <f>+[1]ESF!E18</f>
        <v>380148.02</v>
      </c>
      <c r="E17" s="30">
        <v>12490985.689999999</v>
      </c>
      <c r="F17" s="30">
        <v>12501710.82</v>
      </c>
      <c r="G17" s="31">
        <f t="shared" ref="G17:G22" si="1">D17+E17-F17</f>
        <v>369422.88999999873</v>
      </c>
      <c r="H17" s="31">
        <f t="shared" si="0"/>
        <v>-10725.130000001285</v>
      </c>
      <c r="I17" s="29"/>
      <c r="J17" s="4"/>
      <c r="K17" s="25"/>
    </row>
    <row r="18" spans="1:14" s="5" customFormat="1" ht="19.5" customHeight="1" x14ac:dyDescent="0.2">
      <c r="A18" s="26"/>
      <c r="B18" s="44" t="s">
        <v>17</v>
      </c>
      <c r="C18" s="44"/>
      <c r="D18" s="30">
        <f>+[1]ESF!E19</f>
        <v>51024.46</v>
      </c>
      <c r="E18" s="30">
        <v>130702.84</v>
      </c>
      <c r="F18" s="30">
        <v>51024.46</v>
      </c>
      <c r="G18" s="31">
        <f t="shared" si="1"/>
        <v>130702.84</v>
      </c>
      <c r="H18" s="31">
        <f t="shared" si="0"/>
        <v>79678.38</v>
      </c>
      <c r="I18" s="29"/>
      <c r="J18" s="4"/>
      <c r="K18" s="25" t="str">
        <f>IF(G18=[1]ESF!D19," ","Error")</f>
        <v xml:space="preserve"> </v>
      </c>
    </row>
    <row r="19" spans="1:14" s="5" customFormat="1" ht="19.5" customHeight="1" x14ac:dyDescent="0.2">
      <c r="A19" s="26"/>
      <c r="B19" s="44" t="s">
        <v>18</v>
      </c>
      <c r="C19" s="44"/>
      <c r="D19" s="30">
        <f>+[1]ESF!E20</f>
        <v>0</v>
      </c>
      <c r="E19" s="30">
        <v>0</v>
      </c>
      <c r="F19" s="30">
        <v>0</v>
      </c>
      <c r="G19" s="31">
        <f t="shared" si="1"/>
        <v>0</v>
      </c>
      <c r="H19" s="31">
        <f t="shared" si="0"/>
        <v>0</v>
      </c>
      <c r="I19" s="29"/>
      <c r="J19" s="4"/>
      <c r="K19" s="25" t="str">
        <f>IF(G19=[1]ESF!D20,"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44" t="s">
        <v>20</v>
      </c>
      <c r="C20" s="44"/>
      <c r="D20" s="30">
        <f>+[1]ESF!E21</f>
        <v>0</v>
      </c>
      <c r="E20" s="30">
        <v>0</v>
      </c>
      <c r="F20" s="30">
        <v>0</v>
      </c>
      <c r="G20" s="31">
        <f t="shared" si="1"/>
        <v>0</v>
      </c>
      <c r="H20" s="31">
        <f t="shared" si="0"/>
        <v>0</v>
      </c>
      <c r="I20" s="29"/>
      <c r="J20" s="4"/>
      <c r="K20" s="25" t="str">
        <f>IF(G20=[1]ESF!D21," ","Error")</f>
        <v xml:space="preserve"> </v>
      </c>
    </row>
    <row r="21" spans="1:14" s="5" customFormat="1" ht="19.5" customHeight="1" x14ac:dyDescent="0.2">
      <c r="A21" s="26"/>
      <c r="B21" s="44" t="s">
        <v>21</v>
      </c>
      <c r="C21" s="44"/>
      <c r="D21" s="30">
        <f>+[1]ESF!E22</f>
        <v>14433</v>
      </c>
      <c r="E21" s="30">
        <v>0</v>
      </c>
      <c r="F21" s="30">
        <v>14433</v>
      </c>
      <c r="G21" s="31">
        <f t="shared" si="1"/>
        <v>0</v>
      </c>
      <c r="H21" s="31">
        <f t="shared" si="0"/>
        <v>-14433</v>
      </c>
      <c r="I21" s="29"/>
      <c r="J21" s="4"/>
      <c r="K21" s="25" t="s">
        <v>19</v>
      </c>
      <c r="L21" s="5" t="s">
        <v>19</v>
      </c>
    </row>
    <row r="22" spans="1:14" ht="19.5" customHeight="1" x14ac:dyDescent="0.2">
      <c r="A22" s="26"/>
      <c r="B22" s="44" t="s">
        <v>22</v>
      </c>
      <c r="C22" s="44"/>
      <c r="D22" s="30">
        <f>+[1]ESF!E23</f>
        <v>0</v>
      </c>
      <c r="E22" s="30">
        <v>0</v>
      </c>
      <c r="F22" s="30">
        <v>0</v>
      </c>
      <c r="G22" s="31">
        <f t="shared" si="1"/>
        <v>0</v>
      </c>
      <c r="H22" s="31">
        <f t="shared" si="0"/>
        <v>0</v>
      </c>
      <c r="I22" s="29"/>
      <c r="K22" s="25" t="str">
        <f>IF(G22=[1]ESF!D23," ","Error")</f>
        <v xml:space="preserve"> </v>
      </c>
    </row>
    <row r="23" spans="1:14" x14ac:dyDescent="0.2">
      <c r="A23" s="26"/>
      <c r="B23" s="32"/>
      <c r="C23" s="32"/>
      <c r="D23" s="33"/>
      <c r="E23" s="33"/>
      <c r="F23" s="33"/>
      <c r="G23" s="33"/>
      <c r="H23" s="33"/>
      <c r="I23" s="29"/>
      <c r="K23" s="25"/>
    </row>
    <row r="24" spans="1:14" ht="12" customHeight="1" x14ac:dyDescent="0.2">
      <c r="A24" s="22"/>
      <c r="B24" s="48" t="s">
        <v>23</v>
      </c>
      <c r="C24" s="48"/>
      <c r="D24" s="23">
        <f>SUM(D26:D34)</f>
        <v>51156192.279999994</v>
      </c>
      <c r="E24" s="23">
        <f>SUM(E26:E34)</f>
        <v>0</v>
      </c>
      <c r="F24" s="23">
        <f>SUM(F26:F34)</f>
        <v>0</v>
      </c>
      <c r="G24" s="23">
        <f>+D24+E24-F24</f>
        <v>51156192.279999994</v>
      </c>
      <c r="H24" s="23">
        <f>+G24-D24</f>
        <v>0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44" t="s">
        <v>24</v>
      </c>
      <c r="C26" s="44"/>
      <c r="D26" s="30">
        <f>+[1]ESF!E30</f>
        <v>0</v>
      </c>
      <c r="E26" s="30">
        <v>0</v>
      </c>
      <c r="F26" s="30">
        <v>0</v>
      </c>
      <c r="G26" s="31">
        <f>+D26+E26-F26</f>
        <v>0</v>
      </c>
      <c r="H26" s="31">
        <f>+G26-D26</f>
        <v>0</v>
      </c>
      <c r="I26" s="29"/>
      <c r="K26" s="25"/>
    </row>
    <row r="27" spans="1:14" ht="19.5" customHeight="1" x14ac:dyDescent="0.2">
      <c r="A27" s="26"/>
      <c r="B27" s="44" t="s">
        <v>25</v>
      </c>
      <c r="C27" s="44"/>
      <c r="D27" s="30">
        <f>+[1]ESF!E31</f>
        <v>0</v>
      </c>
      <c r="E27" s="30">
        <v>0</v>
      </c>
      <c r="F27" s="30">
        <v>0</v>
      </c>
      <c r="G27" s="31">
        <f t="shared" ref="G27:G34" si="2">+D27+E27-F27</f>
        <v>0</v>
      </c>
      <c r="H27" s="31">
        <f t="shared" ref="H27:H34" si="3">+G27-D27</f>
        <v>0</v>
      </c>
      <c r="I27" s="29"/>
      <c r="K27" s="25"/>
    </row>
    <row r="28" spans="1:14" ht="19.5" customHeight="1" x14ac:dyDescent="0.2">
      <c r="A28" s="26"/>
      <c r="B28" s="44" t="s">
        <v>26</v>
      </c>
      <c r="C28" s="44"/>
      <c r="D28" s="30">
        <f>+[1]ESF!E32</f>
        <v>49574400.479999997</v>
      </c>
      <c r="E28" s="30">
        <v>0</v>
      </c>
      <c r="F28" s="30">
        <v>0</v>
      </c>
      <c r="G28" s="31">
        <f t="shared" si="2"/>
        <v>49574400.479999997</v>
      </c>
      <c r="H28" s="31">
        <f t="shared" si="3"/>
        <v>0</v>
      </c>
      <c r="I28" s="29"/>
      <c r="K28" s="25"/>
    </row>
    <row r="29" spans="1:14" ht="19.5" customHeight="1" x14ac:dyDescent="0.2">
      <c r="A29" s="26"/>
      <c r="B29" s="44" t="s">
        <v>27</v>
      </c>
      <c r="C29" s="44"/>
      <c r="D29" s="30">
        <f>+[1]ESF!E33</f>
        <v>11900703.76</v>
      </c>
      <c r="E29" s="30">
        <v>0</v>
      </c>
      <c r="F29" s="30">
        <v>0</v>
      </c>
      <c r="G29" s="31">
        <f t="shared" si="2"/>
        <v>11900703.76</v>
      </c>
      <c r="H29" s="31">
        <f t="shared" si="3"/>
        <v>0</v>
      </c>
      <c r="I29" s="29"/>
      <c r="K29" s="25"/>
    </row>
    <row r="30" spans="1:14" ht="19.5" customHeight="1" x14ac:dyDescent="0.2">
      <c r="A30" s="26"/>
      <c r="B30" s="44" t="s">
        <v>28</v>
      </c>
      <c r="C30" s="44"/>
      <c r="D30" s="30">
        <f>+[1]ESF!E34</f>
        <v>5344</v>
      </c>
      <c r="E30" s="30">
        <v>0</v>
      </c>
      <c r="F30" s="30">
        <v>0</v>
      </c>
      <c r="G30" s="31">
        <f t="shared" si="2"/>
        <v>5344</v>
      </c>
      <c r="H30" s="31">
        <f t="shared" si="3"/>
        <v>0</v>
      </c>
      <c r="I30" s="29"/>
      <c r="K30" s="25"/>
    </row>
    <row r="31" spans="1:14" ht="19.5" customHeight="1" x14ac:dyDescent="0.2">
      <c r="A31" s="26"/>
      <c r="B31" s="44" t="s">
        <v>29</v>
      </c>
      <c r="C31" s="44"/>
      <c r="D31" s="30">
        <f>+[1]ESF!E35</f>
        <v>-10324255.960000001</v>
      </c>
      <c r="E31" s="30">
        <v>0</v>
      </c>
      <c r="F31" s="30">
        <v>0</v>
      </c>
      <c r="G31" s="31">
        <f t="shared" si="2"/>
        <v>-10324255.960000001</v>
      </c>
      <c r="H31" s="31">
        <f t="shared" si="3"/>
        <v>0</v>
      </c>
      <c r="I31" s="29"/>
      <c r="K31" s="25"/>
    </row>
    <row r="32" spans="1:14" ht="19.5" customHeight="1" x14ac:dyDescent="0.2">
      <c r="A32" s="26"/>
      <c r="B32" s="44" t="s">
        <v>30</v>
      </c>
      <c r="C32" s="44"/>
      <c r="D32" s="30">
        <f>+[1]ESF!E36</f>
        <v>0</v>
      </c>
      <c r="E32" s="30">
        <v>0</v>
      </c>
      <c r="F32" s="30">
        <v>0</v>
      </c>
      <c r="G32" s="31">
        <f t="shared" si="2"/>
        <v>0</v>
      </c>
      <c r="H32" s="31">
        <f t="shared" si="3"/>
        <v>0</v>
      </c>
      <c r="I32" s="29"/>
      <c r="K32" s="25"/>
    </row>
    <row r="33" spans="1:17" ht="19.5" customHeight="1" x14ac:dyDescent="0.2">
      <c r="A33" s="26"/>
      <c r="B33" s="44" t="s">
        <v>31</v>
      </c>
      <c r="C33" s="44"/>
      <c r="D33" s="30">
        <f>+[1]ESF!E37</f>
        <v>0</v>
      </c>
      <c r="E33" s="30">
        <v>0</v>
      </c>
      <c r="F33" s="30">
        <v>0</v>
      </c>
      <c r="G33" s="31">
        <f t="shared" si="2"/>
        <v>0</v>
      </c>
      <c r="H33" s="31">
        <f t="shared" si="3"/>
        <v>0</v>
      </c>
      <c r="I33" s="29"/>
      <c r="K33" s="25"/>
    </row>
    <row r="34" spans="1:17" ht="19.5" customHeight="1" x14ac:dyDescent="0.2">
      <c r="A34" s="26"/>
      <c r="B34" s="44" t="s">
        <v>32</v>
      </c>
      <c r="C34" s="44"/>
      <c r="D34" s="30">
        <f>+[1]ESF!E38</f>
        <v>0</v>
      </c>
      <c r="E34" s="30">
        <v>0</v>
      </c>
      <c r="F34" s="30">
        <v>0</v>
      </c>
      <c r="G34" s="31">
        <f t="shared" si="2"/>
        <v>0</v>
      </c>
      <c r="H34" s="31">
        <f t="shared" si="3"/>
        <v>0</v>
      </c>
      <c r="I34" s="29"/>
      <c r="K34" s="25" t="str">
        <f>IF(G34=[1]ESF!D38," ","error")</f>
        <v xml:space="preserve"> </v>
      </c>
    </row>
    <row r="35" spans="1:17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7" ht="6" customHeight="1" x14ac:dyDescent="0.2">
      <c r="A36" s="45"/>
      <c r="B36" s="46"/>
      <c r="C36" s="46"/>
      <c r="D36" s="46"/>
      <c r="E36" s="46"/>
      <c r="F36" s="46"/>
      <c r="G36" s="46"/>
      <c r="H36" s="46"/>
      <c r="I36" s="47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5"/>
      <c r="B38" s="43" t="s">
        <v>33</v>
      </c>
      <c r="C38" s="43"/>
      <c r="D38" s="43"/>
      <c r="E38" s="43"/>
      <c r="F38" s="43"/>
      <c r="G38" s="43"/>
      <c r="H38" s="43"/>
      <c r="I38" s="38"/>
      <c r="J38" s="38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  <c r="L39" s="5"/>
      <c r="M39" s="5"/>
      <c r="N39" s="5"/>
      <c r="O39" s="5"/>
      <c r="P39" s="5"/>
      <c r="Q39" s="5"/>
    </row>
    <row r="48" spans="1:17" ht="15" x14ac:dyDescent="0.2">
      <c r="H48" s="42">
        <v>12</v>
      </c>
    </row>
  </sheetData>
  <sheetProtection formatCells="0" selectLockedCells="1"/>
  <mergeCells count="31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8:H38"/>
    <mergeCell ref="B30:C30"/>
    <mergeCell ref="B31:C31"/>
    <mergeCell ref="B32:C32"/>
    <mergeCell ref="B33:C33"/>
    <mergeCell ref="B34:C34"/>
    <mergeCell ref="A36:I36"/>
  </mergeCells>
  <printOptions verticalCentered="1"/>
  <pageMargins left="0.35" right="0" top="0.39" bottom="0.59055118110236227" header="0" footer="0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2017-07-13T17:14:04Z</dcterms:created>
  <dcterms:modified xsi:type="dcterms:W3CDTF">2017-07-13T22:23:52Z</dcterms:modified>
</cp:coreProperties>
</file>