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915" windowHeight="6210"/>
  </bookViews>
  <sheets>
    <sheet name="COG" sheetId="1" r:id="rId1"/>
  </sheets>
  <definedNames>
    <definedName name="_xlnm.Print_Area" localSheetId="0">COG!$B$1:$L$61</definedName>
  </definedNames>
  <calcPr calcId="145621"/>
</workbook>
</file>

<file path=xl/calcChain.xml><?xml version="1.0" encoding="utf-8"?>
<calcChain xmlns="http://schemas.openxmlformats.org/spreadsheetml/2006/main">
  <c r="F44" i="1" l="1"/>
  <c r="K44" i="1" s="1"/>
  <c r="E44" i="1"/>
  <c r="D44" i="1"/>
  <c r="F43" i="1"/>
  <c r="K43" i="1" s="1"/>
  <c r="J42" i="1"/>
  <c r="I42" i="1"/>
  <c r="H42" i="1"/>
  <c r="G42" i="1"/>
  <c r="E42" i="1"/>
  <c r="D42" i="1"/>
  <c r="F42" i="1" s="1"/>
  <c r="K42" i="1" s="1"/>
  <c r="K41" i="1"/>
  <c r="F41" i="1"/>
  <c r="K40" i="1"/>
  <c r="J39" i="1"/>
  <c r="I39" i="1"/>
  <c r="H39" i="1"/>
  <c r="G39" i="1"/>
  <c r="E39" i="1"/>
  <c r="D39" i="1"/>
  <c r="K38" i="1"/>
  <c r="F38" i="1"/>
  <c r="F37" i="1"/>
  <c r="K37" i="1" s="1"/>
  <c r="K36" i="1"/>
  <c r="F36" i="1"/>
  <c r="F39" i="1" s="1"/>
  <c r="K39" i="1" s="1"/>
  <c r="J35" i="1"/>
  <c r="I35" i="1"/>
  <c r="H35" i="1"/>
  <c r="G35" i="1"/>
  <c r="E35" i="1"/>
  <c r="D35" i="1"/>
  <c r="F34" i="1"/>
  <c r="K34" i="1" s="1"/>
  <c r="J33" i="1"/>
  <c r="I33" i="1"/>
  <c r="H33" i="1"/>
  <c r="G33" i="1"/>
  <c r="E33" i="1"/>
  <c r="D33" i="1"/>
  <c r="K32" i="1"/>
  <c r="F32" i="1"/>
  <c r="F31" i="1"/>
  <c r="K31" i="1" s="1"/>
  <c r="K30" i="1"/>
  <c r="F30" i="1"/>
  <c r="K29" i="1"/>
  <c r="F28" i="1"/>
  <c r="K28" i="1" s="1"/>
  <c r="K27" i="1"/>
  <c r="F27" i="1"/>
  <c r="F26" i="1"/>
  <c r="K26" i="1" s="1"/>
  <c r="K25" i="1"/>
  <c r="F25" i="1"/>
  <c r="F24" i="1"/>
  <c r="F33" i="1" s="1"/>
  <c r="K33" i="1" s="1"/>
  <c r="J23" i="1"/>
  <c r="I23" i="1"/>
  <c r="H23" i="1"/>
  <c r="G23" i="1"/>
  <c r="E23" i="1"/>
  <c r="D23" i="1"/>
  <c r="K22" i="1"/>
  <c r="F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23" i="1" s="1"/>
  <c r="K23" i="1" s="1"/>
  <c r="J15" i="1"/>
  <c r="J45" i="1" s="1"/>
  <c r="I15" i="1"/>
  <c r="I45" i="1" s="1"/>
  <c r="H15" i="1"/>
  <c r="H45" i="1" s="1"/>
  <c r="G15" i="1"/>
  <c r="G45" i="1" s="1"/>
  <c r="E15" i="1"/>
  <c r="E45" i="1" s="1"/>
  <c r="D15" i="1"/>
  <c r="D45" i="1" s="1"/>
  <c r="F14" i="1"/>
  <c r="K14" i="1" s="1"/>
  <c r="K13" i="1"/>
  <c r="F13" i="1"/>
  <c r="F12" i="1"/>
  <c r="K12" i="1" s="1"/>
  <c r="K11" i="1"/>
  <c r="F11" i="1"/>
  <c r="F10" i="1"/>
  <c r="F15" i="1" s="1"/>
  <c r="K9" i="1"/>
  <c r="F9" i="1"/>
  <c r="K15" i="1" l="1"/>
  <c r="K10" i="1"/>
  <c r="K24" i="1"/>
  <c r="F35" i="1"/>
  <c r="K35" i="1" s="1"/>
  <c r="K45" i="1" l="1"/>
  <c r="F45" i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<sst xmlns="http://schemas.openxmlformats.org/spreadsheetml/2006/main" count="56" uniqueCount="55">
  <si>
    <t>Clasificación por Objeto del Gasto (Capítulo y Concepto)</t>
  </si>
  <si>
    <t>al 31 de Diciembre de 2017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</si>
  <si>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</si>
  <si>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</si>
  <si>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</si>
  <si>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</si>
  <si>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</si>
  <si>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</si>
  <si>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</si>
  <si>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</si>
  <si>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</si>
  <si>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</si>
  <si>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</si>
  <si>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</si>
  <si>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</si>
  <si>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</si>
  <si>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</si>
  <si>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</si>
  <si>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</si>
  <si>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</si>
  <si>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</si>
  <si>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</si>
  <si>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SERVICIOS PERSONALES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</si>
  <si>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</si>
  <si>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</si>
  <si>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</si>
  <si>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</si>
  <si>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</si>
  <si>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</si>
  <si>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</si>
  <si>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MATERIALES Y SUMINISTROS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</si>
  <si>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</si>
  <si>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</si>
  <si>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</si>
  <si>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</si>
  <si>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</si>
  <si>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</si>
  <si>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</si>
  <si>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</si>
  <si>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</si>
  <si>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</si>
  <si>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AYUDAS SOCIALES</t>
  </si>
  <si>
    <t>TRANSFERENCIAS, ASIGNACIONES, SUBSIDIOS Y OTRAS AY</t>
  </si>
  <si>
    <t>MOBILIARIO Y EQUIPO DE ADMINISTRACIÓN</t>
  </si>
  <si>
    <t>MOBILIARIO Y EQUIPO EDUCACIONAL Y RECREATIVO</t>
  </si>
  <si>
    <t>MAQUINARIA, OTROS EQUIPOS Y HERRAMIENTAS</t>
  </si>
  <si>
    <t>BIENES MUEBLES, INMUEBLES E INTANGIBLES</t>
  </si>
  <si>
    <t>OBRA PÚBLICA EN BIENES DE DOMINIO PÚBLICO</t>
  </si>
  <si>
    <t>OBRA PÚBLICA EN BIENES PROPIOS</t>
  </si>
  <si>
    <t>INVERSIÓN PÚBLICA</t>
  </si>
  <si>
    <t>PROVISIONES PARA CONTINGENCIAS Y OTRAS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</si>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</sst>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</cellStyleXfs>
  <cellXfs count="53">
    <xf numFmtId="0" fontId="0" fillId="0" borderId="0" xfId="0"/>
    <xf numFmtId="37" fontId="4" fillId="11" borderId="2" xfId="1" applyNumberFormat="1" applyFont="1" applyFill="1" applyBorder="1" applyAlignment="1" applyProtection="1">
      <alignment horizontal="center"/>
    </xf>
    <xf numFmtId="37" fontId="4" fillId="11" borderId="3" xfId="1" applyNumberFormat="1" applyFont="1" applyFill="1" applyBorder="1" applyAlignment="1" applyProtection="1">
      <alignment horizontal="center"/>
    </xf>
    <xf numFmtId="37" fontId="4" fillId="11" borderId="4" xfId="1" applyNumberFormat="1" applyFont="1" applyFill="1" applyBorder="1" applyAlignment="1" applyProtection="1">
      <alignment horizontal="center"/>
    </xf>
    <xf numFmtId="0" fontId="5" fillId="12" borderId="0" xfId="0" applyFont="1" applyFill="1"/>
    <xf numFmtId="0" fontId="5" fillId="0" borderId="0" xfId="0" applyFont="1"/>
    <xf numFmtId="37" fontId="4" fillId="11" borderId="5" xfId="1" applyNumberFormat="1" applyFont="1" applyFill="1" applyBorder="1" applyAlignment="1" applyProtection="1">
      <alignment horizontal="center"/>
    </xf>
    <xf numFmtId="37" fontId="4" fillId="11" borderId="6" xfId="1" applyNumberFormat="1" applyFont="1" applyFill="1" applyBorder="1" applyAlignment="1" applyProtection="1">
      <alignment horizontal="center"/>
    </xf>
    <xf numFmtId="37" fontId="4" fillId="11" borderId="7" xfId="1" applyNumberFormat="1" applyFont="1" applyFill="1" applyBorder="1" applyAlignment="1" applyProtection="1">
      <alignment horizontal="center"/>
    </xf>
    <xf numFmtId="0" fontId="4" fillId="12" borderId="0" xfId="0" applyFont="1" applyFill="1" applyBorder="1" applyAlignment="1">
      <alignment horizontal="right"/>
    </xf>
    <xf numFmtId="0" fontId="4" fillId="12" borderId="6" xfId="0" applyNumberFormat="1" applyFont="1" applyFill="1" applyBorder="1" applyAlignment="1" applyProtection="1">
      <protection locked="0"/>
    </xf>
    <xf numFmtId="0" fontId="4" fillId="12" borderId="6" xfId="0" applyFont="1" applyFill="1" applyBorder="1" applyAlignment="1"/>
    <xf numFmtId="0" fontId="5" fillId="12" borderId="6" xfId="0" applyFont="1" applyFill="1" applyBorder="1"/>
    <xf numFmtId="0" fontId="4" fillId="11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top" wrapText="1"/>
    </xf>
    <xf numFmtId="4" fontId="0" fillId="0" borderId="0" xfId="0" applyNumberFormat="1"/>
    <xf numFmtId="4" fontId="7" fillId="0" borderId="10" xfId="0" applyNumberFormat="1" applyFont="1" applyBorder="1"/>
    <xf numFmtId="0" fontId="5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center" wrapText="1"/>
    </xf>
    <xf numFmtId="4" fontId="7" fillId="0" borderId="9" xfId="0" applyNumberFormat="1" applyFont="1" applyBorder="1"/>
    <xf numFmtId="0" fontId="7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9" fillId="0" borderId="0" xfId="0" applyFont="1" applyFill="1"/>
    <xf numFmtId="4" fontId="9" fillId="0" borderId="0" xfId="0" applyNumberFormat="1" applyFont="1" applyFill="1"/>
    <xf numFmtId="43" fontId="5" fillId="0" borderId="0" xfId="0" applyNumberFormat="1" applyFont="1" applyFill="1"/>
    <xf numFmtId="4" fontId="5" fillId="0" borderId="0" xfId="0" applyNumberFormat="1" applyFont="1" applyFill="1"/>
    <xf numFmtId="4" fontId="8" fillId="0" borderId="9" xfId="0" applyNumberFormat="1" applyFont="1" applyBorder="1"/>
    <xf numFmtId="4" fontId="7" fillId="0" borderId="9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11" xfId="0" applyNumberFormat="1" applyFont="1" applyBorder="1"/>
    <xf numFmtId="0" fontId="8" fillId="0" borderId="0" xfId="0" applyFont="1" applyFill="1" applyBorder="1" applyAlignment="1">
      <alignment horizontal="left" vertical="center"/>
    </xf>
    <xf numFmtId="43" fontId="7" fillId="0" borderId="11" xfId="1" applyFont="1" applyFill="1" applyBorder="1" applyAlignment="1">
      <alignment horizontal="right" vertical="top" wrapText="1"/>
    </xf>
    <xf numFmtId="0" fontId="0" fillId="0" borderId="0" xfId="0" applyFont="1"/>
    <xf numFmtId="43" fontId="8" fillId="0" borderId="9" xfId="1" applyFont="1" applyFill="1" applyBorder="1" applyAlignment="1">
      <alignment horizontal="right" vertical="top" wrapText="1"/>
    </xf>
    <xf numFmtId="44" fontId="8" fillId="0" borderId="13" xfId="2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43" fontId="9" fillId="0" borderId="8" xfId="1" applyFont="1" applyFill="1" applyBorder="1" applyAlignment="1">
      <alignment vertical="center" wrapText="1"/>
    </xf>
    <xf numFmtId="0" fontId="7" fillId="12" borderId="0" xfId="0" applyFont="1" applyFill="1"/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5" fillId="0" borderId="0" xfId="0" applyNumberFormat="1" applyFont="1"/>
    <xf numFmtId="0" fontId="11" fillId="12" borderId="0" xfId="0" applyFont="1" applyFill="1"/>
  </cellXfs>
  <cellStyles count="27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" xfId="2" builtinId="4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4" xfId="162"/>
    <cellStyle name="Normal 2 4 2" xfId="163"/>
    <cellStyle name="Normal 2 4 3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2" xfId="185"/>
    <cellStyle name="Normal 3 3" xfId="186"/>
    <cellStyle name="Normal 3 4" xfId="187"/>
    <cellStyle name="Normal 3 5" xfId="188"/>
    <cellStyle name="Normal 3 5 2" xfId="189"/>
    <cellStyle name="Normal 3 6" xfId="190"/>
    <cellStyle name="Normal 3 6 2" xfId="191"/>
    <cellStyle name="Normal 3 7" xfId="192"/>
    <cellStyle name="Normal 3 7 2" xfId="193"/>
    <cellStyle name="Normal 3 8" xfId="194"/>
    <cellStyle name="Normal 3 8 2" xfId="195"/>
    <cellStyle name="Normal 3 9" xfId="196"/>
    <cellStyle name="Normal 4" xfId="197"/>
    <cellStyle name="Normal 4 2" xfId="198"/>
    <cellStyle name="Normal 4 2 2" xfId="199"/>
    <cellStyle name="Normal 4 3" xfId="200"/>
    <cellStyle name="Normal 4 4" xfId="201"/>
    <cellStyle name="Normal 4 5" xfId="202"/>
    <cellStyle name="Normal 4 6" xfId="203"/>
    <cellStyle name="Normal 4 7" xfId="204"/>
    <cellStyle name="Normal 5" xfId="205"/>
    <cellStyle name="Normal 5 10" xfId="206"/>
    <cellStyle name="Normal 5 11" xfId="207"/>
    <cellStyle name="Normal 5 12" xfId="208"/>
    <cellStyle name="Normal 5 13" xfId="209"/>
    <cellStyle name="Normal 5 14" xfId="210"/>
    <cellStyle name="Normal 5 15" xfId="211"/>
    <cellStyle name="Normal 5 16" xfId="212"/>
    <cellStyle name="Normal 5 17" xfId="213"/>
    <cellStyle name="Normal 5 18" xfId="214"/>
    <cellStyle name="Normal 5 19" xfId="215"/>
    <cellStyle name="Normal 5 2" xfId="216"/>
    <cellStyle name="Normal 5 2 2" xfId="217"/>
    <cellStyle name="Normal 5 3" xfId="218"/>
    <cellStyle name="Normal 5 3 2" xfId="219"/>
    <cellStyle name="Normal 5 4" xfId="220"/>
    <cellStyle name="Normal 5 4 2" xfId="221"/>
    <cellStyle name="Normal 5 5" xfId="222"/>
    <cellStyle name="Normal 5 5 2" xfId="223"/>
    <cellStyle name="Normal 5 6" xfId="224"/>
    <cellStyle name="Normal 5 7" xfId="225"/>
    <cellStyle name="Normal 5 7 2" xfId="226"/>
    <cellStyle name="Normal 5 8" xfId="227"/>
    <cellStyle name="Normal 5 9" xfId="228"/>
    <cellStyle name="Normal 56" xfId="229"/>
    <cellStyle name="Normal 6" xfId="230"/>
    <cellStyle name="Normal 6 2" xfId="231"/>
    <cellStyle name="Normal 6 3" xfId="232"/>
    <cellStyle name="Normal 7" xfId="233"/>
    <cellStyle name="Normal 7 10" xfId="234"/>
    <cellStyle name="Normal 7 11" xfId="235"/>
    <cellStyle name="Normal 7 12" xfId="236"/>
    <cellStyle name="Normal 7 13" xfId="237"/>
    <cellStyle name="Normal 7 14" xfId="238"/>
    <cellStyle name="Normal 7 15" xfId="239"/>
    <cellStyle name="Normal 7 16" xfId="240"/>
    <cellStyle name="Normal 7 17" xfId="241"/>
    <cellStyle name="Normal 7 18" xfId="242"/>
    <cellStyle name="Normal 7 19" xfId="243"/>
    <cellStyle name="Normal 7 2" xfId="244"/>
    <cellStyle name="Normal 7 3" xfId="245"/>
    <cellStyle name="Normal 7 4" xfId="246"/>
    <cellStyle name="Normal 7 5" xfId="247"/>
    <cellStyle name="Normal 7 6" xfId="248"/>
    <cellStyle name="Normal 7 7" xfId="249"/>
    <cellStyle name="Normal 7 8" xfId="250"/>
    <cellStyle name="Normal 7 9" xfId="251"/>
    <cellStyle name="Normal 8" xfId="252"/>
    <cellStyle name="Normal 9" xfId="253"/>
    <cellStyle name="Normal 9 2" xfId="254"/>
    <cellStyle name="Normal 9 3" xfId="255"/>
    <cellStyle name="Notas 2" xfId="256"/>
    <cellStyle name="Porcentaje 2" xfId="257"/>
    <cellStyle name="Porcentaje 2 2" xfId="258"/>
    <cellStyle name="Porcentual 2" xfId="259"/>
    <cellStyle name="Porcentual 2 2" xfId="260"/>
    <cellStyle name="Total 10" xfId="261"/>
    <cellStyle name="Total 11" xfId="262"/>
    <cellStyle name="Total 12" xfId="263"/>
    <cellStyle name="Total 13" xfId="264"/>
    <cellStyle name="Total 14" xfId="265"/>
    <cellStyle name="Total 2" xfId="266"/>
    <cellStyle name="Total 3" xfId="267"/>
    <cellStyle name="Total 4" xfId="268"/>
    <cellStyle name="Total 5" xfId="269"/>
    <cellStyle name="Total 6" xfId="270"/>
    <cellStyle name="Total 7" xfId="271"/>
    <cellStyle name="Total 8" xfId="272"/>
    <cellStyle name="Total 9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</xdr:rowOff>
    </xdr:from>
    <xdr:to>
      <xdr:col>2</xdr:col>
      <xdr:colOff>1152525</xdr:colOff>
      <xdr:row>1</xdr:row>
      <xdr:rowOff>476250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1104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67"/>
  <sheetViews>
    <sheetView showGridLines="0" tabSelected="1" zoomScaleNormal="100" workbookViewId="0">
      <pane xSplit="3" ySplit="7" topLeftCell="D8" activePane="bottomRight" state="frozen"/>
      <selection activeCell="B57" sqref="B57"/>
      <selection pane="topRight" activeCell="B57" sqref="B57"/>
      <selection pane="bottomLeft" activeCell="B57" sqref="B57"/>
      <selection pane="bottomRight" activeCell="B1" sqref="B1:K1"/>
    </sheetView>
  </sheetViews>
  <sheetFormatPr baseColWidth="10" defaultRowHeight="12" x14ac:dyDescent="0.2"/>
  <cols>
    <col min="1" max="1" width="2.42578125" style="4" customWidth="1"/>
    <col min="2" max="2" width="5.42578125" style="5" customWidth="1"/>
    <col min="3" max="3" width="57.28515625" style="5" customWidth="1"/>
    <col min="4" max="4" width="13.140625" style="5" bestFit="1" customWidth="1"/>
    <col min="5" max="5" width="14" style="5" customWidth="1"/>
    <col min="6" max="6" width="13.140625" style="5" bestFit="1" customWidth="1"/>
    <col min="7" max="7" width="16" style="5" customWidth="1"/>
    <col min="8" max="9" width="14.7109375" style="5" customWidth="1"/>
    <col min="10" max="10" width="13.42578125" style="5" bestFit="1" customWidth="1"/>
    <col min="11" max="11" width="17.5703125" style="5" bestFit="1" customWidth="1"/>
    <col min="12" max="12" width="3.7109375" style="4" customWidth="1"/>
    <col min="13" max="14" width="12.28515625" style="5" bestFit="1" customWidth="1"/>
    <col min="15" max="16384" width="11.42578125" style="5"/>
  </cols>
  <sheetData>
    <row r="1" spans="2:14" ht="14.2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4" ht="39" customHeight="1" x14ac:dyDescent="0.2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2:14" s="4" customFormat="1" ht="6.75" customHeight="1" x14ac:dyDescent="0.2"/>
    <row r="4" spans="2:14" s="4" customFormat="1" ht="18" customHeight="1" x14ac:dyDescent="0.2">
      <c r="C4" s="9" t="s">
        <v>2</v>
      </c>
      <c r="D4" s="10" t="s">
        <v>3</v>
      </c>
      <c r="E4" s="11"/>
      <c r="F4" s="10"/>
      <c r="G4" s="10"/>
      <c r="H4" s="12"/>
      <c r="I4" s="12"/>
      <c r="J4" s="12"/>
    </row>
    <row r="5" spans="2:14" s="4" customFormat="1" ht="6.75" customHeight="1" x14ac:dyDescent="0.2"/>
    <row r="6" spans="2:14" x14ac:dyDescent="0.2">
      <c r="B6" s="13" t="s">
        <v>4</v>
      </c>
      <c r="C6" s="13"/>
      <c r="D6" s="14" t="s">
        <v>5</v>
      </c>
      <c r="E6" s="14"/>
      <c r="F6" s="14"/>
      <c r="G6" s="14"/>
      <c r="H6" s="14"/>
      <c r="I6" s="14"/>
      <c r="J6" s="14"/>
      <c r="K6" s="14" t="s">
        <v>6</v>
      </c>
    </row>
    <row r="7" spans="2:14" ht="24" x14ac:dyDescent="0.2">
      <c r="B7" s="13"/>
      <c r="C7" s="13"/>
      <c r="D7" s="15" t="s">
        <v>7</v>
      </c>
      <c r="E7" s="15" t="s">
        <v>8</v>
      </c>
      <c r="F7" s="15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4"/>
    </row>
    <row r="8" spans="2:14" ht="11.25" customHeight="1" x14ac:dyDescent="0.2">
      <c r="B8" s="13"/>
      <c r="C8" s="13"/>
      <c r="D8" s="15">
        <v>1</v>
      </c>
      <c r="E8" s="15">
        <v>2</v>
      </c>
      <c r="F8" s="15" t="s">
        <v>14</v>
      </c>
      <c r="G8" s="16">
        <v>4</v>
      </c>
      <c r="H8" s="16">
        <v>5</v>
      </c>
      <c r="I8" s="16">
        <v>6</v>
      </c>
      <c r="J8" s="16">
        <v>7</v>
      </c>
      <c r="K8" s="15" t="s">
        <v>15</v>
      </c>
    </row>
    <row r="9" spans="2:14" s="22" customFormat="1" ht="12" customHeight="1" x14ac:dyDescent="0.25">
      <c r="B9" s="17">
        <v>1100</v>
      </c>
      <c r="C9" s="18" t="s">
        <v>16</v>
      </c>
      <c r="D9" s="19">
        <v>5974032.9199999999</v>
      </c>
      <c r="E9" s="20">
        <v>4582.38</v>
      </c>
      <c r="F9" s="19">
        <f t="shared" ref="F9:F22" si="0">D9+E9</f>
        <v>5978615.2999999998</v>
      </c>
      <c r="G9" s="19">
        <v>5632937.4000000004</v>
      </c>
      <c r="H9" s="19">
        <v>5632937.4000000004</v>
      </c>
      <c r="I9" s="19">
        <v>5632937.4000000004</v>
      </c>
      <c r="J9" s="19">
        <v>5632937.4000000004</v>
      </c>
      <c r="K9" s="21">
        <f>+F9-H9</f>
        <v>345677.89999999944</v>
      </c>
    </row>
    <row r="10" spans="2:14" s="22" customFormat="1" ht="15" x14ac:dyDescent="0.25">
      <c r="B10" s="23">
        <v>1200</v>
      </c>
      <c r="C10" s="24" t="s">
        <v>17</v>
      </c>
      <c r="D10" s="25">
        <v>2124781.52</v>
      </c>
      <c r="E10" s="20">
        <v>-712980.89</v>
      </c>
      <c r="F10" s="19">
        <f t="shared" si="0"/>
        <v>1411800.63</v>
      </c>
      <c r="G10" s="19">
        <v>1411800.63</v>
      </c>
      <c r="H10" s="19">
        <v>1411800.63</v>
      </c>
      <c r="I10" s="19">
        <v>1411800.63</v>
      </c>
      <c r="J10" s="19">
        <v>1411800.63</v>
      </c>
      <c r="K10" s="26">
        <f t="shared" ref="K10:K44" si="1">+F10-H10</f>
        <v>0</v>
      </c>
    </row>
    <row r="11" spans="2:14" s="22" customFormat="1" ht="12" customHeight="1" x14ac:dyDescent="0.25">
      <c r="B11" s="23">
        <v>1300</v>
      </c>
      <c r="C11" s="27" t="s">
        <v>18</v>
      </c>
      <c r="D11" s="25">
        <v>4327127.58</v>
      </c>
      <c r="E11" s="20">
        <v>1585770.42</v>
      </c>
      <c r="F11" s="19">
        <f t="shared" si="0"/>
        <v>5912898</v>
      </c>
      <c r="G11" s="19">
        <v>4847845.26</v>
      </c>
      <c r="H11" s="19">
        <v>4847845.26</v>
      </c>
      <c r="I11" s="19">
        <v>4847845.26</v>
      </c>
      <c r="J11" s="19">
        <v>4847845.26</v>
      </c>
      <c r="K11" s="26">
        <f t="shared" si="1"/>
        <v>1065052.7400000002</v>
      </c>
    </row>
    <row r="12" spans="2:14" s="22" customFormat="1" ht="15" x14ac:dyDescent="0.25">
      <c r="B12" s="23">
        <v>1400</v>
      </c>
      <c r="C12" s="24" t="s">
        <v>19</v>
      </c>
      <c r="D12" s="25">
        <v>2526502.62</v>
      </c>
      <c r="E12" s="20">
        <v>81533.289999999994</v>
      </c>
      <c r="F12" s="19">
        <f t="shared" si="0"/>
        <v>2608035.91</v>
      </c>
      <c r="G12" s="19">
        <v>2608035.91</v>
      </c>
      <c r="H12" s="19">
        <v>2608035.91</v>
      </c>
      <c r="I12" s="19">
        <v>2608035.91</v>
      </c>
      <c r="J12" s="19">
        <v>2588386.77</v>
      </c>
      <c r="K12" s="26">
        <f t="shared" si="1"/>
        <v>0</v>
      </c>
    </row>
    <row r="13" spans="2:14" s="22" customFormat="1" ht="15" x14ac:dyDescent="0.25">
      <c r="B13" s="23">
        <v>1500</v>
      </c>
      <c r="C13" s="24" t="s">
        <v>20</v>
      </c>
      <c r="D13" s="25">
        <v>6180347.4500000002</v>
      </c>
      <c r="E13" s="20">
        <v>449920.03</v>
      </c>
      <c r="F13" s="19">
        <f t="shared" si="0"/>
        <v>6630267.4800000004</v>
      </c>
      <c r="G13" s="19">
        <v>6586012.4500000002</v>
      </c>
      <c r="H13" s="19">
        <v>6586012.4500000002</v>
      </c>
      <c r="I13" s="19">
        <v>6586012.4500000002</v>
      </c>
      <c r="J13" s="19">
        <v>6586012.4500000002</v>
      </c>
      <c r="K13" s="26">
        <f t="shared" si="1"/>
        <v>44255.030000000261</v>
      </c>
    </row>
    <row r="14" spans="2:14" s="22" customFormat="1" ht="15" x14ac:dyDescent="0.25">
      <c r="B14" s="23">
        <v>1700</v>
      </c>
      <c r="C14" s="24" t="s">
        <v>21</v>
      </c>
      <c r="D14" s="25">
        <v>180000</v>
      </c>
      <c r="E14" s="20">
        <v>119630.96</v>
      </c>
      <c r="F14" s="19">
        <f t="shared" si="0"/>
        <v>299630.96000000002</v>
      </c>
      <c r="G14" s="19">
        <v>299630.96000000002</v>
      </c>
      <c r="H14" s="19">
        <v>299630.96000000002</v>
      </c>
      <c r="I14" s="19">
        <v>299630.96000000002</v>
      </c>
      <c r="J14" s="19">
        <v>299630.96000000002</v>
      </c>
      <c r="K14" s="26">
        <f t="shared" si="1"/>
        <v>0</v>
      </c>
    </row>
    <row r="15" spans="2:14" s="31" customFormat="1" x14ac:dyDescent="0.2">
      <c r="B15" s="28">
        <v>1000</v>
      </c>
      <c r="C15" s="29" t="s">
        <v>22</v>
      </c>
      <c r="D15" s="30">
        <f>SUM(D9:D14)</f>
        <v>21312792.09</v>
      </c>
      <c r="E15" s="30">
        <f>SUM(E9:E14)</f>
        <v>1528456.19</v>
      </c>
      <c r="F15" s="30">
        <f t="shared" ref="F15:K15" si="2">F9+F10+F11+F12+F13+F14</f>
        <v>22841248.280000001</v>
      </c>
      <c r="G15" s="30">
        <f t="shared" si="2"/>
        <v>21386262.609999999</v>
      </c>
      <c r="H15" s="30">
        <f t="shared" si="2"/>
        <v>21386262.609999999</v>
      </c>
      <c r="I15" s="30">
        <f t="shared" si="2"/>
        <v>21386262.609999999</v>
      </c>
      <c r="J15" s="30">
        <f t="shared" si="2"/>
        <v>21366613.469999999</v>
      </c>
      <c r="K15" s="30">
        <f t="shared" si="2"/>
        <v>1454985.67</v>
      </c>
      <c r="M15" s="32"/>
      <c r="N15" s="32"/>
    </row>
    <row r="16" spans="2:14" s="22" customFormat="1" ht="12" customHeight="1" x14ac:dyDescent="0.25">
      <c r="B16" s="23">
        <v>2100</v>
      </c>
      <c r="C16" s="27" t="s">
        <v>23</v>
      </c>
      <c r="D16" s="25">
        <v>349342</v>
      </c>
      <c r="E16" s="20">
        <v>-142420.48000000001</v>
      </c>
      <c r="F16" s="19">
        <f t="shared" si="0"/>
        <v>206921.52</v>
      </c>
      <c r="G16" s="19">
        <v>206921.52</v>
      </c>
      <c r="H16" s="26">
        <v>206921.52</v>
      </c>
      <c r="I16" s="26">
        <v>206921.52</v>
      </c>
      <c r="J16" s="26">
        <v>206921.52</v>
      </c>
      <c r="K16" s="26">
        <f t="shared" si="1"/>
        <v>0</v>
      </c>
      <c r="M16" s="33"/>
      <c r="N16" s="34"/>
    </row>
    <row r="17" spans="2:14" s="22" customFormat="1" ht="15" x14ac:dyDescent="0.25">
      <c r="B17" s="23">
        <v>2200</v>
      </c>
      <c r="C17" s="24" t="s">
        <v>24</v>
      </c>
      <c r="D17" s="25">
        <v>8700</v>
      </c>
      <c r="E17">
        <v>-2170.7399999999998</v>
      </c>
      <c r="F17" s="19">
        <f t="shared" si="0"/>
        <v>6529.26</v>
      </c>
      <c r="G17" s="19">
        <v>6529.26</v>
      </c>
      <c r="H17" s="26">
        <v>6529.26</v>
      </c>
      <c r="I17" s="26">
        <v>6529.26</v>
      </c>
      <c r="J17" s="26">
        <v>6529.26</v>
      </c>
      <c r="K17" s="26">
        <f t="shared" si="1"/>
        <v>0</v>
      </c>
    </row>
    <row r="18" spans="2:14" s="22" customFormat="1" ht="15" x14ac:dyDescent="0.25">
      <c r="B18" s="23">
        <v>2400</v>
      </c>
      <c r="C18" s="24" t="s">
        <v>25</v>
      </c>
      <c r="D18" s="25">
        <v>38400</v>
      </c>
      <c r="E18" s="20">
        <v>-5389.62</v>
      </c>
      <c r="F18" s="19">
        <f t="shared" si="0"/>
        <v>33010.379999999997</v>
      </c>
      <c r="G18" s="19">
        <v>33010.379999999997</v>
      </c>
      <c r="H18" s="26">
        <v>33010.379999999997</v>
      </c>
      <c r="I18" s="26">
        <v>33010.379999999997</v>
      </c>
      <c r="J18" s="26">
        <v>33010.379999999997</v>
      </c>
      <c r="K18" s="26">
        <f t="shared" si="1"/>
        <v>0</v>
      </c>
    </row>
    <row r="19" spans="2:14" s="22" customFormat="1" ht="15" x14ac:dyDescent="0.25">
      <c r="B19" s="23">
        <v>2500</v>
      </c>
      <c r="C19" s="24" t="s">
        <v>26</v>
      </c>
      <c r="D19" s="25">
        <v>12000</v>
      </c>
      <c r="E19" s="20">
        <v>-5164.04</v>
      </c>
      <c r="F19" s="19">
        <f t="shared" si="0"/>
        <v>6835.96</v>
      </c>
      <c r="G19" s="19">
        <v>6835.96</v>
      </c>
      <c r="H19" s="26">
        <v>6835.96</v>
      </c>
      <c r="I19" s="26">
        <v>6835.96</v>
      </c>
      <c r="J19" s="26">
        <v>6835.96</v>
      </c>
      <c r="K19" s="26">
        <f t="shared" si="1"/>
        <v>0</v>
      </c>
    </row>
    <row r="20" spans="2:14" s="22" customFormat="1" ht="15" x14ac:dyDescent="0.25">
      <c r="B20" s="23">
        <v>2600</v>
      </c>
      <c r="C20" s="24" t="s">
        <v>27</v>
      </c>
      <c r="D20" s="25">
        <v>144000</v>
      </c>
      <c r="E20" s="20">
        <v>-7700</v>
      </c>
      <c r="F20" s="19">
        <f t="shared" si="0"/>
        <v>136300</v>
      </c>
      <c r="G20" s="19">
        <v>134306.54999999999</v>
      </c>
      <c r="H20" s="26">
        <v>134306.54999999999</v>
      </c>
      <c r="I20" s="26">
        <v>134306.54999999999</v>
      </c>
      <c r="J20" s="26">
        <v>134306.54999999999</v>
      </c>
      <c r="K20" s="26">
        <f t="shared" si="1"/>
        <v>1993.4500000000116</v>
      </c>
    </row>
    <row r="21" spans="2:14" s="22" customFormat="1" ht="15" x14ac:dyDescent="0.25">
      <c r="B21" s="23">
        <v>2700</v>
      </c>
      <c r="C21" s="24" t="s">
        <v>28</v>
      </c>
      <c r="D21" s="25">
        <v>26000</v>
      </c>
      <c r="E21" s="20">
        <v>46108.92</v>
      </c>
      <c r="F21" s="19">
        <f>+D21+E21</f>
        <v>72108.92</v>
      </c>
      <c r="G21" s="19">
        <v>72108.92</v>
      </c>
      <c r="H21" s="26">
        <v>72108.92</v>
      </c>
      <c r="I21" s="26">
        <v>72108.92</v>
      </c>
      <c r="J21" s="26">
        <v>10967</v>
      </c>
      <c r="K21" s="26">
        <f t="shared" si="1"/>
        <v>0</v>
      </c>
    </row>
    <row r="22" spans="2:14" s="22" customFormat="1" ht="15" x14ac:dyDescent="0.25">
      <c r="B22" s="23">
        <v>2900</v>
      </c>
      <c r="C22" s="24" t="s">
        <v>29</v>
      </c>
      <c r="D22" s="25">
        <v>66000</v>
      </c>
      <c r="E22" s="20">
        <v>-38513.43</v>
      </c>
      <c r="F22" s="19">
        <f t="shared" si="0"/>
        <v>27486.57</v>
      </c>
      <c r="G22" s="19">
        <v>27486.57</v>
      </c>
      <c r="H22" s="26">
        <v>27486.57</v>
      </c>
      <c r="I22" s="26">
        <v>27486.57</v>
      </c>
      <c r="J22" s="26">
        <v>27486.57</v>
      </c>
      <c r="K22" s="26">
        <f t="shared" si="1"/>
        <v>0</v>
      </c>
      <c r="N22" s="34"/>
    </row>
    <row r="23" spans="2:14" s="31" customFormat="1" x14ac:dyDescent="0.2">
      <c r="B23" s="28">
        <v>2000</v>
      </c>
      <c r="C23" s="29" t="s">
        <v>30</v>
      </c>
      <c r="D23" s="30">
        <f>D16+D17+D18+D19+D20+D21+D22</f>
        <v>644442</v>
      </c>
      <c r="E23" s="30">
        <f>E16+E17+E18+E19+E20+E21+E22</f>
        <v>-155249.39000000001</v>
      </c>
      <c r="F23" s="30">
        <f>+SUM(F16:F22)</f>
        <v>489192.61</v>
      </c>
      <c r="G23" s="30">
        <f>+SUM(G16:G22)</f>
        <v>487199.16</v>
      </c>
      <c r="H23" s="30">
        <f>+SUM(H16:H22)</f>
        <v>487199.16</v>
      </c>
      <c r="I23" s="30">
        <f>+SUM(I16:I22)</f>
        <v>487199.16</v>
      </c>
      <c r="J23" s="30">
        <f>+SUM(J16:J22)</f>
        <v>426057.24</v>
      </c>
      <c r="K23" s="35">
        <f t="shared" si="1"/>
        <v>1993.4500000000116</v>
      </c>
    </row>
    <row r="24" spans="2:14" s="22" customFormat="1" ht="15" x14ac:dyDescent="0.25">
      <c r="B24" s="23">
        <v>3100</v>
      </c>
      <c r="C24" s="24" t="s">
        <v>31</v>
      </c>
      <c r="D24" s="25">
        <v>501289.68</v>
      </c>
      <c r="E24" s="20">
        <v>29502.13</v>
      </c>
      <c r="F24" s="19">
        <f t="shared" ref="F24:F32" si="3">D24+E24</f>
        <v>530791.80999999994</v>
      </c>
      <c r="G24" s="19">
        <v>530791.80000000005</v>
      </c>
      <c r="H24" s="26">
        <v>530791.80000000005</v>
      </c>
      <c r="I24" s="26">
        <v>530791.80000000005</v>
      </c>
      <c r="J24" s="26">
        <v>510145.8</v>
      </c>
      <c r="K24" s="26">
        <f t="shared" si="1"/>
        <v>9.9999998928979039E-3</v>
      </c>
    </row>
    <row r="25" spans="2:14" s="22" customFormat="1" ht="15" x14ac:dyDescent="0.25">
      <c r="B25" s="23">
        <v>3200</v>
      </c>
      <c r="C25" s="24" t="s">
        <v>32</v>
      </c>
      <c r="D25" s="25">
        <v>12000</v>
      </c>
      <c r="E25" s="20">
        <v>91438.2</v>
      </c>
      <c r="F25" s="19">
        <f t="shared" si="3"/>
        <v>103438.2</v>
      </c>
      <c r="G25" s="19">
        <v>63438.2</v>
      </c>
      <c r="H25" s="26">
        <v>63438.2</v>
      </c>
      <c r="I25" s="26">
        <v>63438.2</v>
      </c>
      <c r="J25" s="26">
        <v>63438.2</v>
      </c>
      <c r="K25" s="26">
        <f t="shared" si="1"/>
        <v>40000</v>
      </c>
    </row>
    <row r="26" spans="2:14" s="22" customFormat="1" ht="15" x14ac:dyDescent="0.25">
      <c r="B26" s="23">
        <v>3300</v>
      </c>
      <c r="C26" s="24" t="s">
        <v>33</v>
      </c>
      <c r="D26" s="25">
        <v>657610</v>
      </c>
      <c r="E26" s="20">
        <v>669257.07999999996</v>
      </c>
      <c r="F26" s="19">
        <f t="shared" si="3"/>
        <v>1326867.08</v>
      </c>
      <c r="G26" s="19">
        <v>870986.23</v>
      </c>
      <c r="H26" s="26">
        <v>870986.23</v>
      </c>
      <c r="I26" s="26">
        <v>870986.23</v>
      </c>
      <c r="J26" s="26">
        <v>870986.23</v>
      </c>
      <c r="K26" s="26">
        <f t="shared" si="1"/>
        <v>455880.85000000009</v>
      </c>
    </row>
    <row r="27" spans="2:14" s="22" customFormat="1" ht="15" x14ac:dyDescent="0.25">
      <c r="B27" s="23">
        <v>3400</v>
      </c>
      <c r="C27" s="24" t="s">
        <v>34</v>
      </c>
      <c r="D27" s="25">
        <v>68200</v>
      </c>
      <c r="E27" s="20">
        <v>-288.11</v>
      </c>
      <c r="F27" s="19">
        <f t="shared" si="3"/>
        <v>67911.89</v>
      </c>
      <c r="G27" s="19">
        <v>61999.7</v>
      </c>
      <c r="H27" s="26">
        <v>61999.7</v>
      </c>
      <c r="I27" s="26">
        <v>61999.7</v>
      </c>
      <c r="J27" s="26">
        <v>61999.7</v>
      </c>
      <c r="K27" s="26">
        <f t="shared" si="1"/>
        <v>5912.1900000000023</v>
      </c>
    </row>
    <row r="28" spans="2:14" s="22" customFormat="1" ht="15" x14ac:dyDescent="0.25">
      <c r="B28" s="23">
        <v>3500</v>
      </c>
      <c r="C28" s="24" t="s">
        <v>35</v>
      </c>
      <c r="D28" s="25">
        <v>784237.7</v>
      </c>
      <c r="E28" s="20">
        <v>45437.67</v>
      </c>
      <c r="F28" s="19">
        <f t="shared" si="3"/>
        <v>829675.37</v>
      </c>
      <c r="G28" s="19">
        <v>829675.37</v>
      </c>
      <c r="H28" s="36">
        <v>829675.37</v>
      </c>
      <c r="I28" s="36">
        <v>829675.37</v>
      </c>
      <c r="J28" s="36">
        <v>829675.37</v>
      </c>
      <c r="K28" s="36">
        <f t="shared" si="1"/>
        <v>0</v>
      </c>
    </row>
    <row r="29" spans="2:14" s="22" customFormat="1" ht="12" customHeight="1" x14ac:dyDescent="0.25">
      <c r="B29" s="23">
        <v>3600</v>
      </c>
      <c r="C29" s="24" t="s">
        <v>36</v>
      </c>
      <c r="D29" s="25">
        <v>52269</v>
      </c>
      <c r="E29">
        <v>-12653.84</v>
      </c>
      <c r="F29" s="19">
        <v>39615.160000000003</v>
      </c>
      <c r="G29" s="19">
        <v>39615.160000000003</v>
      </c>
      <c r="H29" s="26">
        <v>39615.160000000003</v>
      </c>
      <c r="I29" s="26">
        <v>39615.160000000003</v>
      </c>
      <c r="J29" s="26">
        <v>39615.160000000003</v>
      </c>
      <c r="K29" s="26">
        <f t="shared" si="1"/>
        <v>0</v>
      </c>
    </row>
    <row r="30" spans="2:14" s="22" customFormat="1" ht="12" customHeight="1" x14ac:dyDescent="0.25">
      <c r="B30" s="23">
        <v>3700</v>
      </c>
      <c r="C30" s="27" t="s">
        <v>37</v>
      </c>
      <c r="D30" s="25">
        <v>56000</v>
      </c>
      <c r="E30">
        <v>5507.47</v>
      </c>
      <c r="F30" s="19">
        <f t="shared" si="3"/>
        <v>61507.47</v>
      </c>
      <c r="G30" s="19">
        <v>61507.47</v>
      </c>
      <c r="H30" s="26">
        <v>61507.47</v>
      </c>
      <c r="I30" s="26">
        <v>61507.47</v>
      </c>
      <c r="J30" s="26">
        <v>61507.47</v>
      </c>
      <c r="K30" s="26">
        <f t="shared" si="1"/>
        <v>0</v>
      </c>
    </row>
    <row r="31" spans="2:14" s="22" customFormat="1" ht="15" x14ac:dyDescent="0.25">
      <c r="B31" s="23">
        <v>3800</v>
      </c>
      <c r="C31" s="24" t="s">
        <v>38</v>
      </c>
      <c r="D31" s="25">
        <v>128900</v>
      </c>
      <c r="E31" s="20">
        <v>4087.8</v>
      </c>
      <c r="F31" s="19">
        <f t="shared" si="3"/>
        <v>132987.79999999999</v>
      </c>
      <c r="G31" s="19">
        <v>132986.98000000001</v>
      </c>
      <c r="H31" s="26">
        <v>132986.98000000001</v>
      </c>
      <c r="I31" s="26">
        <v>132986.98000000001</v>
      </c>
      <c r="J31" s="26">
        <v>126490.98</v>
      </c>
      <c r="K31" s="26">
        <f t="shared" si="1"/>
        <v>0.81999999997788109</v>
      </c>
    </row>
    <row r="32" spans="2:14" s="22" customFormat="1" ht="12" customHeight="1" x14ac:dyDescent="0.25">
      <c r="B32" s="23">
        <v>3900</v>
      </c>
      <c r="C32" s="27" t="s">
        <v>39</v>
      </c>
      <c r="D32" s="25">
        <v>303803</v>
      </c>
      <c r="E32" s="20">
        <v>211837.39</v>
      </c>
      <c r="F32" s="19">
        <f t="shared" si="3"/>
        <v>515640.39</v>
      </c>
      <c r="G32" s="19">
        <v>504862.92</v>
      </c>
      <c r="H32" s="26">
        <v>504862.92</v>
      </c>
      <c r="I32" s="26">
        <v>504862.92</v>
      </c>
      <c r="J32" s="26">
        <v>444786.92</v>
      </c>
      <c r="K32" s="26">
        <f t="shared" si="1"/>
        <v>10777.47000000003</v>
      </c>
      <c r="M32" s="34"/>
    </row>
    <row r="33" spans="2:14" s="31" customFormat="1" x14ac:dyDescent="0.2">
      <c r="B33" s="28">
        <v>3000</v>
      </c>
      <c r="C33" s="37" t="s">
        <v>40</v>
      </c>
      <c r="D33" s="30">
        <f>D24+D25+D26+D27+D28+D29+D30+D31+D32</f>
        <v>2564309.38</v>
      </c>
      <c r="E33" s="30">
        <f>E24+E25+E26+E27+E28+E29+E30+E31+E32</f>
        <v>1044125.79</v>
      </c>
      <c r="F33" s="30">
        <f>+SUM(F24:F32)</f>
        <v>3608435.17</v>
      </c>
      <c r="G33" s="30">
        <f>+SUM(G24:G32)</f>
        <v>3095863.83</v>
      </c>
      <c r="H33" s="30">
        <f>+SUM(H24:H32)</f>
        <v>3095863.83</v>
      </c>
      <c r="I33" s="30">
        <f>+SUM(I24:I32)</f>
        <v>3095863.83</v>
      </c>
      <c r="J33" s="30">
        <f>+SUM(J24:J32)</f>
        <v>3008645.83</v>
      </c>
      <c r="K33" s="35">
        <f t="shared" si="1"/>
        <v>512571.33999999985</v>
      </c>
    </row>
    <row r="34" spans="2:14" s="22" customFormat="1" ht="15" x14ac:dyDescent="0.25">
      <c r="B34" s="23">
        <v>4400</v>
      </c>
      <c r="C34" s="38" t="s">
        <v>41</v>
      </c>
      <c r="D34" s="25">
        <v>15000</v>
      </c>
      <c r="E34" s="20">
        <v>68071.520000000004</v>
      </c>
      <c r="F34" s="19">
        <f>D34+E34</f>
        <v>83071.520000000004</v>
      </c>
      <c r="G34" s="19">
        <v>82588.52</v>
      </c>
      <c r="H34" s="26">
        <v>82588.52</v>
      </c>
      <c r="I34" s="39">
        <v>82588.52</v>
      </c>
      <c r="J34" s="39">
        <v>82588.52</v>
      </c>
      <c r="K34" s="26">
        <f t="shared" si="1"/>
        <v>483</v>
      </c>
      <c r="N34" s="34"/>
    </row>
    <row r="35" spans="2:14" s="31" customFormat="1" ht="9.75" customHeight="1" x14ac:dyDescent="0.2">
      <c r="B35" s="28">
        <v>4000</v>
      </c>
      <c r="C35" s="40" t="s">
        <v>42</v>
      </c>
      <c r="D35" s="30">
        <f t="shared" ref="D35:J35" si="4">D34</f>
        <v>15000</v>
      </c>
      <c r="E35" s="30">
        <f t="shared" si="4"/>
        <v>68071.520000000004</v>
      </c>
      <c r="F35" s="30">
        <f t="shared" si="4"/>
        <v>83071.520000000004</v>
      </c>
      <c r="G35" s="30">
        <f t="shared" si="4"/>
        <v>82588.52</v>
      </c>
      <c r="H35" s="30">
        <f t="shared" si="4"/>
        <v>82588.52</v>
      </c>
      <c r="I35" s="30">
        <f t="shared" si="4"/>
        <v>82588.52</v>
      </c>
      <c r="J35" s="30">
        <f t="shared" si="4"/>
        <v>82588.52</v>
      </c>
      <c r="K35" s="35">
        <f t="shared" si="1"/>
        <v>483</v>
      </c>
    </row>
    <row r="36" spans="2:14" s="22" customFormat="1" ht="15" x14ac:dyDescent="0.25">
      <c r="B36" s="23">
        <v>5100</v>
      </c>
      <c r="C36" s="38" t="s">
        <v>43</v>
      </c>
      <c r="D36" s="25">
        <v>85000</v>
      </c>
      <c r="E36" s="20">
        <v>1182366.54</v>
      </c>
      <c r="F36" s="19">
        <f>D36+E36</f>
        <v>1267366.54</v>
      </c>
      <c r="G36" s="19">
        <v>1258162.68</v>
      </c>
      <c r="H36" s="26">
        <v>1258162.68</v>
      </c>
      <c r="I36" s="39">
        <v>1258162.68</v>
      </c>
      <c r="J36" s="39">
        <v>1258162.68</v>
      </c>
      <c r="K36" s="26">
        <f t="shared" si="1"/>
        <v>9203.8600000001024</v>
      </c>
    </row>
    <row r="37" spans="2:14" s="22" customFormat="1" ht="15" x14ac:dyDescent="0.25">
      <c r="B37" s="23">
        <v>5200</v>
      </c>
      <c r="C37" s="38" t="s">
        <v>44</v>
      </c>
      <c r="D37" s="25">
        <v>55000</v>
      </c>
      <c r="E37" s="20">
        <v>243882.12</v>
      </c>
      <c r="F37" s="19">
        <f>D37+E37</f>
        <v>298882.12</v>
      </c>
      <c r="G37" s="41">
        <v>298882.12</v>
      </c>
      <c r="H37" s="39">
        <v>298882.12</v>
      </c>
      <c r="I37" s="39">
        <v>298882.12</v>
      </c>
      <c r="J37" s="39">
        <v>298882.12</v>
      </c>
      <c r="K37" s="26">
        <f t="shared" si="1"/>
        <v>0</v>
      </c>
    </row>
    <row r="38" spans="2:14" s="22" customFormat="1" ht="15" x14ac:dyDescent="0.25">
      <c r="B38" s="23">
        <v>5600</v>
      </c>
      <c r="C38" s="24" t="s">
        <v>45</v>
      </c>
      <c r="D38" s="25">
        <v>0</v>
      </c>
      <c r="E38" s="20">
        <v>96871.6</v>
      </c>
      <c r="F38" s="19">
        <f>D38+E38</f>
        <v>96871.6</v>
      </c>
      <c r="G38" s="41">
        <v>96871.6</v>
      </c>
      <c r="H38" s="39">
        <v>96871.6</v>
      </c>
      <c r="I38" s="39">
        <v>96871.6</v>
      </c>
      <c r="J38" s="39">
        <v>96871.6</v>
      </c>
      <c r="K38" s="26">
        <f t="shared" si="1"/>
        <v>0</v>
      </c>
    </row>
    <row r="39" spans="2:14" s="31" customFormat="1" x14ac:dyDescent="0.2">
      <c r="B39" s="28">
        <v>5000</v>
      </c>
      <c r="C39" s="29" t="s">
        <v>46</v>
      </c>
      <c r="D39" s="30">
        <f t="shared" ref="D39:J39" si="5">D36+D37+D38</f>
        <v>140000</v>
      </c>
      <c r="E39" s="30">
        <f t="shared" si="5"/>
        <v>1523120.2600000002</v>
      </c>
      <c r="F39" s="30">
        <f t="shared" si="5"/>
        <v>1663120.2600000002</v>
      </c>
      <c r="G39" s="30">
        <f t="shared" si="5"/>
        <v>1653916.4</v>
      </c>
      <c r="H39" s="30">
        <f t="shared" si="5"/>
        <v>1653916.4</v>
      </c>
      <c r="I39" s="30">
        <f t="shared" si="5"/>
        <v>1653916.4</v>
      </c>
      <c r="J39" s="30">
        <f t="shared" si="5"/>
        <v>1653916.4</v>
      </c>
      <c r="K39" s="35">
        <f t="shared" si="1"/>
        <v>9203.8600000003353</v>
      </c>
      <c r="N39" s="32"/>
    </row>
    <row r="40" spans="2:14" s="22" customFormat="1" ht="15" x14ac:dyDescent="0.25">
      <c r="B40" s="23">
        <v>6100</v>
      </c>
      <c r="C40" s="42" t="s">
        <v>47</v>
      </c>
      <c r="D40" s="25">
        <v>0</v>
      </c>
      <c r="E40" s="25">
        <v>0</v>
      </c>
      <c r="F40" s="19">
        <v>0</v>
      </c>
      <c r="G40" s="41">
        <v>0</v>
      </c>
      <c r="H40" s="39">
        <v>0</v>
      </c>
      <c r="I40" s="39">
        <v>0</v>
      </c>
      <c r="J40" s="39">
        <v>0</v>
      </c>
      <c r="K40" s="26">
        <f t="shared" si="1"/>
        <v>0</v>
      </c>
    </row>
    <row r="41" spans="2:14" s="22" customFormat="1" ht="15" x14ac:dyDescent="0.25">
      <c r="B41" s="23">
        <v>6200</v>
      </c>
      <c r="C41" s="42" t="s">
        <v>48</v>
      </c>
      <c r="D41" s="25">
        <v>0</v>
      </c>
      <c r="E41" s="25">
        <v>402755.55</v>
      </c>
      <c r="F41" s="19">
        <f>D41+E41</f>
        <v>402755.55</v>
      </c>
      <c r="G41" s="41">
        <v>158531.95000000001</v>
      </c>
      <c r="H41" s="39">
        <v>158531.95000000001</v>
      </c>
      <c r="I41" s="39">
        <v>158531.95000000001</v>
      </c>
      <c r="J41" s="39">
        <v>158531.95000000001</v>
      </c>
      <c r="K41" s="26">
        <f t="shared" si="1"/>
        <v>244223.59999999998</v>
      </c>
    </row>
    <row r="42" spans="2:14" s="31" customFormat="1" x14ac:dyDescent="0.2">
      <c r="B42" s="28">
        <v>6000</v>
      </c>
      <c r="C42" s="29" t="s">
        <v>49</v>
      </c>
      <c r="D42" s="30">
        <f>D40+D41</f>
        <v>0</v>
      </c>
      <c r="E42" s="30">
        <f>E40+E41</f>
        <v>402755.55</v>
      </c>
      <c r="F42" s="43">
        <f>D42+E42</f>
        <v>402755.55</v>
      </c>
      <c r="G42" s="43">
        <f>G41</f>
        <v>158531.95000000001</v>
      </c>
      <c r="H42" s="43">
        <f>H41</f>
        <v>158531.95000000001</v>
      </c>
      <c r="I42" s="43">
        <f>I41</f>
        <v>158531.95000000001</v>
      </c>
      <c r="J42" s="43">
        <f>J41</f>
        <v>158531.95000000001</v>
      </c>
      <c r="K42" s="35">
        <f t="shared" si="1"/>
        <v>244223.59999999998</v>
      </c>
    </row>
    <row r="43" spans="2:14" s="22" customFormat="1" ht="15" x14ac:dyDescent="0.25">
      <c r="B43" s="23">
        <v>7900</v>
      </c>
      <c r="C43" t="s">
        <v>50</v>
      </c>
      <c r="D43" s="25">
        <v>1645330.17</v>
      </c>
      <c r="E43" s="20">
        <v>-818451.29</v>
      </c>
      <c r="F43" s="19">
        <f>D43+E43</f>
        <v>826878.87999999989</v>
      </c>
      <c r="G43" s="30">
        <v>826878.88</v>
      </c>
      <c r="H43" s="30">
        <v>0</v>
      </c>
      <c r="I43" s="30">
        <v>0</v>
      </c>
      <c r="J43" s="30">
        <v>0</v>
      </c>
      <c r="K43" s="35">
        <f t="shared" si="1"/>
        <v>826878.87999999989</v>
      </c>
    </row>
    <row r="44" spans="2:14" s="31" customFormat="1" x14ac:dyDescent="0.2">
      <c r="B44" s="28">
        <v>7000</v>
      </c>
      <c r="C44" s="29" t="s">
        <v>51</v>
      </c>
      <c r="D44" s="44">
        <f>D43</f>
        <v>1645330.17</v>
      </c>
      <c r="E44" s="44">
        <f>E43</f>
        <v>-818451.29</v>
      </c>
      <c r="F44" s="43">
        <f>D44+E44</f>
        <v>826878.87999999989</v>
      </c>
      <c r="G44" s="41">
        <v>0</v>
      </c>
      <c r="H44" s="39">
        <v>0</v>
      </c>
      <c r="I44" s="39">
        <v>0</v>
      </c>
      <c r="J44" s="39">
        <v>0</v>
      </c>
      <c r="K44" s="35">
        <f t="shared" si="1"/>
        <v>826878.87999999989</v>
      </c>
    </row>
    <row r="45" spans="2:14" s="31" customFormat="1" x14ac:dyDescent="0.2">
      <c r="B45" s="45"/>
      <c r="C45" s="46" t="s">
        <v>52</v>
      </c>
      <c r="D45" s="47">
        <f>+D15+D23+D33+D35+D39+D42+D44</f>
        <v>26321873.640000001</v>
      </c>
      <c r="E45" s="47">
        <f>+E15+E23+E33+E35+E39+E42+E44</f>
        <v>3592828.63</v>
      </c>
      <c r="F45" s="47">
        <f t="shared" ref="F45:K45" si="6">+F15+F23+F33+F35+F39+F42+F44</f>
        <v>29914702.270000003</v>
      </c>
      <c r="G45" s="47">
        <f t="shared" si="6"/>
        <v>26864362.469999999</v>
      </c>
      <c r="H45" s="47">
        <f t="shared" si="6"/>
        <v>26864362.469999999</v>
      </c>
      <c r="I45" s="47">
        <f t="shared" si="6"/>
        <v>26864362.469999999</v>
      </c>
      <c r="J45" s="47">
        <f t="shared" si="6"/>
        <v>26696353.409999996</v>
      </c>
      <c r="K45" s="47">
        <f t="shared" si="6"/>
        <v>3050339.8</v>
      </c>
    </row>
    <row r="46" spans="2:14" ht="15" x14ac:dyDescent="0.25">
      <c r="D46" s="20"/>
      <c r="E46" s="20"/>
      <c r="F46" s="20"/>
      <c r="G46" s="20"/>
      <c r="H46" s="20"/>
      <c r="I46" s="20"/>
      <c r="J46" s="20"/>
    </row>
    <row r="47" spans="2:14" x14ac:dyDescent="0.2">
      <c r="B47" s="48" t="s">
        <v>53</v>
      </c>
      <c r="F47" s="49"/>
      <c r="G47" s="49"/>
      <c r="H47" s="49"/>
      <c r="I47" s="49"/>
      <c r="J47" s="50"/>
      <c r="K47" s="49"/>
    </row>
    <row r="48" spans="2:14" ht="15" x14ac:dyDescent="0.25">
      <c r="D48" s="49"/>
      <c r="E48" s="49"/>
      <c r="F48" s="49"/>
      <c r="G48" s="49"/>
      <c r="H48" s="49"/>
      <c r="I48" s="49"/>
      <c r="J48" s="50"/>
      <c r="K48" s="20"/>
    </row>
    <row r="49" spans="11:13" x14ac:dyDescent="0.2">
      <c r="K49" s="51"/>
    </row>
    <row r="52" spans="11:13" ht="6.75" customHeight="1" x14ac:dyDescent="0.2"/>
    <row r="53" spans="11:13" hidden="1" x14ac:dyDescent="0.2"/>
    <row r="54" spans="11:13" hidden="1" x14ac:dyDescent="0.2"/>
    <row r="55" spans="11:13" hidden="1" x14ac:dyDescent="0.2"/>
    <row r="56" spans="11:13" hidden="1" x14ac:dyDescent="0.2"/>
    <row r="57" spans="11:13" ht="3" customHeight="1" x14ac:dyDescent="0.2"/>
    <row r="59" spans="11:13" x14ac:dyDescent="0.2">
      <c r="K59" s="5">
        <v>29</v>
      </c>
    </row>
    <row r="64" spans="11:13" ht="0.75" customHeight="1" x14ac:dyDescent="0.2">
      <c r="M64" s="5" t="s">
        <v>54</v>
      </c>
    </row>
    <row r="65" spans="12:12" x14ac:dyDescent="0.2">
      <c r="L65" s="4" t="s">
        <v>54</v>
      </c>
    </row>
    <row r="67" spans="12:12" ht="14.25" x14ac:dyDescent="0.2">
      <c r="L67" s="52"/>
    </row>
  </sheetData>
  <mergeCells count="5">
    <mergeCell ref="B1:K1"/>
    <mergeCell ref="B2:K2"/>
    <mergeCell ref="B6:C8"/>
    <mergeCell ref="D6:J6"/>
    <mergeCell ref="K6:K7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2018-01-22T16:05:54Z</dcterms:created>
  <dcterms:modified xsi:type="dcterms:W3CDTF">2018-01-22T16:07:27Z</dcterms:modified>
</cp:coreProperties>
</file>