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915" windowHeight="6210"/>
  </bookViews>
  <sheets>
    <sheet name="EAA" sheetId="1" r:id="rId1"/>
  </sheets>
  <externalReferences>
    <externalReference r:id="rId2"/>
  </externalReferences>
  <definedNames>
    <definedName name="_xlnm.Print_Area" localSheetId="0">EAA!$A$1:$I$49</definedName>
  </definedNames>
  <calcPr calcId="145621"/>
</workbook>
</file>

<file path=xl/calcChain.xml><?xml version="1.0" encoding="utf-8"?>
<calcChain xmlns="http://schemas.openxmlformats.org/spreadsheetml/2006/main">
  <c r="K34" i="1" l="1"/>
  <c r="G34" i="1"/>
  <c r="H34" i="1" s="1"/>
  <c r="D34" i="1"/>
  <c r="D33" i="1"/>
  <c r="G33" i="1" s="1"/>
  <c r="H33" i="1" s="1"/>
  <c r="G32" i="1"/>
  <c r="H32" i="1" s="1"/>
  <c r="D32" i="1"/>
  <c r="D31" i="1"/>
  <c r="G31" i="1" s="1"/>
  <c r="H31" i="1" s="1"/>
  <c r="G30" i="1"/>
  <c r="H30" i="1" s="1"/>
  <c r="D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G21" i="1"/>
  <c r="H21" i="1" s="1"/>
  <c r="D21" i="1"/>
  <c r="K20" i="1"/>
  <c r="G20" i="1"/>
  <c r="H20" i="1" s="1"/>
  <c r="D20" i="1"/>
  <c r="K19" i="1"/>
  <c r="G19" i="1"/>
  <c r="H19" i="1" s="1"/>
  <c r="D19" i="1"/>
  <c r="K18" i="1"/>
  <c r="G18" i="1"/>
  <c r="H18" i="1" s="1"/>
  <c r="D18" i="1"/>
  <c r="D17" i="1"/>
  <c r="G17" i="1" s="1"/>
  <c r="H17" i="1" s="1"/>
  <c r="G16" i="1"/>
  <c r="H16" i="1" s="1"/>
  <c r="F14" i="1"/>
  <c r="F12" i="1" s="1"/>
  <c r="E14" i="1"/>
  <c r="E12" i="1" s="1"/>
  <c r="G13" i="1"/>
  <c r="K22" i="1" l="1"/>
  <c r="H22" i="1"/>
  <c r="D14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<sst xmlns="http://schemas.openxmlformats.org/spreadsheetml/2006/main" count="36" uniqueCount="34">
  <si>
    <t>ESTADO ANALÍTICO DEL ACTIVO</t>
  </si>
  <si>
    <t>al  31 de Diciembre de 2017</t>
  </si>
  <si>
    <t>(Pesos)</t>
  </si>
  <si>
    <t>Ente Público:</t>
  </si>
  <si>
    <t>ESCUELA PREPARATORA REGIONAL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</si>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</sst>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3">
    <xf numFmtId="0" fontId="0" fillId="0" borderId="0"/>
    <xf numFmtId="43" fontId="9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9" fillId="2" borderId="1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61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1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8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3" fontId="7" fillId="12" borderId="0" xfId="0" applyNumberFormat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8" fillId="12" borderId="9" xfId="0" applyFont="1" applyFill="1" applyBorder="1" applyAlignment="1">
      <alignment vertical="top"/>
    </xf>
    <xf numFmtId="0" fontId="10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3" fontId="5" fillId="12" borderId="0" xfId="1" applyNumberFormat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1" fillId="12" borderId="0" xfId="0" applyFont="1" applyFill="1"/>
  </cellXfs>
  <cellStyles count="27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22" xfId="41"/>
    <cellStyle name="Millares 2 3" xfId="42"/>
    <cellStyle name="Millares 2 3 2" xfId="43"/>
    <cellStyle name="Millares 2 3 3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2 2" xfId="53"/>
    <cellStyle name="Millares 3 3" xfId="54"/>
    <cellStyle name="Millares 3 3 2" xfId="55"/>
    <cellStyle name="Millares 3 4" xfId="56"/>
    <cellStyle name="Millares 3 4 2" xfId="57"/>
    <cellStyle name="Millares 3 5" xfId="58"/>
    <cellStyle name="Millares 3 5 2" xfId="59"/>
    <cellStyle name="Millares 3 6" xfId="60"/>
    <cellStyle name="Millares 3 7" xfId="61"/>
    <cellStyle name="Millares 4" xfId="62"/>
    <cellStyle name="Millares 4 2" xfId="63"/>
    <cellStyle name="Millares 4 2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 2" xfId="72"/>
    <cellStyle name="Moneda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 9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2" xfId="184"/>
    <cellStyle name="Normal 3 3" xfId="185"/>
    <cellStyle name="Normal 3 4" xfId="186"/>
    <cellStyle name="Normal 3 5" xfId="187"/>
    <cellStyle name="Normal 3 5 2" xfId="188"/>
    <cellStyle name="Normal 3 6" xfId="189"/>
    <cellStyle name="Normal 3 6 2" xfId="190"/>
    <cellStyle name="Normal 3 7" xfId="191"/>
    <cellStyle name="Normal 3 7 2" xfId="192"/>
    <cellStyle name="Normal 3 8" xfId="193"/>
    <cellStyle name="Normal 3 8 2" xfId="194"/>
    <cellStyle name="Normal 3 9" xfId="195"/>
    <cellStyle name="Normal 4" xfId="196"/>
    <cellStyle name="Normal 4 2" xfId="197"/>
    <cellStyle name="Normal 4 2 2" xfId="198"/>
    <cellStyle name="Normal 4 3" xfId="199"/>
    <cellStyle name="Normal 4 4" xfId="200"/>
    <cellStyle name="Normal 4 5" xfId="201"/>
    <cellStyle name="Normal 4 6" xfId="202"/>
    <cellStyle name="Normal 4 7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16" xfId="211"/>
    <cellStyle name="Normal 5 17" xfId="212"/>
    <cellStyle name="Normal 5 18" xfId="213"/>
    <cellStyle name="Normal 5 19" xfId="214"/>
    <cellStyle name="Normal 5 2" xfId="215"/>
    <cellStyle name="Normal 5 2 2" xfId="216"/>
    <cellStyle name="Normal 5 3" xfId="217"/>
    <cellStyle name="Normal 5 3 2" xfId="218"/>
    <cellStyle name="Normal 5 4" xfId="219"/>
    <cellStyle name="Normal 5 4 2" xfId="220"/>
    <cellStyle name="Normal 5 5" xfId="221"/>
    <cellStyle name="Normal 5 5 2" xfId="222"/>
    <cellStyle name="Normal 5 6" xfId="223"/>
    <cellStyle name="Normal 5 7" xfId="224"/>
    <cellStyle name="Normal 5 7 2" xfId="225"/>
    <cellStyle name="Normal 5 8" xfId="226"/>
    <cellStyle name="Normal 5 9" xfId="227"/>
    <cellStyle name="Normal 56" xfId="228"/>
    <cellStyle name="Normal 6" xfId="229"/>
    <cellStyle name="Normal 6 2" xfId="230"/>
    <cellStyle name="Normal 6 3" xfId="231"/>
    <cellStyle name="Normal 7" xfId="232"/>
    <cellStyle name="Normal 7 10" xfId="233"/>
    <cellStyle name="Normal 7 11" xfId="234"/>
    <cellStyle name="Normal 7 12" xfId="235"/>
    <cellStyle name="Normal 7 13" xfId="236"/>
    <cellStyle name="Normal 7 14" xfId="237"/>
    <cellStyle name="Normal 7 15" xfId="238"/>
    <cellStyle name="Normal 7 16" xfId="239"/>
    <cellStyle name="Normal 7 17" xfId="240"/>
    <cellStyle name="Normal 7 18" xfId="241"/>
    <cellStyle name="Normal 7 19" xfId="242"/>
    <cellStyle name="Normal 7 2" xfId="243"/>
    <cellStyle name="Normal 7 3" xfId="244"/>
    <cellStyle name="Normal 7 4" xfId="245"/>
    <cellStyle name="Normal 7 5" xfId="246"/>
    <cellStyle name="Normal 7 6" xfId="247"/>
    <cellStyle name="Normal 7 7" xfId="248"/>
    <cellStyle name="Normal 7 8" xfId="249"/>
    <cellStyle name="Normal 7 9" xfId="250"/>
    <cellStyle name="Normal 8" xfId="251"/>
    <cellStyle name="Normal 9" xfId="252"/>
    <cellStyle name="Normal 9 2" xfId="253"/>
    <cellStyle name="Normal 9 3" xfId="254"/>
    <cellStyle name="Notas 2" xfId="255"/>
    <cellStyle name="Porcentaje 2" xfId="256"/>
    <cellStyle name="Porcentaje 2 2" xfId="257"/>
    <cellStyle name="Porcentual 2" xfId="258"/>
    <cellStyle name="Porcentual 2 2" xfId="259"/>
    <cellStyle name="Total 10" xfId="260"/>
    <cellStyle name="Total 11" xfId="261"/>
    <cellStyle name="Total 12" xfId="262"/>
    <cellStyle name="Total 13" xfId="263"/>
    <cellStyle name="Total 14" xfId="264"/>
    <cellStyle name="Total 2" xfId="265"/>
    <cellStyle name="Total 3" xfId="266"/>
    <cellStyle name="Total 4" xfId="267"/>
    <cellStyle name="Total 5" xfId="268"/>
    <cellStyle name="Total 6" xfId="269"/>
    <cellStyle name="Total 7" xfId="270"/>
    <cellStyle name="Total 8" xfId="271"/>
    <cellStyle name="Total 9" xfId="2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85725</xdr:rowOff>
    </xdr:from>
    <xdr:to>
      <xdr:col>2</xdr:col>
      <xdr:colOff>571500</xdr:colOff>
      <xdr:row>3</xdr:row>
      <xdr:rowOff>295275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1123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RR/Documents/EPRR%20CONT%20Y%20PRES/CONTABILIDAD%20Y%20PRESUPUESTOS%202017/ESTADOS%20FINANCIEROS/12%20DICIEMBRE/DICIEMBRE%202017/Estados%20Fros%20y%20Pptales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GCP"/>
      <sheetName val="PyPI  "/>
      <sheetName val="IR"/>
      <sheetName val="Esq Bu"/>
      <sheetName val="Rel Cta Banc"/>
      <sheetName val="Esq Bur"/>
      <sheetName val="AYUDAS"/>
      <sheetName val="GTO FEDERALIZADO"/>
    </sheetNames>
    <sheetDataSet>
      <sheetData sheetId="0"/>
      <sheetData sheetId="1">
        <row r="18">
          <cell r="E18">
            <v>380148.02</v>
          </cell>
        </row>
        <row r="19">
          <cell r="D19">
            <v>108079.03999999999</v>
          </cell>
          <cell r="E19">
            <v>51024.46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E22">
            <v>14433</v>
          </cell>
        </row>
        <row r="23">
          <cell r="D23">
            <v>0</v>
          </cell>
          <cell r="E23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49574400.479999997</v>
          </cell>
        </row>
        <row r="33">
          <cell r="E33">
            <v>11900703.76</v>
          </cell>
        </row>
        <row r="34">
          <cell r="E34">
            <v>5344</v>
          </cell>
        </row>
        <row r="35">
          <cell r="E35">
            <v>-10324255.960000001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tabSelected="1" zoomScale="80" zoomScaleNormal="80" workbookViewId="0">
      <selection activeCell="B57" sqref="B57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4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28.5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15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61104524.489999995</v>
      </c>
      <c r="E12" s="31">
        <f>+E14+E24</f>
        <v>73524342.600000009</v>
      </c>
      <c r="F12" s="31">
        <f>+F14+F24</f>
        <v>70895351.540000007</v>
      </c>
      <c r="G12" s="31">
        <f>+D12+E12-F12</f>
        <v>63733515.549999997</v>
      </c>
      <c r="H12" s="31">
        <f>+G12-D12</f>
        <v>2628991.0600000024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ht="12" customHeight="1" x14ac:dyDescent="0.2">
      <c r="A14" s="34"/>
      <c r="B14" s="35" t="s">
        <v>14</v>
      </c>
      <c r="C14" s="35"/>
      <c r="D14" s="36">
        <f>SUM(D16:D22)</f>
        <v>9948332.2100000009</v>
      </c>
      <c r="E14" s="36">
        <f>SUM(E16:E22)</f>
        <v>64869516.590000004</v>
      </c>
      <c r="F14" s="36">
        <f>SUM(F16:F22)</f>
        <v>63731149.640000001</v>
      </c>
      <c r="G14" s="31">
        <f>+D14+E14-F14</f>
        <v>11086699.160000011</v>
      </c>
      <c r="H14" s="36">
        <f>+G14-D14</f>
        <v>1138366.9500000104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9502726.7300000004</v>
      </c>
      <c r="E16" s="44">
        <v>39069178.229999997</v>
      </c>
      <c r="F16" s="44">
        <v>37596430.560000002</v>
      </c>
      <c r="G16" s="45">
        <f>D16+E16-F16</f>
        <v>10975474.399999991</v>
      </c>
      <c r="H16" s="45">
        <f t="shared" ref="H16:H22" si="0">+G16-D16</f>
        <v>1472747.6699999906</v>
      </c>
      <c r="I16" s="42"/>
      <c r="J16" s="5"/>
      <c r="K16" s="38"/>
    </row>
    <row r="17" spans="1:14" s="6" customFormat="1" ht="19.5" customHeight="1" x14ac:dyDescent="0.2">
      <c r="A17" s="39"/>
      <c r="B17" s="43" t="s">
        <v>16</v>
      </c>
      <c r="C17" s="43"/>
      <c r="D17" s="44">
        <f>+[1]ESF!E18</f>
        <v>380148.02</v>
      </c>
      <c r="E17" s="44">
        <v>25510532.02</v>
      </c>
      <c r="F17" s="44">
        <v>25887534.32</v>
      </c>
      <c r="G17" s="45">
        <f t="shared" ref="G17:G22" si="1">D17+E17-F17</f>
        <v>3145.7199999988079</v>
      </c>
      <c r="H17" s="45">
        <f t="shared" si="0"/>
        <v>-377002.30000000121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f>+[1]ESF!E19</f>
        <v>51024.46</v>
      </c>
      <c r="E18" s="44">
        <v>289806.34000000003</v>
      </c>
      <c r="F18" s="44">
        <v>232751.76</v>
      </c>
      <c r="G18" s="45">
        <f t="shared" si="1"/>
        <v>108079.04000000004</v>
      </c>
      <c r="H18" s="45">
        <f t="shared" si="0"/>
        <v>57054.580000000038</v>
      </c>
      <c r="I18" s="42"/>
      <c r="J18" s="5"/>
      <c r="K18" s="38" t="str">
        <f>IF(G18=[1]ESF!D19,"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+[1]ESF!E20</f>
        <v>0</v>
      </c>
      <c r="E19" s="44">
        <v>0</v>
      </c>
      <c r="F19" s="44">
        <v>0</v>
      </c>
      <c r="G19" s="45">
        <f t="shared" si="1"/>
        <v>0</v>
      </c>
      <c r="H19" s="45">
        <f t="shared" si="0"/>
        <v>0</v>
      </c>
      <c r="I19" s="42"/>
      <c r="J19" s="5"/>
      <c r="K19" s="38" t="str">
        <f>IF(G19=[1]ESF!D20,"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+[1]ESF!E21</f>
        <v>0</v>
      </c>
      <c r="E20" s="44">
        <v>0</v>
      </c>
      <c r="F20" s="44">
        <v>0</v>
      </c>
      <c r="G20" s="45">
        <f t="shared" si="1"/>
        <v>0</v>
      </c>
      <c r="H20" s="45">
        <f t="shared" si="0"/>
        <v>0</v>
      </c>
      <c r="I20" s="42"/>
      <c r="J20" s="5"/>
      <c r="K20" s="38" t="str">
        <f>IF(G20=[1]ESF!D21,"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+[1]ESF!E22</f>
        <v>14433</v>
      </c>
      <c r="E21" s="44">
        <v>0</v>
      </c>
      <c r="F21" s="44">
        <v>14433</v>
      </c>
      <c r="G21" s="45">
        <f t="shared" si="1"/>
        <v>0</v>
      </c>
      <c r="H21" s="45">
        <f t="shared" si="0"/>
        <v>-14433</v>
      </c>
      <c r="I21" s="42"/>
      <c r="J21" s="5"/>
      <c r="K21" s="38" t="s">
        <v>19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+[1]ESF!E23</f>
        <v>0</v>
      </c>
      <c r="E22" s="44">
        <v>0</v>
      </c>
      <c r="F22" s="44">
        <v>0</v>
      </c>
      <c r="G22" s="45">
        <f t="shared" si="1"/>
        <v>0</v>
      </c>
      <c r="H22" s="45">
        <f t="shared" si="0"/>
        <v>0</v>
      </c>
      <c r="I22" s="42"/>
      <c r="K22" s="38" t="str">
        <f>IF(G22=[1]ESF!D23,"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ht="12" customHeight="1" x14ac:dyDescent="0.2">
      <c r="A24" s="34"/>
      <c r="B24" s="35" t="s">
        <v>23</v>
      </c>
      <c r="C24" s="35"/>
      <c r="D24" s="36">
        <f>SUM(D26:D34)</f>
        <v>51156192.279999994</v>
      </c>
      <c r="E24" s="36">
        <f>SUM(E26:E34)</f>
        <v>8654826.0099999998</v>
      </c>
      <c r="F24" s="36">
        <f>SUM(F26:F34)</f>
        <v>7164201.9000000004</v>
      </c>
      <c r="G24" s="36">
        <f>+D24+E24-F24</f>
        <v>52646816.389999993</v>
      </c>
      <c r="H24" s="36">
        <f>+G24-D24</f>
        <v>1490624.1099999994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+[1]ESF!E30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+[1]ESF!E31</f>
        <v>0</v>
      </c>
      <c r="E27" s="44">
        <v>0</v>
      </c>
      <c r="F27" s="44">
        <v>0</v>
      </c>
      <c r="G27" s="45">
        <f t="shared" ref="G27:G34" si="2">+D27+E27-F27</f>
        <v>0</v>
      </c>
      <c r="H27" s="45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+[1]ESF!E32</f>
        <v>49574400.479999997</v>
      </c>
      <c r="E28" s="44">
        <v>6756456.21</v>
      </c>
      <c r="F28" s="44">
        <v>6546899.7999999998</v>
      </c>
      <c r="G28" s="45">
        <f t="shared" si="2"/>
        <v>49783956.890000001</v>
      </c>
      <c r="H28" s="45">
        <f t="shared" si="3"/>
        <v>209556.41000000387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+[1]ESF!E33</f>
        <v>11900703.76</v>
      </c>
      <c r="E29" s="44">
        <v>1898019.8</v>
      </c>
      <c r="F29" s="44">
        <v>95477.4</v>
      </c>
      <c r="G29" s="45">
        <f t="shared" si="2"/>
        <v>13703246.16</v>
      </c>
      <c r="H29" s="45">
        <f t="shared" si="3"/>
        <v>1802542.4000000004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+[1]ESF!E34</f>
        <v>5344</v>
      </c>
      <c r="E30" s="44">
        <v>0</v>
      </c>
      <c r="F30" s="44">
        <v>0</v>
      </c>
      <c r="G30" s="45">
        <f t="shared" si="2"/>
        <v>5344</v>
      </c>
      <c r="H30" s="45">
        <f t="shared" si="3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+[1]ESF!E35</f>
        <v>-10324255.960000001</v>
      </c>
      <c r="E31" s="44">
        <v>350</v>
      </c>
      <c r="F31" s="44">
        <v>521824.7</v>
      </c>
      <c r="G31" s="45">
        <f t="shared" si="2"/>
        <v>-10845730.66</v>
      </c>
      <c r="H31" s="45">
        <f t="shared" si="3"/>
        <v>-521474.69999999925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+[1]ESF!E36</f>
        <v>0</v>
      </c>
      <c r="E32" s="44">
        <v>0</v>
      </c>
      <c r="F32" s="44">
        <v>0</v>
      </c>
      <c r="G32" s="45">
        <f t="shared" si="2"/>
        <v>0</v>
      </c>
      <c r="H32" s="45">
        <f t="shared" si="3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+[1]ESF!E37</f>
        <v>0</v>
      </c>
      <c r="E33" s="44">
        <v>0</v>
      </c>
      <c r="F33" s="44">
        <v>0</v>
      </c>
      <c r="G33" s="45">
        <f t="shared" si="2"/>
        <v>0</v>
      </c>
      <c r="H33" s="45">
        <f t="shared" si="3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+[1]ESF!E38</f>
        <v>0</v>
      </c>
      <c r="E34" s="44">
        <v>0</v>
      </c>
      <c r="F34" s="44">
        <v>0</v>
      </c>
      <c r="G34" s="45">
        <f t="shared" si="2"/>
        <v>0</v>
      </c>
      <c r="H34" s="45">
        <f t="shared" si="3"/>
        <v>0</v>
      </c>
      <c r="I34" s="42"/>
      <c r="K34" s="38" t="str">
        <f>IF(G34=[1]ESF!D38,"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8" spans="1:17" ht="15" x14ac:dyDescent="0.2">
      <c r="H48" s="60">
        <v>12</v>
      </c>
    </row>
  </sheetData>
  <sheetProtection formatCells="0" selectLockedCells="1"/>
  <mergeCells count="31">
    <mergeCell ref="B38:H38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2018-01-22T14:42:40Z</cp:lastPrinted>
  <dcterms:created xsi:type="dcterms:W3CDTF">2018-01-22T14:42:13Z</dcterms:created>
  <dcterms:modified xsi:type="dcterms:W3CDTF">2018-01-22T14:42:47Z</dcterms:modified>
</cp:coreProperties>
</file>