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ECSF" sheetId="1" r:id="rId1"/>
  </sheets>
  <externalReferences>
    <externalReference r:id="rId2"/>
  </externalReferences>
  <definedNames>
    <definedName name="_xlnm.Print_Area" localSheetId="0">ECSF!$A$1:$K$70</definedName>
  </definedNames>
  <calcPr calcId="145621"/>
</workbook>
</file>

<file path=xl/calcChain.xml><?xml version="1.0" encoding="utf-8"?>
<calcChain xmlns="http://schemas.openxmlformats.org/spreadsheetml/2006/main">
  <c r="I53" i="1" l="1"/>
  <c r="J53" i="1" s="1"/>
  <c r="J52" i="1"/>
  <c r="J50" i="1" s="1"/>
  <c r="I52" i="1"/>
  <c r="I50" i="1"/>
  <c r="J48" i="1"/>
  <c r="I48" i="1"/>
  <c r="J47" i="1"/>
  <c r="I46" i="1"/>
  <c r="J46" i="1" s="1"/>
  <c r="I42" i="1"/>
  <c r="I40" i="1"/>
  <c r="J40" i="1" s="1"/>
  <c r="J39" i="1"/>
  <c r="J36" i="1" s="1"/>
  <c r="I39" i="1"/>
  <c r="I36" i="1"/>
  <c r="I34" i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J28" i="1"/>
  <c r="I28" i="1"/>
  <c r="D28" i="1"/>
  <c r="I27" i="1"/>
  <c r="I25" i="1" s="1"/>
  <c r="D27" i="1"/>
  <c r="E27" i="1" s="1"/>
  <c r="D26" i="1"/>
  <c r="E26" i="1" s="1"/>
  <c r="D24" i="1"/>
  <c r="D22" i="1"/>
  <c r="E22" i="1" s="1"/>
  <c r="J21" i="1"/>
  <c r="E21" i="1"/>
  <c r="D21" i="1"/>
  <c r="I20" i="1"/>
  <c r="J20" i="1" s="1"/>
  <c r="E20" i="1"/>
  <c r="D20" i="1"/>
  <c r="I19" i="1"/>
  <c r="J19" i="1" s="1"/>
  <c r="E19" i="1"/>
  <c r="D19" i="1"/>
  <c r="I18" i="1"/>
  <c r="J18" i="1" s="1"/>
  <c r="E18" i="1"/>
  <c r="E14" i="1" s="1"/>
  <c r="I17" i="1"/>
  <c r="J17" i="1" s="1"/>
  <c r="D17" i="1"/>
  <c r="J14" i="1"/>
  <c r="I14" i="1"/>
  <c r="D14" i="1"/>
  <c r="I12" i="1"/>
  <c r="E24" i="1" l="1"/>
  <c r="J27" i="1"/>
  <c r="J25" i="1" s="1"/>
  <c r="J12" i="1" s="1"/>
</calcChain>
</file>

<file path=xl/sharedStrings.xml><?xml version="1.0" encoding="utf-8"?>
<sst xmlns="http://schemas.openxmlformats.org/spreadsheetml/2006/main" count="63" uniqueCount="60">
  <si>
    <t>ESTADO DE CAMBIOS EN LA SITUACIÓN FINANCIERA</t>
  </si>
  <si>
    <t>del 1 de Marzo  al 31 de Marzo de 2017</t>
  </si>
  <si>
    <t>(Pesos)</t>
  </si>
  <si>
    <t>Ente Público:</t>
  </si>
  <si>
    <t>ESCUELA PREPARATORA REGIONAL DEL RINCÓN</t>
  </si>
  <si>
    <t>Concepto</t>
  </si>
  <si>
    <t>Origen</t>
  </si>
  <si>
    <t>Aplicación</t>
  </si>
  <si>
    <t xml:space="preserve"> ACTIVO </t>
  </si>
  <si>
    <t xml:space="preserve">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</si>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</sst>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 applyBorder="1" applyAlignment="1"/>
    <xf numFmtId="0" fontId="3" fillId="11" borderId="0" xfId="0" applyFont="1" applyFill="1"/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3" fillId="12" borderId="0" xfId="0" applyFont="1" applyFill="1"/>
    <xf numFmtId="0" fontId="6" fillId="11" borderId="0" xfId="0" applyFont="1" applyFill="1" applyBorder="1" applyAlignment="1"/>
    <xf numFmtId="0" fontId="5" fillId="11" borderId="0" xfId="2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12" borderId="0" xfId="2" applyFont="1" applyFill="1" applyBorder="1" applyAlignment="1"/>
    <xf numFmtId="0" fontId="3" fillId="12" borderId="0" xfId="0" applyFont="1" applyFill="1" applyAlignment="1">
      <alignment wrapText="1"/>
    </xf>
    <xf numFmtId="0" fontId="6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 applyBorder="1" applyAlignment="1">
      <alignment wrapText="1"/>
    </xf>
    <xf numFmtId="0" fontId="7" fillId="12" borderId="0" xfId="2" applyFont="1" applyFill="1" applyBorder="1" applyAlignment="1">
      <alignment horizontal="center" vertical="center"/>
    </xf>
    <xf numFmtId="0" fontId="7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4" fontId="5" fillId="11" borderId="4" xfId="1" applyNumberFormat="1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0" fontId="5" fillId="11" borderId="5" xfId="2" applyFont="1" applyFill="1" applyBorder="1" applyAlignment="1">
      <alignment horizontal="center" vertical="center"/>
    </xf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7" fillId="12" borderId="0" xfId="2" applyFont="1" applyFill="1" applyBorder="1" applyAlignment="1"/>
    <xf numFmtId="0" fontId="3" fillId="12" borderId="0" xfId="0" applyFont="1" applyFill="1" applyBorder="1" applyAlignment="1"/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8" fillId="12" borderId="0" xfId="2" applyFont="1" applyFill="1" applyBorder="1" applyAlignment="1">
      <alignment horizontal="center"/>
    </xf>
    <xf numFmtId="0" fontId="3" fillId="12" borderId="0" xfId="0" applyFont="1" applyFill="1" applyBorder="1" applyAlignment="1">
      <alignment vertical="top"/>
    </xf>
    <xf numFmtId="0" fontId="7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horizontal="right" vertical="top"/>
    </xf>
    <xf numFmtId="0" fontId="5" fillId="12" borderId="6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 applyProtection="1">
      <alignment horizontal="right" vertical="top" wrapText="1"/>
    </xf>
    <xf numFmtId="0" fontId="7" fillId="12" borderId="0" xfId="0" applyFont="1" applyFill="1" applyBorder="1" applyAlignment="1">
      <alignment horizontal="justify" vertical="top" wrapText="1"/>
    </xf>
    <xf numFmtId="0" fontId="9" fillId="12" borderId="0" xfId="0" applyFont="1" applyFill="1" applyBorder="1" applyAlignment="1">
      <alignment horizontal="left" vertical="top" wrapText="1"/>
    </xf>
    <xf numFmtId="0" fontId="8" fillId="12" borderId="0" xfId="2" applyFont="1" applyFill="1" applyBorder="1" applyAlignment="1" applyProtection="1">
      <alignment horizontal="center"/>
    </xf>
    <xf numFmtId="0" fontId="7" fillId="12" borderId="8" xfId="0" applyFont="1" applyFill="1" applyBorder="1" applyAlignment="1">
      <alignment horizontal="left" vertical="top"/>
    </xf>
    <xf numFmtId="0" fontId="3" fillId="12" borderId="2" xfId="0" applyFont="1" applyFill="1" applyBorder="1"/>
    <xf numFmtId="0" fontId="3" fillId="12" borderId="2" xfId="0" applyFont="1" applyFill="1" applyBorder="1" applyAlignment="1">
      <alignment vertical="top"/>
    </xf>
    <xf numFmtId="0" fontId="7" fillId="12" borderId="2" xfId="0" applyFont="1" applyFill="1" applyBorder="1" applyAlignment="1">
      <alignment horizontal="left" vertical="top" wrapText="1"/>
    </xf>
    <xf numFmtId="3" fontId="7" fillId="12" borderId="2" xfId="1" applyNumberFormat="1" applyFont="1" applyFill="1" applyBorder="1" applyAlignment="1" applyProtection="1">
      <alignment horizontal="right" vertical="top" wrapText="1"/>
    </xf>
    <xf numFmtId="0" fontId="3" fillId="12" borderId="9" xfId="0" applyFont="1" applyFill="1" applyBorder="1"/>
    <xf numFmtId="0" fontId="3" fillId="12" borderId="4" xfId="0" applyFont="1" applyFill="1" applyBorder="1"/>
    <xf numFmtId="0" fontId="7" fillId="12" borderId="2" xfId="0" applyFont="1" applyFill="1" applyBorder="1" applyAlignment="1">
      <alignment vertical="top"/>
    </xf>
    <xf numFmtId="0" fontId="7" fillId="12" borderId="2" xfId="0" applyFont="1" applyFill="1" applyBorder="1"/>
    <xf numFmtId="43" fontId="7" fillId="12" borderId="2" xfId="1" applyFont="1" applyFill="1" applyBorder="1"/>
    <xf numFmtId="0" fontId="7" fillId="12" borderId="2" xfId="0" applyFont="1" applyFill="1" applyBorder="1" applyAlignment="1">
      <alignment vertical="center" wrapText="1"/>
    </xf>
    <xf numFmtId="0" fontId="7" fillId="12" borderId="0" xfId="0" applyFont="1" applyFill="1" applyBorder="1" applyAlignment="1">
      <alignment vertical="top"/>
    </xf>
    <xf numFmtId="0" fontId="7" fillId="12" borderId="0" xfId="0" applyFont="1" applyFill="1" applyBorder="1"/>
    <xf numFmtId="43" fontId="7" fillId="12" borderId="0" xfId="1" applyFont="1" applyFill="1" applyBorder="1"/>
    <xf numFmtId="0" fontId="7" fillId="12" borderId="0" xfId="0" applyFont="1" applyFill="1" applyBorder="1" applyAlignment="1">
      <alignment vertical="center" wrapText="1"/>
    </xf>
    <xf numFmtId="0" fontId="7" fillId="12" borderId="0" xfId="0" applyFont="1" applyFill="1" applyBorder="1" applyAlignment="1">
      <alignment horizontal="left" vertical="top"/>
    </xf>
    <xf numFmtId="0" fontId="7" fillId="12" borderId="0" xfId="0" applyFont="1" applyFill="1" applyBorder="1" applyAlignment="1">
      <alignment vertical="center"/>
    </xf>
    <xf numFmtId="0" fontId="7" fillId="12" borderId="0" xfId="0" applyFont="1" applyFill="1" applyBorder="1" applyAlignment="1">
      <alignment wrapText="1"/>
    </xf>
    <xf numFmtId="0" fontId="10" fillId="12" borderId="0" xfId="0" applyFont="1" applyFill="1"/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RR/Documents/EPRR%20CONT%20Y%20PRES/CONTABILIDAD%20Y%20PRESUPUESTOS%202017/ESTADOS%20FINANCIEROS/03%20Marzo/Estados%20Fros%20y%20Pptales%20MARZO%202017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BMu "/>
      <sheetName val="BInmu"/>
      <sheetName val="CProg"/>
      <sheetName val="PyPI  "/>
      <sheetName val="IR"/>
      <sheetName val="Rel Cta Banc"/>
      <sheetName val="Esq Bur"/>
      <sheetName val="Esq Bu"/>
      <sheetName val="Ayudas"/>
      <sheetName val="Gasto Federalizado "/>
    </sheetNames>
    <sheetDataSet>
      <sheetData sheetId="0"/>
      <sheetData sheetId="1">
        <row r="18">
          <cell r="D18">
            <v>354226.32</v>
          </cell>
          <cell r="E18">
            <v>380148.02</v>
          </cell>
          <cell r="I18">
            <v>0</v>
          </cell>
          <cell r="J18">
            <v>0</v>
          </cell>
        </row>
        <row r="19">
          <cell r="D19">
            <v>130702.84</v>
          </cell>
          <cell r="E19">
            <v>51024.46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14433</v>
          </cell>
          <cell r="E22">
            <v>14433</v>
          </cell>
          <cell r="I22">
            <v>-10000</v>
          </cell>
          <cell r="J22">
            <v>-10000</v>
          </cell>
        </row>
        <row r="23">
          <cell r="D23">
            <v>0</v>
          </cell>
          <cell r="E23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49574400.479999997</v>
          </cell>
          <cell r="E32">
            <v>49574400.479999997</v>
          </cell>
          <cell r="I32">
            <v>0</v>
          </cell>
          <cell r="J32">
            <v>0</v>
          </cell>
        </row>
        <row r="33">
          <cell r="D33">
            <v>11900703.76</v>
          </cell>
          <cell r="E33">
            <v>11900703.76</v>
          </cell>
          <cell r="I33">
            <v>0</v>
          </cell>
          <cell r="J33">
            <v>0</v>
          </cell>
        </row>
        <row r="34">
          <cell r="D34">
            <v>5344</v>
          </cell>
          <cell r="E34">
            <v>5344</v>
          </cell>
          <cell r="I34">
            <v>0</v>
          </cell>
          <cell r="J34">
            <v>0</v>
          </cell>
        </row>
        <row r="35">
          <cell r="D35">
            <v>-10324255.960000001</v>
          </cell>
          <cell r="E35">
            <v>-10324255.960000001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6">
          <cell r="I46">
            <v>-34393.19</v>
          </cell>
          <cell r="J46">
            <v>-34393.19</v>
          </cell>
        </row>
        <row r="47">
          <cell r="I47">
            <v>0</v>
          </cell>
          <cell r="J47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-4941420.55</v>
          </cell>
          <cell r="J54">
            <v>-4941420.55</v>
          </cell>
        </row>
        <row r="55">
          <cell r="I55">
            <v>0</v>
          </cell>
          <cell r="J55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abSelected="1" zoomScale="93" zoomScaleNormal="93" zoomScalePageLayoutView="80" workbookViewId="0">
      <selection activeCell="C23" sqref="C23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20.100000000000001" customHeight="1" x14ac:dyDescent="0.2">
      <c r="A5" s="8"/>
      <c r="B5" s="9"/>
      <c r="C5" s="10"/>
      <c r="D5" s="9" t="s">
        <v>3</v>
      </c>
      <c r="E5" s="11" t="s">
        <v>4</v>
      </c>
      <c r="F5" s="11"/>
      <c r="G5" s="11"/>
      <c r="H5" s="10"/>
      <c r="I5" s="10"/>
      <c r="J5" s="10"/>
    </row>
    <row r="6" spans="1:11" ht="3" customHeight="1" x14ac:dyDescent="0.2">
      <c r="A6" s="12"/>
      <c r="B6" s="12"/>
      <c r="C6" s="12"/>
      <c r="D6" s="12"/>
      <c r="E6" s="12"/>
      <c r="F6" s="12"/>
    </row>
    <row r="7" spans="1:11" s="15" customFormat="1" ht="3" customHeight="1" x14ac:dyDescent="0.2">
      <c r="A7" s="8"/>
      <c r="B7" s="8"/>
      <c r="C7" s="8"/>
      <c r="D7" s="8"/>
      <c r="E7" s="8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v>0</v>
      </c>
      <c r="E12" s="36" t="s">
        <v>9</v>
      </c>
      <c r="F12" s="33"/>
      <c r="G12" s="35" t="s">
        <v>10</v>
      </c>
      <c r="H12" s="35"/>
      <c r="I12" s="36">
        <f>+I14</f>
        <v>0</v>
      </c>
      <c r="J12" s="36">
        <f>J14+J25</f>
        <v>537128.93000000005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11</v>
      </c>
      <c r="C14" s="35"/>
      <c r="D14" s="36">
        <f>D16+D17+D18+D19+D20+D21+D22-E17</f>
        <v>25921.700000000012</v>
      </c>
      <c r="E14" s="36">
        <f>E18+E16-D17</f>
        <v>1630586.0999999999</v>
      </c>
      <c r="F14" s="33"/>
      <c r="G14" s="35" t="s">
        <v>12</v>
      </c>
      <c r="H14" s="35"/>
      <c r="I14" s="36">
        <f>+I16+I22-J23</f>
        <v>0</v>
      </c>
      <c r="J14" s="36">
        <f>+J16-I23</f>
        <v>537128.93000000005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4.25" customHeight="1" x14ac:dyDescent="0.2">
      <c r="A16" s="34"/>
      <c r="B16" s="41" t="s">
        <v>13</v>
      </c>
      <c r="C16" s="41"/>
      <c r="D16" s="42">
        <v>0</v>
      </c>
      <c r="E16" s="42">
        <v>1576829.42</v>
      </c>
      <c r="F16" s="33"/>
      <c r="G16" s="41" t="s">
        <v>14</v>
      </c>
      <c r="H16" s="41"/>
      <c r="I16" s="42">
        <v>0</v>
      </c>
      <c r="J16" s="42">
        <v>611355.93000000005</v>
      </c>
      <c r="K16" s="29"/>
    </row>
    <row r="17" spans="1:11" ht="14.25" customHeight="1" x14ac:dyDescent="0.2">
      <c r="A17" s="34"/>
      <c r="B17" s="41" t="s">
        <v>15</v>
      </c>
      <c r="C17" s="41"/>
      <c r="D17" s="42">
        <f>IF([1]ESF!D18&lt;[1]ESF!E18,[1]ESF!E18-[1]ESF!D18,0)</f>
        <v>25921.700000000012</v>
      </c>
      <c r="E17" s="42">
        <v>0</v>
      </c>
      <c r="F17" s="33"/>
      <c r="G17" s="41" t="s">
        <v>16</v>
      </c>
      <c r="H17" s="41"/>
      <c r="I17" s="42">
        <f>IF([1]ESF!I18&gt;[1]ESF!J18,[1]ESF!I18-[1]ESF!J18,0)</f>
        <v>0</v>
      </c>
      <c r="J17" s="42">
        <f>IF(I17&gt;0,0,[1]ESF!J18-[1]ESF!I18)</f>
        <v>0</v>
      </c>
      <c r="K17" s="29"/>
    </row>
    <row r="18" spans="1:11" ht="14.25" customHeight="1" x14ac:dyDescent="0.2">
      <c r="A18" s="34"/>
      <c r="B18" s="41" t="s">
        <v>17</v>
      </c>
      <c r="C18" s="41"/>
      <c r="D18" s="42">
        <v>0</v>
      </c>
      <c r="E18" s="42">
        <f>IF(D18&gt;0,0,[1]ESF!D19-[1]ESF!E19)</f>
        <v>79678.38</v>
      </c>
      <c r="F18" s="33"/>
      <c r="G18" s="41" t="s">
        <v>18</v>
      </c>
      <c r="H18" s="41"/>
      <c r="I18" s="42">
        <f>IF([1]ESF!I19&gt;[1]ESF!J19,[1]ESF!I19-[1]ESF!J19,0)</f>
        <v>0</v>
      </c>
      <c r="J18" s="42">
        <f>IF(I18&gt;0,0,[1]ESF!J19-[1]ESF!I19)</f>
        <v>0</v>
      </c>
      <c r="K18" s="29"/>
    </row>
    <row r="19" spans="1:11" ht="14.25" customHeight="1" x14ac:dyDescent="0.2">
      <c r="A19" s="34"/>
      <c r="B19" s="41" t="s">
        <v>19</v>
      </c>
      <c r="C19" s="41"/>
      <c r="D19" s="42">
        <f>IF([1]ESF!D20&lt;[1]ESF!E20,[1]ESF!E20-[1]ESF!D20,0)</f>
        <v>0</v>
      </c>
      <c r="E19" s="42">
        <f>IF(D19&gt;0,0,[1]ESF!D20-[1]ESF!E20)</f>
        <v>0</v>
      </c>
      <c r="F19" s="33"/>
      <c r="G19" s="41" t="s">
        <v>20</v>
      </c>
      <c r="H19" s="41"/>
      <c r="I19" s="42">
        <f>IF([1]ESF!I20&gt;[1]ESF!J20,[1]ESF!I20-[1]ESF!J20,0)</f>
        <v>0</v>
      </c>
      <c r="J19" s="42">
        <f>IF(I19&gt;0,0,[1]ESF!J20-[1]ESF!I20)</f>
        <v>0</v>
      </c>
      <c r="K19" s="29"/>
    </row>
    <row r="20" spans="1:11" ht="14.25" customHeight="1" x14ac:dyDescent="0.2">
      <c r="A20" s="34"/>
      <c r="B20" s="41" t="s">
        <v>21</v>
      </c>
      <c r="C20" s="41"/>
      <c r="D20" s="42">
        <f>IF([1]ESF!D21&lt;[1]ESF!E21,[1]ESF!E21-[1]ESF!D21,0)</f>
        <v>0</v>
      </c>
      <c r="E20" s="42">
        <f>IF(D20&gt;0,0,[1]ESF!D21-[1]ESF!E21)</f>
        <v>0</v>
      </c>
      <c r="F20" s="33"/>
      <c r="G20" s="41" t="s">
        <v>22</v>
      </c>
      <c r="H20" s="41"/>
      <c r="I20" s="42">
        <f>IF([1]ESF!I21&gt;[1]ESF!J21,[1]ESF!I21-[1]ESF!J21,0)</f>
        <v>0</v>
      </c>
      <c r="J20" s="42">
        <f>IF(I20&gt;0,0,[1]ESF!J21-[1]ESF!I21)</f>
        <v>0</v>
      </c>
      <c r="K20" s="29"/>
    </row>
    <row r="21" spans="1:11" ht="25.5" customHeight="1" x14ac:dyDescent="0.2">
      <c r="A21" s="34"/>
      <c r="B21" s="41" t="s">
        <v>23</v>
      </c>
      <c r="C21" s="41"/>
      <c r="D21" s="42">
        <f>IF([1]ESF!D22&lt;[1]ESF!E22,[1]ESF!E22-[1]ESF!D22,0)</f>
        <v>0</v>
      </c>
      <c r="E21" s="42">
        <f>IF(D21&gt;0,0,[1]ESF!D22-[1]ESF!E22)</f>
        <v>0</v>
      </c>
      <c r="F21" s="33"/>
      <c r="G21" s="43" t="s">
        <v>24</v>
      </c>
      <c r="H21" s="43"/>
      <c r="I21" s="42">
        <v>0</v>
      </c>
      <c r="J21" s="42">
        <f>IF(I21&gt;0,0,[1]ESF!J22-[1]ESF!I22)</f>
        <v>0</v>
      </c>
      <c r="K21" s="29"/>
    </row>
    <row r="22" spans="1:11" ht="14.25" customHeight="1" x14ac:dyDescent="0.2">
      <c r="A22" s="34"/>
      <c r="B22" s="41" t="s">
        <v>25</v>
      </c>
      <c r="C22" s="41"/>
      <c r="D22" s="42">
        <f>IF([1]ESF!D23&lt;[1]ESF!E23,[1]ESF!E23-[1]ESF!D23,0)</f>
        <v>0</v>
      </c>
      <c r="E22" s="42">
        <f>IF(D22&gt;0,0,[1]ESF!D23-[1]ESF!E23)</f>
        <v>0</v>
      </c>
      <c r="F22" s="33"/>
      <c r="G22" s="41" t="s">
        <v>26</v>
      </c>
      <c r="H22" s="41"/>
      <c r="I22" s="42">
        <v>0</v>
      </c>
      <c r="J22" s="42">
        <v>0</v>
      </c>
      <c r="K22" s="29"/>
    </row>
    <row r="23" spans="1:11" ht="15" customHeight="1" x14ac:dyDescent="0.2">
      <c r="A23" s="37"/>
      <c r="B23" s="38"/>
      <c r="C23" s="39"/>
      <c r="D23" s="40"/>
      <c r="E23" s="40"/>
      <c r="F23" s="33"/>
      <c r="G23" s="41" t="s">
        <v>27</v>
      </c>
      <c r="H23" s="41"/>
      <c r="I23" s="42">
        <v>74227</v>
      </c>
      <c r="J23" s="42"/>
      <c r="K23" s="29"/>
    </row>
    <row r="24" spans="1:11" x14ac:dyDescent="0.2">
      <c r="A24" s="37"/>
      <c r="B24" s="35" t="s">
        <v>28</v>
      </c>
      <c r="C24" s="35"/>
      <c r="D24" s="36">
        <f>D26+D27+D28+D29+D30+D31+D32+D33+D34</f>
        <v>0</v>
      </c>
      <c r="E24" s="36">
        <f>SUM(E26:E34)-D24</f>
        <v>0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29</v>
      </c>
      <c r="H25" s="44"/>
      <c r="I25" s="36">
        <f>SUM(I27:I32)</f>
        <v>0</v>
      </c>
      <c r="J25" s="36">
        <f>SUM(J27:J32)</f>
        <v>0</v>
      </c>
      <c r="K25" s="29"/>
    </row>
    <row r="26" spans="1:11" ht="15" customHeight="1" x14ac:dyDescent="0.2">
      <c r="A26" s="34"/>
      <c r="B26" s="41" t="s">
        <v>30</v>
      </c>
      <c r="C26" s="41"/>
      <c r="D26" s="42">
        <f>IF([1]ESF!D30&lt;[1]ESF!E30,[1]ESF!E30-[1]ESF!D30,0)</f>
        <v>0</v>
      </c>
      <c r="E26" s="42">
        <f>IF(D26&gt;0,0,[1]ESF!D30-[1]ESF!E30)</f>
        <v>0</v>
      </c>
      <c r="F26" s="33"/>
      <c r="G26" s="38"/>
      <c r="H26" s="38"/>
      <c r="I26" s="40"/>
      <c r="J26" s="40"/>
      <c r="K26" s="29"/>
    </row>
    <row r="27" spans="1:11" ht="14.25" customHeight="1" x14ac:dyDescent="0.2">
      <c r="A27" s="34"/>
      <c r="B27" s="41" t="s">
        <v>31</v>
      </c>
      <c r="C27" s="41"/>
      <c r="D27" s="42">
        <f>IF([1]ESF!D31&lt;[1]ESF!E31,[1]ESF!E31-[1]ESF!D31,0)</f>
        <v>0</v>
      </c>
      <c r="E27" s="42">
        <f>IF(D27&gt;0,0,[1]ESF!D31-[1]ESF!E31)</f>
        <v>0</v>
      </c>
      <c r="F27" s="33"/>
      <c r="G27" s="41" t="s">
        <v>32</v>
      </c>
      <c r="H27" s="41"/>
      <c r="I27" s="42">
        <f>IF([1]ESF!I30&gt;[1]ESF!J30,[1]ESF!I30-[1]ESF!J30,0)</f>
        <v>0</v>
      </c>
      <c r="J27" s="42">
        <f>IF(I27&gt;0,0,[1]ESF!J30-[1]ESF!I30)</f>
        <v>0</v>
      </c>
      <c r="K27" s="29"/>
    </row>
    <row r="28" spans="1:11" ht="14.25" customHeight="1" x14ac:dyDescent="0.2">
      <c r="A28" s="34"/>
      <c r="B28" s="41" t="s">
        <v>33</v>
      </c>
      <c r="C28" s="41"/>
      <c r="D28" s="42">
        <f>IF([1]ESF!D32&lt;[1]ESF!E32,[1]ESF!E32-[1]ESF!D32,0)</f>
        <v>0</v>
      </c>
      <c r="E28" s="42">
        <v>0</v>
      </c>
      <c r="F28" s="33"/>
      <c r="G28" s="41" t="s">
        <v>34</v>
      </c>
      <c r="H28" s="41"/>
      <c r="I28" s="42">
        <f>IF([1]ESF!I31&gt;[1]ESF!J31,[1]ESF!I31-[1]ESF!J31,0)</f>
        <v>0</v>
      </c>
      <c r="J28" s="42">
        <f>IF(I28&gt;0,0,[1]ESF!J31-[1]ESF!I31)</f>
        <v>0</v>
      </c>
      <c r="K28" s="29"/>
    </row>
    <row r="29" spans="1:11" ht="14.25" customHeight="1" x14ac:dyDescent="0.2">
      <c r="A29" s="34"/>
      <c r="B29" s="41" t="s">
        <v>35</v>
      </c>
      <c r="C29" s="41"/>
      <c r="D29" s="42">
        <f>IF([1]ESF!D33&lt;[1]ESF!E33,[1]ESF!E33-[1]ESF!D33,0)</f>
        <v>0</v>
      </c>
      <c r="E29" s="42">
        <v>0</v>
      </c>
      <c r="F29" s="33"/>
      <c r="G29" s="41" t="s">
        <v>36</v>
      </c>
      <c r="H29" s="41"/>
      <c r="I29" s="42">
        <f>IF([1]ESF!I32&gt;[1]ESF!J32,[1]ESF!I32-[1]ESF!J32,0)</f>
        <v>0</v>
      </c>
      <c r="J29" s="42">
        <f>IF(I29&gt;0,0,[1]ESF!J32-[1]ESF!I32)</f>
        <v>0</v>
      </c>
      <c r="K29" s="29"/>
    </row>
    <row r="30" spans="1:11" ht="14.25" customHeight="1" x14ac:dyDescent="0.2">
      <c r="A30" s="34"/>
      <c r="B30" s="41" t="s">
        <v>37</v>
      </c>
      <c r="C30" s="41"/>
      <c r="D30" s="42">
        <f>IF([1]ESF!D34&lt;[1]ESF!E34,[1]ESF!E34-[1]ESF!D34,0)</f>
        <v>0</v>
      </c>
      <c r="E30" s="42">
        <f>IF(D30&gt;0,0,[1]ESF!D34-[1]ESF!E34)</f>
        <v>0</v>
      </c>
      <c r="F30" s="33"/>
      <c r="G30" s="41" t="s">
        <v>38</v>
      </c>
      <c r="H30" s="41"/>
      <c r="I30" s="42">
        <f>IF([1]ESF!I33&gt;[1]ESF!J33,[1]ESF!I33-[1]ESF!J33,0)</f>
        <v>0</v>
      </c>
      <c r="J30" s="42">
        <f>IF(I30&gt;0,0,[1]ESF!J33-[1]ESF!I33)</f>
        <v>0</v>
      </c>
      <c r="K30" s="29"/>
    </row>
    <row r="31" spans="1:11" ht="26.1" customHeight="1" x14ac:dyDescent="0.2">
      <c r="A31" s="34"/>
      <c r="B31" s="43" t="s">
        <v>39</v>
      </c>
      <c r="C31" s="43"/>
      <c r="D31" s="42">
        <f>IF([1]ESF!D35&lt;[1]ESF!E35,[1]ESF!E35-[1]ESF!D35,0)</f>
        <v>0</v>
      </c>
      <c r="E31" s="42">
        <f>IF(D31&gt;0,0,[1]ESF!D35-[1]ESF!E35)</f>
        <v>0</v>
      </c>
      <c r="F31" s="33"/>
      <c r="G31" s="43" t="s">
        <v>40</v>
      </c>
      <c r="H31" s="43"/>
      <c r="I31" s="42">
        <f>IF([1]ESF!I34&gt;[1]ESF!J34,[1]ESF!I34-[1]ESF!J34,0)</f>
        <v>0</v>
      </c>
      <c r="J31" s="42">
        <f>IF(I31&gt;0,0,[1]ESF!J34-[1]ESF!I34)</f>
        <v>0</v>
      </c>
      <c r="K31" s="29"/>
    </row>
    <row r="32" spans="1:11" ht="14.25" customHeight="1" x14ac:dyDescent="0.2">
      <c r="A32" s="34"/>
      <c r="B32" s="41" t="s">
        <v>41</v>
      </c>
      <c r="C32" s="41"/>
      <c r="D32" s="42">
        <f>IF([1]ESF!D36&lt;[1]ESF!E36,[1]ESF!E36-[1]ESF!D36,0)</f>
        <v>0</v>
      </c>
      <c r="E32" s="42">
        <f>IF(D32&gt;0,0,[1]ESF!D36-[1]ESF!E36)</f>
        <v>0</v>
      </c>
      <c r="F32" s="33"/>
      <c r="G32" s="41" t="s">
        <v>42</v>
      </c>
      <c r="H32" s="41"/>
      <c r="I32" s="42">
        <f>IF([1]ESF!I35&gt;[1]ESF!J35,[1]ESF!I35-[1]ESF!J35,0)</f>
        <v>0</v>
      </c>
      <c r="J32" s="42">
        <f>IF(I32&gt;0,0,[1]ESF!J35-[1]ESF!I35)</f>
        <v>0</v>
      </c>
      <c r="K32" s="29"/>
    </row>
    <row r="33" spans="1:11" ht="25.5" customHeight="1" x14ac:dyDescent="0.2">
      <c r="A33" s="34"/>
      <c r="B33" s="43" t="s">
        <v>43</v>
      </c>
      <c r="C33" s="43"/>
      <c r="D33" s="42">
        <f>IF([1]ESF!D37&lt;[1]ESF!E37,[1]ESF!E37-[1]ESF!D37,0)</f>
        <v>0</v>
      </c>
      <c r="E33" s="42">
        <f>IF(D33&gt;0,0,[1]ESF!D37-[1]ESF!E37)</f>
        <v>0</v>
      </c>
      <c r="F33" s="33"/>
      <c r="G33" s="38"/>
      <c r="H33" s="38"/>
      <c r="I33" s="45"/>
      <c r="J33" s="45"/>
      <c r="K33" s="29"/>
    </row>
    <row r="34" spans="1:11" ht="12" customHeight="1" x14ac:dyDescent="0.2">
      <c r="A34" s="34"/>
      <c r="B34" s="41" t="s">
        <v>44</v>
      </c>
      <c r="C34" s="41"/>
      <c r="D34" s="42">
        <f>IF([1]ESF!D38&lt;[1]ESF!E38,[1]ESF!E38-[1]ESF!D38,0)</f>
        <v>0</v>
      </c>
      <c r="E34" s="42">
        <f>IF(D34&gt;0,0,[1]ESF!D38-[1]ESF!E38)</f>
        <v>0</v>
      </c>
      <c r="F34" s="33"/>
      <c r="G34" s="35" t="s">
        <v>45</v>
      </c>
      <c r="H34" s="35"/>
      <c r="I34" s="36">
        <f>+I36+I42-J42</f>
        <v>2372480.8800000004</v>
      </c>
      <c r="J34" s="36">
        <v>0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ht="12" customHeight="1" x14ac:dyDescent="0.2">
      <c r="A36" s="34"/>
      <c r="B36" s="15"/>
      <c r="C36" s="15"/>
      <c r="D36" s="15"/>
      <c r="E36" s="15"/>
      <c r="F36" s="33"/>
      <c r="G36" s="35" t="s">
        <v>46</v>
      </c>
      <c r="H36" s="35"/>
      <c r="I36" s="36">
        <f>SUM(I38:I40)</f>
        <v>0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47</v>
      </c>
      <c r="H38" s="41"/>
      <c r="I38" s="42">
        <v>0</v>
      </c>
      <c r="J38" s="42"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48</v>
      </c>
      <c r="H39" s="41"/>
      <c r="I39" s="42">
        <f>IF([1]ESF!I46&gt;[1]ESF!J46,[1]ESF!I46-[1]ESF!J46,0)</f>
        <v>0</v>
      </c>
      <c r="J39" s="42">
        <f>IF(I39&gt;0,0,[1]ESF!J46-[1]ESF!I46)</f>
        <v>0</v>
      </c>
      <c r="K39" s="29"/>
    </row>
    <row r="40" spans="1:11" ht="12" customHeight="1" x14ac:dyDescent="0.2">
      <c r="A40" s="34"/>
      <c r="B40" s="15"/>
      <c r="C40" s="15"/>
      <c r="D40" s="15"/>
      <c r="E40" s="15"/>
      <c r="F40" s="33"/>
      <c r="G40" s="41" t="s">
        <v>49</v>
      </c>
      <c r="H40" s="41"/>
      <c r="I40" s="42">
        <f>IF([1]ESF!I47&gt;[1]ESF!J47,[1]ESF!I47-[1]ESF!J47,0)</f>
        <v>0</v>
      </c>
      <c r="J40" s="42">
        <f>IF(I40&gt;0,0,[1]ESF!J47-[1]ESF!I47)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ht="12" customHeight="1" x14ac:dyDescent="0.2">
      <c r="A42" s="34"/>
      <c r="B42" s="15"/>
      <c r="C42" s="15"/>
      <c r="D42" s="15"/>
      <c r="E42" s="15"/>
      <c r="F42" s="33"/>
      <c r="G42" s="35" t="s">
        <v>50</v>
      </c>
      <c r="H42" s="35"/>
      <c r="I42" s="36">
        <f>+I44+I47-J45</f>
        <v>2372480.8800000004</v>
      </c>
      <c r="J42" s="36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ht="12" customHeight="1" x14ac:dyDescent="0.2">
      <c r="A44" s="34"/>
      <c r="B44" s="15"/>
      <c r="C44" s="15"/>
      <c r="D44" s="15"/>
      <c r="E44" s="15"/>
      <c r="F44" s="33"/>
      <c r="G44" s="41" t="s">
        <v>51</v>
      </c>
      <c r="H44" s="41"/>
      <c r="I44" s="42">
        <v>2487461.4700000002</v>
      </c>
      <c r="J44" s="42">
        <v>0</v>
      </c>
      <c r="K44" s="29"/>
    </row>
    <row r="45" spans="1:11" ht="12" customHeight="1" x14ac:dyDescent="0.2">
      <c r="A45" s="34"/>
      <c r="B45" s="15"/>
      <c r="C45" s="15"/>
      <c r="D45" s="15"/>
      <c r="E45" s="15"/>
      <c r="F45" s="33"/>
      <c r="G45" s="41" t="s">
        <v>52</v>
      </c>
      <c r="H45" s="41"/>
      <c r="I45" s="42">
        <v>0</v>
      </c>
      <c r="J45" s="42">
        <v>114980.59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53</v>
      </c>
      <c r="H46" s="41"/>
      <c r="I46" s="42">
        <f>IF([1]ESF!I53&gt;[1]ESF!J53,[1]ESF!I53-[1]ESF!J53,0)</f>
        <v>0</v>
      </c>
      <c r="J46" s="42">
        <f>IF(I46&gt;0,0,[1]ESF!J53-[1]ESF!I53)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54</v>
      </c>
      <c r="H47" s="41"/>
      <c r="I47" s="42">
        <v>0</v>
      </c>
      <c r="J47" s="42">
        <f>IF(I47&gt;0,0,[1]ESF!J54-[1]ESF!I54)</f>
        <v>0</v>
      </c>
      <c r="K47" s="29"/>
    </row>
    <row r="48" spans="1:11" ht="12" customHeight="1" x14ac:dyDescent="0.2">
      <c r="A48" s="37"/>
      <c r="B48" s="15"/>
      <c r="C48" s="15"/>
      <c r="D48" s="15"/>
      <c r="E48" s="15"/>
      <c r="F48" s="33"/>
      <c r="G48" s="41" t="s">
        <v>55</v>
      </c>
      <c r="H48" s="41"/>
      <c r="I48" s="42">
        <f>IF([1]ESF!I55&gt;[1]ESF!J55,[1]ESF!I55-[1]ESF!J55,0)</f>
        <v>0</v>
      </c>
      <c r="J48" s="42">
        <f>IF(I48&gt;0,0,[1]ESF!J55-[1]ESF!I55)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56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ht="14.25" customHeight="1" x14ac:dyDescent="0.2">
      <c r="A52" s="34"/>
      <c r="B52" s="15"/>
      <c r="C52" s="15"/>
      <c r="D52" s="15"/>
      <c r="E52" s="15"/>
      <c r="F52" s="33"/>
      <c r="G52" s="41" t="s">
        <v>57</v>
      </c>
      <c r="H52" s="41"/>
      <c r="I52" s="42">
        <f>IF([1]ESF!I59&gt;[1]ESF!J59,[1]ESF!I59-[1]ESF!J59,0)</f>
        <v>0</v>
      </c>
      <c r="J52" s="42">
        <f>IF(I52&gt;0,0,[1]ESF!J59-[1]ESF!I59)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58</v>
      </c>
      <c r="H53" s="49"/>
      <c r="I53" s="50">
        <f>IF([1]ESF!I60&gt;[1]ESF!J60,[1]ESF!I60-[1]ESF!J60,0)</f>
        <v>0</v>
      </c>
      <c r="J53" s="50">
        <f>IF(I53&gt;0,0,[1]ESF!J60-[1]ESF!I60)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12.75" customHeight="1" x14ac:dyDescent="0.2">
      <c r="B56" s="61" t="s">
        <v>59</v>
      </c>
      <c r="C56" s="61"/>
      <c r="D56" s="61"/>
      <c r="E56" s="61"/>
      <c r="F56" s="61"/>
      <c r="G56" s="61"/>
      <c r="H56" s="61"/>
      <c r="I56" s="61"/>
      <c r="J56" s="61"/>
    </row>
    <row r="57" spans="1:11" ht="15" customHeight="1" x14ac:dyDescent="0.2">
      <c r="B57" s="57"/>
      <c r="C57" s="58"/>
      <c r="D57" s="59"/>
      <c r="E57" s="59"/>
      <c r="G57" s="62"/>
      <c r="H57" s="63"/>
      <c r="I57" s="59"/>
      <c r="J57" s="59"/>
    </row>
    <row r="58" spans="1:11" ht="9.75" customHeight="1" x14ac:dyDescent="0.2"/>
    <row r="68" spans="8:11" ht="15" x14ac:dyDescent="0.2">
      <c r="H68" s="5"/>
      <c r="K68" s="64">
        <v>11</v>
      </c>
    </row>
    <row r="69" spans="8:11" x14ac:dyDescent="0.2">
      <c r="H69" s="5"/>
    </row>
    <row r="70" spans="8:11" x14ac:dyDescent="0.2">
      <c r="H70" s="5"/>
    </row>
    <row r="72" spans="8:11" x14ac:dyDescent="0.2">
      <c r="H72" s="5"/>
    </row>
  </sheetData>
  <sheetProtection formatCells="0" selectLockedCells="1"/>
  <mergeCells count="58">
    <mergeCell ref="G53:H53"/>
    <mergeCell ref="B56:J56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E5:G5"/>
    <mergeCell ref="B9:C9"/>
    <mergeCell ref="G9:H9"/>
  </mergeCells>
  <printOptions horizontalCentered="1" verticalCentered="1"/>
  <pageMargins left="0" right="0" top="0.23622047244094491" bottom="0.39370078740157483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2017-06-22T17:24:31Z</dcterms:created>
  <dcterms:modified xsi:type="dcterms:W3CDTF">2017-06-22T17:25:27Z</dcterms:modified>
</cp:coreProperties>
</file>