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G" sheetId="1" r:id="rId1"/>
  </sheets>
  <externalReferences>
    <externalReference r:id="rId2"/>
  </externalReferences>
  <definedNames>
    <definedName name="_xlnm.Print_Area" localSheetId="0">COG!$B$1:$K$68</definedName>
  </definedNames>
  <calcPr calcId="145621"/>
</workbook>
</file>

<file path=xl/calcChain.xml><?xml version="1.0" encoding="utf-8"?>
<calcChain xmlns="http://schemas.openxmlformats.org/spreadsheetml/2006/main">
  <c r="H50" i="1" l="1"/>
  <c r="F50" i="1"/>
  <c r="E50" i="1"/>
  <c r="D50" i="1"/>
  <c r="J44" i="1"/>
  <c r="I44" i="1"/>
  <c r="H44" i="1"/>
  <c r="G44" i="1"/>
  <c r="E44" i="1"/>
  <c r="D44" i="1"/>
  <c r="F44" i="1" s="1"/>
  <c r="K44" i="1" s="1"/>
  <c r="F43" i="1"/>
  <c r="K43" i="1" s="1"/>
  <c r="J42" i="1"/>
  <c r="I42" i="1"/>
  <c r="H42" i="1"/>
  <c r="G42" i="1"/>
  <c r="F42" i="1"/>
  <c r="K42" i="1" s="1"/>
  <c r="E42" i="1"/>
  <c r="D42" i="1"/>
  <c r="F41" i="1"/>
  <c r="K41" i="1" s="1"/>
  <c r="K40" i="1"/>
  <c r="J39" i="1"/>
  <c r="I39" i="1"/>
  <c r="H39" i="1"/>
  <c r="G39" i="1"/>
  <c r="E39" i="1"/>
  <c r="D39" i="1"/>
  <c r="F38" i="1"/>
  <c r="K38" i="1" s="1"/>
  <c r="K37" i="1"/>
  <c r="F37" i="1"/>
  <c r="F36" i="1"/>
  <c r="K36" i="1" s="1"/>
  <c r="J35" i="1"/>
  <c r="I35" i="1"/>
  <c r="H35" i="1"/>
  <c r="G35" i="1"/>
  <c r="E35" i="1"/>
  <c r="D35" i="1"/>
  <c r="K34" i="1"/>
  <c r="F34" i="1"/>
  <c r="F35" i="1" s="1"/>
  <c r="K35" i="1" s="1"/>
  <c r="J33" i="1"/>
  <c r="I33" i="1"/>
  <c r="H33" i="1"/>
  <c r="G33" i="1"/>
  <c r="E33" i="1"/>
  <c r="D33" i="1"/>
  <c r="F32" i="1"/>
  <c r="K32" i="1" s="1"/>
  <c r="K31" i="1"/>
  <c r="F31" i="1"/>
  <c r="F30" i="1"/>
  <c r="K30" i="1" s="1"/>
  <c r="K29" i="1"/>
  <c r="F29" i="1"/>
  <c r="K28" i="1"/>
  <c r="F27" i="1"/>
  <c r="K27" i="1" s="1"/>
  <c r="K26" i="1"/>
  <c r="F26" i="1"/>
  <c r="F25" i="1"/>
  <c r="F33" i="1" s="1"/>
  <c r="K33" i="1" s="1"/>
  <c r="K24" i="1"/>
  <c r="F24" i="1"/>
  <c r="J23" i="1"/>
  <c r="I23" i="1"/>
  <c r="H23" i="1"/>
  <c r="G23" i="1"/>
  <c r="E23" i="1"/>
  <c r="D23" i="1"/>
  <c r="F22" i="1"/>
  <c r="K22" i="1" s="1"/>
  <c r="K21" i="1"/>
  <c r="F21" i="1"/>
  <c r="F20" i="1"/>
  <c r="K20" i="1" s="1"/>
  <c r="K19" i="1"/>
  <c r="F19" i="1"/>
  <c r="F18" i="1"/>
  <c r="K18" i="1" s="1"/>
  <c r="K17" i="1"/>
  <c r="F17" i="1"/>
  <c r="F16" i="1"/>
  <c r="F23" i="1" s="1"/>
  <c r="K23" i="1" s="1"/>
  <c r="J15" i="1"/>
  <c r="J45" i="1" s="1"/>
  <c r="I15" i="1"/>
  <c r="I45" i="1" s="1"/>
  <c r="H15" i="1"/>
  <c r="H45" i="1" s="1"/>
  <c r="G15" i="1"/>
  <c r="G45" i="1" s="1"/>
  <c r="E15" i="1"/>
  <c r="E45" i="1" s="1"/>
  <c r="D15" i="1"/>
  <c r="D45" i="1" s="1"/>
  <c r="K14" i="1"/>
  <c r="F14" i="1"/>
  <c r="F13" i="1"/>
  <c r="K13" i="1" s="1"/>
  <c r="K12" i="1"/>
  <c r="F12" i="1"/>
  <c r="F11" i="1"/>
  <c r="K11" i="1" s="1"/>
  <c r="K10" i="1"/>
  <c r="F10" i="1"/>
  <c r="F9" i="1"/>
  <c r="F15" i="1" s="1"/>
  <c r="K9" i="1" l="1"/>
  <c r="K15" i="1" s="1"/>
  <c r="K45" i="1" s="1"/>
  <c r="K16" i="1"/>
  <c r="K25" i="1"/>
  <c r="F39" i="1"/>
  <c r="K39" i="1" s="1"/>
  <c r="F45" i="1" l="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<sst xmlns="http://schemas.openxmlformats.org/spreadsheetml/2006/main" count="56" uniqueCount="55">
  <si>
    <t>Clasificación por Objeto del Gasto (Capítulo y Concepto)</t>
  </si>
  <si>
    <t>al 30 de Junio de 2017</t>
  </si>
  <si>
    <t>Ente Público:</t>
  </si>
  <si>
    <t>ESCUELA PREPARATORIA REGIONAL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</si>
  <si>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</si>
  <si>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</si>
  <si>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</si>
  <si>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</si>
  <si>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</si>
  <si>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</si>
  <si>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</si>
  <si>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</si>
  <si>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</si>
  <si>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</si>
  <si>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</si>
  <si>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</si>
  <si>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</si>
  <si>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</si>
  <si>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</si>
  <si>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</si>
  <si>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</si>
  <si>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</si>
  <si>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SERVICIOS PERSONALES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</si>
  <si>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</si>
  <si>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</si>
  <si>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</si>
  <si>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</si>
  <si>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</si>
  <si>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</si>
  <si>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</si>
  <si>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MATERIALES Y SUMINISTROS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</si>
  <si>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</si>
  <si>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</si>
  <si>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</si>
  <si>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</si>
  <si>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</si>
  <si>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</si>
  <si>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</si>
  <si>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</si>
  <si>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</si>
  <si>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</si>
  <si>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AYUDAS SOCIALES</t>
  </si>
  <si>
    <t>TRANSFERENCIAS, ASIGNACIONES, SUBSIDIOS Y OTRAS AY</t>
  </si>
  <si>
    <t>MOBILIARIO Y EQUIPO DE ADMINISTRACIÓN</t>
  </si>
  <si>
    <t>MOBILIARIO Y EQUIPO EDUCACIONAL Y RECREATIVO</t>
  </si>
  <si>
    <t>MAQUINARIA, OTROS EQUIPOS Y HERRAMIENTAS</t>
  </si>
  <si>
    <t>BIENES MUEBLES, INMUEBLES E INTANGIBLES</t>
  </si>
  <si>
    <t>OBRA PÚBLICA EN BIENES DE DOMINIO PÚBLICO</t>
  </si>
  <si>
    <t>OBRA PÚBLICA EN BIENES PROPIOS</t>
  </si>
  <si>
    <t>INVERSIÓN PÚBLICA</t>
  </si>
  <si>
    <t>PROVISIONES PARA CONTINGENCIAS Y OTRAS EROGACIONES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</si>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</sst>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5" fillId="0" borderId="0"/>
    <xf numFmtId="0" fontId="15" fillId="0" borderId="0"/>
    <xf numFmtId="0" fontId="2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</cellStyleXfs>
  <cellXfs count="54">
    <xf numFmtId="0" fontId="0" fillId="0" borderId="0" xfId="0"/>
    <xf numFmtId="0" fontId="4" fillId="12" borderId="0" xfId="0" applyFont="1" applyFill="1"/>
    <xf numFmtId="0" fontId="4" fillId="0" borderId="0" xfId="0" applyFont="1"/>
    <xf numFmtId="0" fontId="3" fillId="12" borderId="0" xfId="0" applyFont="1" applyFill="1" applyBorder="1" applyAlignment="1">
      <alignment horizontal="right"/>
    </xf>
    <xf numFmtId="0" fontId="3" fillId="12" borderId="6" xfId="0" applyNumberFormat="1" applyFont="1" applyFill="1" applyBorder="1" applyAlignment="1" applyProtection="1">
      <protection locked="0"/>
    </xf>
    <xf numFmtId="0" fontId="3" fillId="12" borderId="6" xfId="0" applyFont="1" applyFill="1" applyBorder="1" applyAlignment="1"/>
    <xf numFmtId="0" fontId="4" fillId="12" borderId="6" xfId="0" applyFont="1" applyFill="1" applyBorder="1"/>
    <xf numFmtId="0" fontId="3" fillId="11" borderId="8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3" fontId="7" fillId="0" borderId="9" xfId="1" applyFont="1" applyFill="1" applyBorder="1" applyAlignment="1">
      <alignment horizontal="right" vertical="top" wrapText="1"/>
    </xf>
    <xf numFmtId="4" fontId="7" fillId="0" borderId="10" xfId="0" applyNumberFormat="1" applyFont="1" applyBorder="1"/>
    <xf numFmtId="0" fontId="4" fillId="0" borderId="0" xfId="0" applyFont="1" applyFill="1"/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3" fontId="7" fillId="0" borderId="9" xfId="1" applyFont="1" applyFill="1" applyBorder="1" applyAlignment="1">
      <alignment horizontal="right" vertical="center" wrapText="1"/>
    </xf>
    <xf numFmtId="4" fontId="7" fillId="0" borderId="9" xfId="0" applyNumberFormat="1" applyFont="1" applyBorder="1"/>
    <xf numFmtId="0" fontId="6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3" fontId="9" fillId="0" borderId="9" xfId="1" applyFont="1" applyFill="1" applyBorder="1" applyAlignment="1">
      <alignment horizontal="right" vertical="center" wrapText="1"/>
    </xf>
    <xf numFmtId="0" fontId="10" fillId="0" borderId="0" xfId="0" applyFont="1" applyFill="1"/>
    <xf numFmtId="4" fontId="10" fillId="0" borderId="0" xfId="0" applyNumberFormat="1" applyFont="1" applyFill="1"/>
    <xf numFmtId="43" fontId="4" fillId="0" borderId="0" xfId="0" applyNumberFormat="1" applyFont="1" applyFill="1"/>
    <xf numFmtId="4" fontId="4" fillId="0" borderId="0" xfId="0" applyNumberFormat="1" applyFont="1" applyFill="1"/>
    <xf numFmtId="4" fontId="9" fillId="0" borderId="9" xfId="0" applyNumberFormat="1" applyFont="1" applyBorder="1"/>
    <xf numFmtId="4" fontId="7" fillId="0" borderId="9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11" xfId="0" applyNumberFormat="1" applyFont="1" applyBorder="1"/>
    <xf numFmtId="0" fontId="8" fillId="0" borderId="0" xfId="0" applyFont="1" applyFill="1" applyBorder="1" applyAlignment="1">
      <alignment horizontal="left" vertical="center"/>
    </xf>
    <xf numFmtId="43" fontId="7" fillId="0" borderId="11" xfId="1" applyFont="1" applyFill="1" applyBorder="1" applyAlignment="1">
      <alignment horizontal="right" vertical="top" wrapText="1"/>
    </xf>
    <xf numFmtId="0" fontId="0" fillId="0" borderId="0" xfId="0" applyFont="1"/>
    <xf numFmtId="43" fontId="9" fillId="0" borderId="9" xfId="1" applyFont="1" applyFill="1" applyBorder="1" applyAlignment="1">
      <alignment horizontal="right" vertical="top" wrapText="1"/>
    </xf>
    <xf numFmtId="44" fontId="8" fillId="0" borderId="13" xfId="2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43" fontId="10" fillId="0" borderId="8" xfId="1" applyFont="1" applyFill="1" applyBorder="1" applyAlignment="1">
      <alignment vertical="center" wrapText="1"/>
    </xf>
    <xf numFmtId="4" fontId="0" fillId="0" borderId="0" xfId="0" applyNumberFormat="1"/>
    <xf numFmtId="0" fontId="7" fillId="12" borderId="0" xfId="0" applyFont="1" applyFill="1"/>
    <xf numFmtId="0" fontId="11" fillId="0" borderId="0" xfId="0" applyFont="1" applyAlignment="1">
      <alignment horizontal="center"/>
    </xf>
    <xf numFmtId="43" fontId="11" fillId="0" borderId="0" xfId="0" applyNumberFormat="1" applyFont="1" applyAlignment="1">
      <alignment horizontal="center"/>
    </xf>
    <xf numFmtId="4" fontId="4" fillId="0" borderId="0" xfId="0" applyNumberFormat="1" applyFont="1"/>
    <xf numFmtId="164" fontId="4" fillId="0" borderId="0" xfId="0" applyNumberFormat="1" applyFont="1"/>
    <xf numFmtId="0" fontId="12" fillId="12" borderId="0" xfId="0" applyFont="1" applyFill="1"/>
    <xf numFmtId="37" fontId="3" fillId="11" borderId="2" xfId="1" applyNumberFormat="1" applyFont="1" applyFill="1" applyBorder="1" applyAlignment="1" applyProtection="1">
      <alignment horizontal="center"/>
    </xf>
    <xf numFmtId="37" fontId="3" fillId="11" borderId="3" xfId="1" applyNumberFormat="1" applyFont="1" applyFill="1" applyBorder="1" applyAlignment="1" applyProtection="1">
      <alignment horizontal="center"/>
    </xf>
    <xf numFmtId="37" fontId="3" fillId="11" borderId="4" xfId="1" applyNumberFormat="1" applyFont="1" applyFill="1" applyBorder="1" applyAlignment="1" applyProtection="1">
      <alignment horizontal="center"/>
    </xf>
    <xf numFmtId="37" fontId="3" fillId="11" borderId="5" xfId="1" applyNumberFormat="1" applyFont="1" applyFill="1" applyBorder="1" applyAlignment="1" applyProtection="1">
      <alignment horizontal="center"/>
    </xf>
    <xf numFmtId="37" fontId="3" fillId="11" borderId="6" xfId="1" applyNumberFormat="1" applyFont="1" applyFill="1" applyBorder="1" applyAlignment="1" applyProtection="1">
      <alignment horizontal="center"/>
    </xf>
    <xf numFmtId="37" fontId="3" fillId="11" borderId="7" xfId="1" applyNumberFormat="1" applyFont="1" applyFill="1" applyBorder="1" applyAlignment="1" applyProtection="1">
      <alignment horizontal="center"/>
    </xf>
    <xf numFmtId="0" fontId="3" fillId="11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 wrapText="1"/>
    </xf>
  </cellXfs>
  <cellStyles count="26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" xfId="2" builtinId="4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81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5" xfId="200"/>
    <cellStyle name="Normal 5 10" xfId="201"/>
    <cellStyle name="Normal 5 11" xfId="202"/>
    <cellStyle name="Normal 5 12" xfId="203"/>
    <cellStyle name="Normal 5 13" xfId="204"/>
    <cellStyle name="Normal 5 14" xfId="205"/>
    <cellStyle name="Normal 5 15" xfId="206"/>
    <cellStyle name="Normal 5 16" xfId="207"/>
    <cellStyle name="Normal 5 17" xfId="208"/>
    <cellStyle name="Normal 5 18" xfId="209"/>
    <cellStyle name="Normal 5 2" xfId="210"/>
    <cellStyle name="Normal 5 2 2" xfId="211"/>
    <cellStyle name="Normal 5 3" xfId="212"/>
    <cellStyle name="Normal 5 3 2" xfId="213"/>
    <cellStyle name="Normal 5 4" xfId="214"/>
    <cellStyle name="Normal 5 4 2" xfId="215"/>
    <cellStyle name="Normal 5 5" xfId="216"/>
    <cellStyle name="Normal 5 5 2" xfId="217"/>
    <cellStyle name="Normal 5 6" xfId="218"/>
    <cellStyle name="Normal 5 7" xfId="219"/>
    <cellStyle name="Normal 5 7 2" xfId="220"/>
    <cellStyle name="Normal 5 8" xfId="221"/>
    <cellStyle name="Normal 5 9" xfId="222"/>
    <cellStyle name="Normal 56" xfId="223"/>
    <cellStyle name="Normal 6" xfId="224"/>
    <cellStyle name="Normal 6 2" xfId="225"/>
    <cellStyle name="Normal 6 3" xfId="226"/>
    <cellStyle name="Normal 7" xfId="227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36"/>
    <cellStyle name="Normal 7 19" xfId="237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246"/>
    <cellStyle name="Normal 9" xfId="247"/>
    <cellStyle name="Normal 9 2" xfId="248"/>
    <cellStyle name="Normal 9 3" xfId="249"/>
    <cellStyle name="Notas 2" xfId="250"/>
    <cellStyle name="Porcentaje 2" xfId="251"/>
    <cellStyle name="Porcentual 2" xfId="252"/>
    <cellStyle name="Porcentual 2 2" xfId="253"/>
    <cellStyle name="Total 10" xfId="254"/>
    <cellStyle name="Total 11" xfId="255"/>
    <cellStyle name="Total 12" xfId="256"/>
    <cellStyle name="Total 13" xfId="257"/>
    <cellStyle name="Total 14" xfId="258"/>
    <cellStyle name="Total 2" xfId="259"/>
    <cellStyle name="Total 3" xfId="260"/>
    <cellStyle name="Total 4" xfId="261"/>
    <cellStyle name="Total 5" xfId="262"/>
    <cellStyle name="Total 6" xfId="263"/>
    <cellStyle name="Total 7" xfId="264"/>
    <cellStyle name="Total 8" xfId="265"/>
    <cellStyle name="Total 9" xfId="2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R\Desktop\AUXILIAR%20CONTABILIDAD%20Y%20PRESUPUESTOS\DOCUMENTOS\ESTADOS%20FINANCIEROS\2017\JUNIO\Estados%20Fros%20y%20Pptales%20JUNIO%202017%20TRIMESTRE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BMu "/>
      <sheetName val="BInmu"/>
      <sheetName val="GCP"/>
      <sheetName val="PyPI  "/>
      <sheetName val="IR"/>
      <sheetName val="Esq Bu"/>
      <sheetName val="Rel Cta Banc"/>
      <sheetName val="Esq Bur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69"/>
  <sheetViews>
    <sheetView showGridLines="0" tabSelected="1" topLeftCell="B1" zoomScaleNormal="100" workbookViewId="0">
      <selection activeCell="A49" sqref="A49:IV49"/>
    </sheetView>
  </sheetViews>
  <sheetFormatPr baseColWidth="10" defaultRowHeight="12" x14ac:dyDescent="0.2"/>
  <cols>
    <col min="1" max="1" width="2.42578125" style="1" customWidth="1"/>
    <col min="2" max="2" width="5.42578125" style="2" customWidth="1"/>
    <col min="3" max="3" width="57.28515625" style="2" customWidth="1"/>
    <col min="4" max="4" width="13.140625" style="2" bestFit="1" customWidth="1"/>
    <col min="5" max="5" width="14" style="2" customWidth="1"/>
    <col min="6" max="6" width="13.140625" style="2" bestFit="1" customWidth="1"/>
    <col min="7" max="7" width="16" style="2" customWidth="1"/>
    <col min="8" max="9" width="14.7109375" style="2" customWidth="1"/>
    <col min="10" max="10" width="13.42578125" style="2" bestFit="1" customWidth="1"/>
    <col min="11" max="11" width="17.5703125" style="2" bestFit="1" customWidth="1"/>
    <col min="12" max="12" width="3.7109375" style="1" customWidth="1"/>
    <col min="13" max="14" width="12.28515625" style="2" bestFit="1" customWidth="1"/>
    <col min="15" max="16384" width="11.42578125" style="2"/>
  </cols>
  <sheetData>
    <row r="1" spans="2:14" ht="14.25" customHeight="1" x14ac:dyDescent="0.2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8"/>
    </row>
    <row r="2" spans="2:14" ht="14.25" customHeight="1" x14ac:dyDescent="0.2"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1"/>
    </row>
    <row r="3" spans="2:14" s="1" customFormat="1" ht="6.75" customHeight="1" x14ac:dyDescent="0.2"/>
    <row r="4" spans="2:14" s="1" customFormat="1" ht="18" customHeight="1" x14ac:dyDescent="0.2">
      <c r="C4" s="3" t="s">
        <v>2</v>
      </c>
      <c r="D4" s="4" t="s">
        <v>3</v>
      </c>
      <c r="E4" s="5"/>
      <c r="F4" s="4"/>
      <c r="G4" s="4"/>
      <c r="H4" s="6"/>
      <c r="I4" s="6"/>
      <c r="J4" s="6"/>
    </row>
    <row r="5" spans="2:14" s="1" customFormat="1" ht="6.75" customHeight="1" x14ac:dyDescent="0.2"/>
    <row r="6" spans="2:14" x14ac:dyDescent="0.2">
      <c r="B6" s="52" t="s">
        <v>4</v>
      </c>
      <c r="C6" s="52"/>
      <c r="D6" s="53" t="s">
        <v>5</v>
      </c>
      <c r="E6" s="53"/>
      <c r="F6" s="53"/>
      <c r="G6" s="53"/>
      <c r="H6" s="53"/>
      <c r="I6" s="53"/>
      <c r="J6" s="53"/>
      <c r="K6" s="53" t="s">
        <v>6</v>
      </c>
    </row>
    <row r="7" spans="2:14" ht="24" x14ac:dyDescent="0.2">
      <c r="B7" s="52"/>
      <c r="C7" s="52"/>
      <c r="D7" s="7" t="s">
        <v>7</v>
      </c>
      <c r="E7" s="7" t="s">
        <v>8</v>
      </c>
      <c r="F7" s="7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53"/>
    </row>
    <row r="8" spans="2:14" ht="11.25" customHeight="1" x14ac:dyDescent="0.2">
      <c r="B8" s="52"/>
      <c r="C8" s="52"/>
      <c r="D8" s="7">
        <v>1</v>
      </c>
      <c r="E8" s="7">
        <v>2</v>
      </c>
      <c r="F8" s="7" t="s">
        <v>14</v>
      </c>
      <c r="G8" s="8">
        <v>4</v>
      </c>
      <c r="H8" s="8">
        <v>5</v>
      </c>
      <c r="I8" s="8">
        <v>6</v>
      </c>
      <c r="J8" s="8">
        <v>7</v>
      </c>
      <c r="K8" s="7" t="s">
        <v>15</v>
      </c>
    </row>
    <row r="9" spans="2:14" s="13" customFormat="1" ht="12" customHeight="1" x14ac:dyDescent="0.2">
      <c r="B9" s="9">
        <v>1100</v>
      </c>
      <c r="C9" s="10" t="s">
        <v>16</v>
      </c>
      <c r="D9" s="11">
        <v>5974032.9199999999</v>
      </c>
      <c r="E9" s="11">
        <v>220583.86</v>
      </c>
      <c r="F9" s="11">
        <f t="shared" ref="F9:F22" si="0">D9+E9</f>
        <v>6194616.7800000003</v>
      </c>
      <c r="G9" s="11">
        <v>2837164.04</v>
      </c>
      <c r="H9" s="11">
        <v>2830613.82</v>
      </c>
      <c r="I9" s="11">
        <v>2830613.82</v>
      </c>
      <c r="J9" s="11">
        <v>2830613.82</v>
      </c>
      <c r="K9" s="12">
        <f>+F9-H9</f>
        <v>3364002.9600000004</v>
      </c>
    </row>
    <row r="10" spans="2:14" s="13" customFormat="1" x14ac:dyDescent="0.2">
      <c r="B10" s="14">
        <v>1200</v>
      </c>
      <c r="C10" s="15" t="s">
        <v>17</v>
      </c>
      <c r="D10" s="16">
        <v>2124781.52</v>
      </c>
      <c r="E10" s="16">
        <v>0</v>
      </c>
      <c r="F10" s="11">
        <f t="shared" si="0"/>
        <v>2124781.52</v>
      </c>
      <c r="G10" s="11">
        <v>1063289.22</v>
      </c>
      <c r="H10" s="11">
        <v>725830.7</v>
      </c>
      <c r="I10" s="11">
        <v>725830.7</v>
      </c>
      <c r="J10" s="11">
        <v>725830.7</v>
      </c>
      <c r="K10" s="17">
        <f t="shared" ref="K10:K44" si="1">+F10-H10</f>
        <v>1398950.82</v>
      </c>
    </row>
    <row r="11" spans="2:14" s="13" customFormat="1" ht="12" customHeight="1" x14ac:dyDescent="0.2">
      <c r="B11" s="14">
        <v>1300</v>
      </c>
      <c r="C11" s="18" t="s">
        <v>18</v>
      </c>
      <c r="D11" s="16">
        <v>4327127.58</v>
      </c>
      <c r="E11" s="16">
        <v>1448225.89</v>
      </c>
      <c r="F11" s="11">
        <f t="shared" si="0"/>
        <v>5775353.4699999997</v>
      </c>
      <c r="G11" s="11">
        <v>1974465.92</v>
      </c>
      <c r="H11" s="11">
        <v>1514633.76</v>
      </c>
      <c r="I11" s="11">
        <v>1514633.76</v>
      </c>
      <c r="J11" s="11">
        <v>1514633.76</v>
      </c>
      <c r="K11" s="17">
        <f t="shared" si="1"/>
        <v>4260719.71</v>
      </c>
    </row>
    <row r="12" spans="2:14" s="13" customFormat="1" x14ac:dyDescent="0.2">
      <c r="B12" s="14">
        <v>1400</v>
      </c>
      <c r="C12" s="15" t="s">
        <v>19</v>
      </c>
      <c r="D12" s="16">
        <v>2526502.62</v>
      </c>
      <c r="E12" s="16">
        <v>0</v>
      </c>
      <c r="F12" s="11">
        <f t="shared" si="0"/>
        <v>2526502.62</v>
      </c>
      <c r="G12" s="11">
        <v>1655132.99</v>
      </c>
      <c r="H12" s="11">
        <v>963833.41</v>
      </c>
      <c r="I12" s="11">
        <v>963833.41</v>
      </c>
      <c r="J12" s="11">
        <v>963833.41</v>
      </c>
      <c r="K12" s="17">
        <f t="shared" si="1"/>
        <v>1562669.21</v>
      </c>
    </row>
    <row r="13" spans="2:14" s="13" customFormat="1" x14ac:dyDescent="0.2">
      <c r="B13" s="14">
        <v>1500</v>
      </c>
      <c r="C13" s="15" t="s">
        <v>20</v>
      </c>
      <c r="D13" s="16">
        <v>6180347.4500000002</v>
      </c>
      <c r="E13" s="16">
        <v>215455.73</v>
      </c>
      <c r="F13" s="11">
        <f t="shared" si="0"/>
        <v>6395803.1800000006</v>
      </c>
      <c r="G13" s="11">
        <v>3579638.67</v>
      </c>
      <c r="H13" s="11">
        <v>3293180.41</v>
      </c>
      <c r="I13" s="11">
        <v>3293180.41</v>
      </c>
      <c r="J13" s="11">
        <v>3293180.41</v>
      </c>
      <c r="K13" s="17">
        <f t="shared" si="1"/>
        <v>3102622.7700000005</v>
      </c>
    </row>
    <row r="14" spans="2:14" s="13" customFormat="1" x14ac:dyDescent="0.2">
      <c r="B14" s="14">
        <v>1700</v>
      </c>
      <c r="C14" s="15" t="s">
        <v>21</v>
      </c>
      <c r="D14" s="16">
        <v>180000</v>
      </c>
      <c r="E14" s="16">
        <v>0</v>
      </c>
      <c r="F14" s="11">
        <f t="shared" si="0"/>
        <v>180000</v>
      </c>
      <c r="G14" s="11">
        <v>102256.64</v>
      </c>
      <c r="H14" s="11">
        <v>74664.05</v>
      </c>
      <c r="I14" s="11">
        <v>74664.05</v>
      </c>
      <c r="J14" s="11">
        <v>74664.05</v>
      </c>
      <c r="K14" s="17">
        <f t="shared" si="1"/>
        <v>105335.95</v>
      </c>
    </row>
    <row r="15" spans="2:14" s="22" customFormat="1" x14ac:dyDescent="0.2">
      <c r="B15" s="19">
        <v>1000</v>
      </c>
      <c r="C15" s="20" t="s">
        <v>22</v>
      </c>
      <c r="D15" s="21">
        <f>D9+D10+D11+D12+D13</f>
        <v>21132792.09</v>
      </c>
      <c r="E15" s="21">
        <f>E9+E10+E11+E12+E13</f>
        <v>1884265.48</v>
      </c>
      <c r="F15" s="21">
        <f t="shared" ref="F15:K15" si="2">F9+F10+F11+F12+F13+F14</f>
        <v>23197057.57</v>
      </c>
      <c r="G15" s="21">
        <f t="shared" si="2"/>
        <v>11211947.48</v>
      </c>
      <c r="H15" s="21">
        <f t="shared" si="2"/>
        <v>9402756.1500000004</v>
      </c>
      <c r="I15" s="21">
        <f t="shared" si="2"/>
        <v>9402756.1500000004</v>
      </c>
      <c r="J15" s="21">
        <f t="shared" si="2"/>
        <v>9402756.1500000004</v>
      </c>
      <c r="K15" s="21">
        <f t="shared" si="2"/>
        <v>13794301.419999998</v>
      </c>
      <c r="M15" s="23"/>
      <c r="N15" s="23"/>
    </row>
    <row r="16" spans="2:14" s="13" customFormat="1" ht="12" customHeight="1" x14ac:dyDescent="0.2">
      <c r="B16" s="14">
        <v>2100</v>
      </c>
      <c r="C16" s="18" t="s">
        <v>23</v>
      </c>
      <c r="D16" s="16">
        <v>349342</v>
      </c>
      <c r="E16" s="16">
        <v>-12624</v>
      </c>
      <c r="F16" s="11">
        <f t="shared" si="0"/>
        <v>336718</v>
      </c>
      <c r="G16" s="11">
        <v>241218</v>
      </c>
      <c r="H16" s="17">
        <v>67592.5</v>
      </c>
      <c r="I16" s="17">
        <v>67592.5</v>
      </c>
      <c r="J16" s="17">
        <v>67592.5</v>
      </c>
      <c r="K16" s="17">
        <f t="shared" si="1"/>
        <v>269125.5</v>
      </c>
      <c r="M16" s="24"/>
      <c r="N16" s="25"/>
    </row>
    <row r="17" spans="2:14" s="13" customFormat="1" x14ac:dyDescent="0.2">
      <c r="B17" s="14">
        <v>2200</v>
      </c>
      <c r="C17" s="15" t="s">
        <v>24</v>
      </c>
      <c r="D17" s="16">
        <v>8700</v>
      </c>
      <c r="E17" s="16">
        <v>0</v>
      </c>
      <c r="F17" s="11">
        <f t="shared" si="0"/>
        <v>8700</v>
      </c>
      <c r="G17" s="11">
        <v>5800</v>
      </c>
      <c r="H17" s="17">
        <v>2514.94</v>
      </c>
      <c r="I17" s="17">
        <v>2514.94</v>
      </c>
      <c r="J17" s="17">
        <v>2514.94</v>
      </c>
      <c r="K17" s="17">
        <f t="shared" si="1"/>
        <v>6185.0599999999995</v>
      </c>
    </row>
    <row r="18" spans="2:14" s="13" customFormat="1" x14ac:dyDescent="0.2">
      <c r="B18" s="14">
        <v>2400</v>
      </c>
      <c r="C18" s="15" t="s">
        <v>25</v>
      </c>
      <c r="D18" s="16">
        <v>38400</v>
      </c>
      <c r="E18" s="16">
        <v>10094</v>
      </c>
      <c r="F18" s="11">
        <f t="shared" si="0"/>
        <v>48494</v>
      </c>
      <c r="G18" s="11">
        <v>37494</v>
      </c>
      <c r="H18" s="17">
        <v>11415.26</v>
      </c>
      <c r="I18" s="17">
        <v>11415.26</v>
      </c>
      <c r="J18" s="17">
        <v>11415.26</v>
      </c>
      <c r="K18" s="17">
        <f t="shared" si="1"/>
        <v>37078.74</v>
      </c>
    </row>
    <row r="19" spans="2:14" s="13" customFormat="1" x14ac:dyDescent="0.2">
      <c r="B19" s="14">
        <v>2500</v>
      </c>
      <c r="C19" s="15" t="s">
        <v>26</v>
      </c>
      <c r="D19" s="16">
        <v>12000</v>
      </c>
      <c r="E19" s="16">
        <v>-5000</v>
      </c>
      <c r="F19" s="11">
        <f t="shared" si="0"/>
        <v>7000</v>
      </c>
      <c r="G19" s="11">
        <v>7000</v>
      </c>
      <c r="H19" s="17">
        <v>3220.28</v>
      </c>
      <c r="I19" s="17">
        <v>3220.28</v>
      </c>
      <c r="J19" s="17">
        <v>3220.28</v>
      </c>
      <c r="K19" s="17">
        <f t="shared" si="1"/>
        <v>3779.72</v>
      </c>
    </row>
    <row r="20" spans="2:14" s="13" customFormat="1" x14ac:dyDescent="0.2">
      <c r="B20" s="14">
        <v>2600</v>
      </c>
      <c r="C20" s="15" t="s">
        <v>27</v>
      </c>
      <c r="D20" s="16">
        <v>144000</v>
      </c>
      <c r="E20" s="16">
        <v>-30000</v>
      </c>
      <c r="F20" s="11">
        <f t="shared" si="0"/>
        <v>114000</v>
      </c>
      <c r="G20" s="11">
        <v>72000</v>
      </c>
      <c r="H20" s="17">
        <v>66542.33</v>
      </c>
      <c r="I20" s="17">
        <v>66542.33</v>
      </c>
      <c r="J20" s="17">
        <v>66542.33</v>
      </c>
      <c r="K20" s="17">
        <f t="shared" si="1"/>
        <v>47457.67</v>
      </c>
    </row>
    <row r="21" spans="2:14" s="13" customFormat="1" x14ac:dyDescent="0.2">
      <c r="B21" s="14">
        <v>2700</v>
      </c>
      <c r="C21" s="15" t="s">
        <v>28</v>
      </c>
      <c r="D21" s="16">
        <v>26000</v>
      </c>
      <c r="E21" s="16">
        <v>-14775</v>
      </c>
      <c r="F21" s="11">
        <f t="shared" si="0"/>
        <v>11225</v>
      </c>
      <c r="G21" s="11">
        <v>11225</v>
      </c>
      <c r="H21" s="17">
        <v>225</v>
      </c>
      <c r="I21" s="17">
        <v>225</v>
      </c>
      <c r="J21" s="17">
        <v>225</v>
      </c>
      <c r="K21" s="17">
        <f t="shared" si="1"/>
        <v>11000</v>
      </c>
    </row>
    <row r="22" spans="2:14" s="13" customFormat="1" x14ac:dyDescent="0.2">
      <c r="B22" s="14">
        <v>2900</v>
      </c>
      <c r="C22" s="15" t="s">
        <v>29</v>
      </c>
      <c r="D22" s="16">
        <v>66000</v>
      </c>
      <c r="E22" s="16">
        <v>-38354.199999999997</v>
      </c>
      <c r="F22" s="11">
        <f t="shared" si="0"/>
        <v>27645.800000000003</v>
      </c>
      <c r="G22" s="11">
        <v>26645.8</v>
      </c>
      <c r="H22" s="17">
        <v>6406</v>
      </c>
      <c r="I22" s="17">
        <v>6406</v>
      </c>
      <c r="J22" s="17">
        <v>6406</v>
      </c>
      <c r="K22" s="17">
        <f t="shared" si="1"/>
        <v>21239.800000000003</v>
      </c>
      <c r="N22" s="25"/>
    </row>
    <row r="23" spans="2:14" s="22" customFormat="1" x14ac:dyDescent="0.2">
      <c r="B23" s="19">
        <v>2000</v>
      </c>
      <c r="C23" s="20" t="s">
        <v>30</v>
      </c>
      <c r="D23" s="21">
        <f t="shared" ref="D23:J23" si="3">D16+D17+D18+D19+D20+D21+D22</f>
        <v>644442</v>
      </c>
      <c r="E23" s="21">
        <f t="shared" si="3"/>
        <v>-90659.199999999997</v>
      </c>
      <c r="F23" s="21">
        <f t="shared" si="3"/>
        <v>553782.80000000005</v>
      </c>
      <c r="G23" s="21">
        <f t="shared" si="3"/>
        <v>401382.8</v>
      </c>
      <c r="H23" s="21">
        <f t="shared" si="3"/>
        <v>157916.31</v>
      </c>
      <c r="I23" s="21">
        <f t="shared" si="3"/>
        <v>157916.31</v>
      </c>
      <c r="J23" s="21">
        <f t="shared" si="3"/>
        <v>157916.31</v>
      </c>
      <c r="K23" s="26">
        <f t="shared" si="1"/>
        <v>395866.49000000005</v>
      </c>
    </row>
    <row r="24" spans="2:14" s="13" customFormat="1" x14ac:dyDescent="0.2">
      <c r="B24" s="14">
        <v>3100</v>
      </c>
      <c r="C24" s="15" t="s">
        <v>31</v>
      </c>
      <c r="D24" s="16">
        <v>501289.68</v>
      </c>
      <c r="E24" s="16">
        <v>54071.94</v>
      </c>
      <c r="F24" s="11">
        <f t="shared" ref="F24:F32" si="4">D24+E24</f>
        <v>555361.62</v>
      </c>
      <c r="G24" s="11">
        <v>334823.73</v>
      </c>
      <c r="H24" s="17">
        <v>245184.29</v>
      </c>
      <c r="I24" s="17">
        <v>245184.29</v>
      </c>
      <c r="J24" s="17">
        <v>245184.29</v>
      </c>
      <c r="K24" s="17">
        <f t="shared" si="1"/>
        <v>310177.32999999996</v>
      </c>
    </row>
    <row r="25" spans="2:14" s="13" customFormat="1" x14ac:dyDescent="0.2">
      <c r="B25" s="14">
        <v>3200</v>
      </c>
      <c r="C25" s="15" t="s">
        <v>32</v>
      </c>
      <c r="D25" s="16">
        <v>12000</v>
      </c>
      <c r="E25" s="16">
        <v>50984</v>
      </c>
      <c r="F25" s="11">
        <f t="shared" si="4"/>
        <v>62984</v>
      </c>
      <c r="G25" s="11">
        <v>46284</v>
      </c>
      <c r="H25" s="17">
        <v>6284</v>
      </c>
      <c r="I25" s="17">
        <v>6284</v>
      </c>
      <c r="J25" s="17">
        <v>6284</v>
      </c>
      <c r="K25" s="17">
        <f t="shared" si="1"/>
        <v>56700</v>
      </c>
    </row>
    <row r="26" spans="2:14" s="13" customFormat="1" x14ac:dyDescent="0.2">
      <c r="B26" s="14">
        <v>3300</v>
      </c>
      <c r="C26" s="15" t="s">
        <v>33</v>
      </c>
      <c r="D26" s="16">
        <v>657610</v>
      </c>
      <c r="E26" s="16">
        <v>612925.4</v>
      </c>
      <c r="F26" s="11">
        <f>D26+E26</f>
        <v>1270535.3999999999</v>
      </c>
      <c r="G26" s="11">
        <v>411369.4</v>
      </c>
      <c r="H26" s="17">
        <v>290767.57</v>
      </c>
      <c r="I26" s="17">
        <v>290767.57</v>
      </c>
      <c r="J26" s="17">
        <v>290767.57</v>
      </c>
      <c r="K26" s="17">
        <f t="shared" si="1"/>
        <v>979767.82999999984</v>
      </c>
    </row>
    <row r="27" spans="2:14" s="13" customFormat="1" x14ac:dyDescent="0.2">
      <c r="B27" s="14">
        <v>3400</v>
      </c>
      <c r="C27" s="15" t="s">
        <v>34</v>
      </c>
      <c r="D27" s="16">
        <v>68200</v>
      </c>
      <c r="E27" s="16">
        <v>0</v>
      </c>
      <c r="F27" s="11">
        <f>D27+E27</f>
        <v>68200</v>
      </c>
      <c r="G27" s="11">
        <v>50197.56</v>
      </c>
      <c r="H27" s="17">
        <v>34881.870000000003</v>
      </c>
      <c r="I27" s="17">
        <v>34881.870000000003</v>
      </c>
      <c r="J27" s="17">
        <v>34881.870000000003</v>
      </c>
      <c r="K27" s="17">
        <f t="shared" si="1"/>
        <v>33318.129999999997</v>
      </c>
    </row>
    <row r="28" spans="2:14" s="13" customFormat="1" x14ac:dyDescent="0.2">
      <c r="B28" s="14">
        <v>3500</v>
      </c>
      <c r="C28" s="15" t="s">
        <v>35</v>
      </c>
      <c r="D28" s="16">
        <v>784237.7</v>
      </c>
      <c r="E28" s="16">
        <v>-49129.919999999998</v>
      </c>
      <c r="F28" s="11">
        <v>735107.78</v>
      </c>
      <c r="G28" s="11">
        <v>431974.74</v>
      </c>
      <c r="H28" s="27">
        <v>369172.99</v>
      </c>
      <c r="I28" s="27">
        <v>369172.99</v>
      </c>
      <c r="J28" s="27">
        <v>369172.99</v>
      </c>
      <c r="K28" s="27">
        <f t="shared" si="1"/>
        <v>365934.79000000004</v>
      </c>
    </row>
    <row r="29" spans="2:14" s="13" customFormat="1" ht="12" customHeight="1" x14ac:dyDescent="0.2">
      <c r="B29" s="14">
        <v>3600</v>
      </c>
      <c r="C29" s="15" t="s">
        <v>36</v>
      </c>
      <c r="D29" s="16">
        <v>52269</v>
      </c>
      <c r="E29" s="16">
        <v>0</v>
      </c>
      <c r="F29" s="11">
        <f t="shared" si="4"/>
        <v>52269</v>
      </c>
      <c r="G29" s="11">
        <v>52269</v>
      </c>
      <c r="H29" s="17">
        <v>0</v>
      </c>
      <c r="I29" s="17">
        <v>0</v>
      </c>
      <c r="J29" s="17">
        <v>0</v>
      </c>
      <c r="K29" s="17">
        <f t="shared" si="1"/>
        <v>52269</v>
      </c>
    </row>
    <row r="30" spans="2:14" s="13" customFormat="1" ht="12" customHeight="1" x14ac:dyDescent="0.2">
      <c r="B30" s="14">
        <v>3700</v>
      </c>
      <c r="C30" s="18" t="s">
        <v>37</v>
      </c>
      <c r="D30" s="16">
        <v>56000</v>
      </c>
      <c r="E30" s="16">
        <v>-1112.1099999999999</v>
      </c>
      <c r="F30" s="11">
        <f t="shared" si="4"/>
        <v>54887.89</v>
      </c>
      <c r="G30" s="11">
        <v>44887.89</v>
      </c>
      <c r="H30" s="17">
        <v>32404.9</v>
      </c>
      <c r="I30" s="17">
        <v>32404.9</v>
      </c>
      <c r="J30" s="17">
        <v>32404.9</v>
      </c>
      <c r="K30" s="17">
        <f t="shared" si="1"/>
        <v>22482.989999999998</v>
      </c>
    </row>
    <row r="31" spans="2:14" s="13" customFormat="1" x14ac:dyDescent="0.2">
      <c r="B31" s="14">
        <v>3800</v>
      </c>
      <c r="C31" s="15" t="s">
        <v>38</v>
      </c>
      <c r="D31" s="16">
        <v>128900</v>
      </c>
      <c r="E31" s="16">
        <v>-11304.49</v>
      </c>
      <c r="F31" s="11">
        <f t="shared" si="4"/>
        <v>117595.51</v>
      </c>
      <c r="G31" s="11">
        <v>66500</v>
      </c>
      <c r="H31" s="17">
        <v>52543.93</v>
      </c>
      <c r="I31" s="17">
        <v>52543.93</v>
      </c>
      <c r="J31" s="17">
        <v>52543.93</v>
      </c>
      <c r="K31" s="17">
        <f t="shared" si="1"/>
        <v>65051.579999999994</v>
      </c>
    </row>
    <row r="32" spans="2:14" s="13" customFormat="1" ht="12" customHeight="1" x14ac:dyDescent="0.2">
      <c r="B32" s="14">
        <v>3900</v>
      </c>
      <c r="C32" s="18" t="s">
        <v>39</v>
      </c>
      <c r="D32" s="16">
        <v>303803</v>
      </c>
      <c r="E32" s="16">
        <v>109441.4</v>
      </c>
      <c r="F32" s="11">
        <f t="shared" si="4"/>
        <v>413244.4</v>
      </c>
      <c r="G32" s="11">
        <v>289959.24</v>
      </c>
      <c r="H32" s="17">
        <v>172540.1</v>
      </c>
      <c r="I32" s="17">
        <v>172540.1</v>
      </c>
      <c r="J32" s="17">
        <v>172540.1</v>
      </c>
      <c r="K32" s="17">
        <f t="shared" si="1"/>
        <v>240704.30000000002</v>
      </c>
      <c r="M32" s="25"/>
    </row>
    <row r="33" spans="2:14" s="22" customFormat="1" x14ac:dyDescent="0.2">
      <c r="B33" s="19">
        <v>3000</v>
      </c>
      <c r="C33" s="28" t="s">
        <v>40</v>
      </c>
      <c r="D33" s="21">
        <f t="shared" ref="D33:J33" si="5">D24+D25+D26+D27+D28+D29+D30+D31+D32</f>
        <v>2564309.38</v>
      </c>
      <c r="E33" s="21">
        <f t="shared" si="5"/>
        <v>765876.22000000009</v>
      </c>
      <c r="F33" s="21">
        <f t="shared" si="5"/>
        <v>3330185.5999999996</v>
      </c>
      <c r="G33" s="21">
        <f t="shared" si="5"/>
        <v>1728265.5599999998</v>
      </c>
      <c r="H33" s="21">
        <f t="shared" si="5"/>
        <v>1203779.6500000001</v>
      </c>
      <c r="I33" s="21">
        <f t="shared" si="5"/>
        <v>1203779.6500000001</v>
      </c>
      <c r="J33" s="21">
        <f t="shared" si="5"/>
        <v>1203779.6500000001</v>
      </c>
      <c r="K33" s="26">
        <f t="shared" si="1"/>
        <v>2126405.9499999993</v>
      </c>
    </row>
    <row r="34" spans="2:14" s="13" customFormat="1" x14ac:dyDescent="0.2">
      <c r="B34" s="14">
        <v>4400</v>
      </c>
      <c r="C34" s="29" t="s">
        <v>41</v>
      </c>
      <c r="D34" s="16">
        <v>15000</v>
      </c>
      <c r="E34" s="16">
        <v>-2876.8</v>
      </c>
      <c r="F34" s="11">
        <f t="shared" ref="F34:F44" si="6">D34+E34</f>
        <v>12123.2</v>
      </c>
      <c r="G34" s="11">
        <v>6013</v>
      </c>
      <c r="H34" s="17">
        <v>6013</v>
      </c>
      <c r="I34" s="30">
        <v>6013</v>
      </c>
      <c r="J34" s="30">
        <v>6013</v>
      </c>
      <c r="K34" s="17">
        <f t="shared" si="1"/>
        <v>6110.2000000000007</v>
      </c>
      <c r="N34" s="25"/>
    </row>
    <row r="35" spans="2:14" s="22" customFormat="1" ht="9.75" customHeight="1" x14ac:dyDescent="0.2">
      <c r="B35" s="19">
        <v>4000</v>
      </c>
      <c r="C35" s="31" t="s">
        <v>42</v>
      </c>
      <c r="D35" s="21">
        <f t="shared" ref="D35:J35" si="7">D34</f>
        <v>15000</v>
      </c>
      <c r="E35" s="21">
        <f t="shared" si="7"/>
        <v>-2876.8</v>
      </c>
      <c r="F35" s="21">
        <f t="shared" si="7"/>
        <v>12123.2</v>
      </c>
      <c r="G35" s="21">
        <f t="shared" si="7"/>
        <v>6013</v>
      </c>
      <c r="H35" s="21">
        <f t="shared" si="7"/>
        <v>6013</v>
      </c>
      <c r="I35" s="21">
        <f t="shared" si="7"/>
        <v>6013</v>
      </c>
      <c r="J35" s="21">
        <f t="shared" si="7"/>
        <v>6013</v>
      </c>
      <c r="K35" s="26">
        <f t="shared" si="1"/>
        <v>6110.2000000000007</v>
      </c>
    </row>
    <row r="36" spans="2:14" s="13" customFormat="1" x14ac:dyDescent="0.2">
      <c r="B36" s="14">
        <v>5100</v>
      </c>
      <c r="C36" s="29" t="s">
        <v>43</v>
      </c>
      <c r="D36" s="16">
        <v>85000</v>
      </c>
      <c r="E36" s="16">
        <v>543737.97</v>
      </c>
      <c r="F36" s="11">
        <f t="shared" si="6"/>
        <v>628737.97</v>
      </c>
      <c r="G36" s="11">
        <v>539740</v>
      </c>
      <c r="H36" s="17">
        <v>0</v>
      </c>
      <c r="I36" s="30">
        <v>0</v>
      </c>
      <c r="J36" s="30">
        <v>0</v>
      </c>
      <c r="K36" s="17">
        <f t="shared" si="1"/>
        <v>628737.97</v>
      </c>
    </row>
    <row r="37" spans="2:14" s="13" customFormat="1" x14ac:dyDescent="0.2">
      <c r="B37" s="14">
        <v>5200</v>
      </c>
      <c r="C37" s="29" t="s">
        <v>44</v>
      </c>
      <c r="D37" s="16">
        <v>55000</v>
      </c>
      <c r="E37" s="16">
        <v>0</v>
      </c>
      <c r="F37" s="11">
        <f t="shared" si="6"/>
        <v>55000</v>
      </c>
      <c r="G37" s="32">
        <v>0</v>
      </c>
      <c r="H37" s="30">
        <v>0</v>
      </c>
      <c r="I37" s="30">
        <v>0</v>
      </c>
      <c r="J37" s="30">
        <v>0</v>
      </c>
      <c r="K37" s="17">
        <f t="shared" si="1"/>
        <v>55000</v>
      </c>
    </row>
    <row r="38" spans="2:14" s="13" customFormat="1" x14ac:dyDescent="0.2">
      <c r="B38" s="14">
        <v>5600</v>
      </c>
      <c r="C38" s="15" t="s">
        <v>45</v>
      </c>
      <c r="D38" s="16">
        <v>0</v>
      </c>
      <c r="E38" s="16">
        <v>0</v>
      </c>
      <c r="F38" s="11">
        <f t="shared" si="6"/>
        <v>0</v>
      </c>
      <c r="G38" s="32">
        <v>0</v>
      </c>
      <c r="H38" s="30">
        <v>0</v>
      </c>
      <c r="I38" s="30">
        <v>0</v>
      </c>
      <c r="J38" s="30">
        <v>0</v>
      </c>
      <c r="K38" s="17">
        <f t="shared" si="1"/>
        <v>0</v>
      </c>
    </row>
    <row r="39" spans="2:14" s="22" customFormat="1" x14ac:dyDescent="0.2">
      <c r="B39" s="19">
        <v>5000</v>
      </c>
      <c r="C39" s="20" t="s">
        <v>46</v>
      </c>
      <c r="D39" s="21">
        <f t="shared" ref="D39:J39" si="8">D36+D37+D38</f>
        <v>140000</v>
      </c>
      <c r="E39" s="21">
        <f t="shared" si="8"/>
        <v>543737.97</v>
      </c>
      <c r="F39" s="21">
        <f t="shared" si="8"/>
        <v>683737.97</v>
      </c>
      <c r="G39" s="21">
        <f t="shared" si="8"/>
        <v>539740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6">
        <f t="shared" si="1"/>
        <v>683737.97</v>
      </c>
      <c r="N39" s="23"/>
    </row>
    <row r="40" spans="2:14" s="13" customFormat="1" ht="15" x14ac:dyDescent="0.25">
      <c r="B40" s="14">
        <v>6100</v>
      </c>
      <c r="C40" s="33" t="s">
        <v>47</v>
      </c>
      <c r="D40" s="16">
        <v>0</v>
      </c>
      <c r="E40" s="16">
        <v>0</v>
      </c>
      <c r="F40" s="11">
        <v>0</v>
      </c>
      <c r="G40" s="32">
        <v>0</v>
      </c>
      <c r="H40" s="30">
        <v>0</v>
      </c>
      <c r="I40" s="30">
        <v>0</v>
      </c>
      <c r="J40" s="30">
        <v>0</v>
      </c>
      <c r="K40" s="17">
        <f t="shared" si="1"/>
        <v>0</v>
      </c>
    </row>
    <row r="41" spans="2:14" s="13" customFormat="1" ht="15" x14ac:dyDescent="0.25">
      <c r="B41" s="14">
        <v>6200</v>
      </c>
      <c r="C41" s="33" t="s">
        <v>48</v>
      </c>
      <c r="D41" s="16">
        <v>0</v>
      </c>
      <c r="E41" s="16">
        <v>173900</v>
      </c>
      <c r="F41" s="11">
        <f t="shared" si="6"/>
        <v>173900</v>
      </c>
      <c r="G41" s="32">
        <v>173690</v>
      </c>
      <c r="H41" s="30">
        <v>0</v>
      </c>
      <c r="I41" s="30">
        <v>0</v>
      </c>
      <c r="J41" s="30">
        <v>0</v>
      </c>
      <c r="K41" s="17">
        <f t="shared" si="1"/>
        <v>173900</v>
      </c>
    </row>
    <row r="42" spans="2:14" s="22" customFormat="1" x14ac:dyDescent="0.2">
      <c r="B42" s="19">
        <v>6000</v>
      </c>
      <c r="C42" s="20" t="s">
        <v>49</v>
      </c>
      <c r="D42" s="21">
        <f>D40+D41</f>
        <v>0</v>
      </c>
      <c r="E42" s="21">
        <f>E40+E41</f>
        <v>173900</v>
      </c>
      <c r="F42" s="34">
        <f t="shared" si="6"/>
        <v>173900</v>
      </c>
      <c r="G42" s="21">
        <f>G40+G41</f>
        <v>173690</v>
      </c>
      <c r="H42" s="21">
        <f>H40+H41</f>
        <v>0</v>
      </c>
      <c r="I42" s="21">
        <f>I40+I41</f>
        <v>0</v>
      </c>
      <c r="J42" s="21">
        <f>J40+J41</f>
        <v>0</v>
      </c>
      <c r="K42" s="26">
        <f t="shared" si="1"/>
        <v>173900</v>
      </c>
    </row>
    <row r="43" spans="2:14" s="13" customFormat="1" ht="15" x14ac:dyDescent="0.25">
      <c r="B43" s="14">
        <v>7900</v>
      </c>
      <c r="C43" t="s">
        <v>50</v>
      </c>
      <c r="D43" s="16">
        <v>1645330.17</v>
      </c>
      <c r="E43" s="16">
        <v>-766955.17</v>
      </c>
      <c r="F43" s="11">
        <f t="shared" si="6"/>
        <v>878374.99999999988</v>
      </c>
      <c r="G43" s="32">
        <v>0</v>
      </c>
      <c r="H43" s="30">
        <v>0</v>
      </c>
      <c r="I43" s="30">
        <v>0</v>
      </c>
      <c r="J43" s="30">
        <v>0</v>
      </c>
      <c r="K43" s="26">
        <f t="shared" si="1"/>
        <v>878374.99999999988</v>
      </c>
    </row>
    <row r="44" spans="2:14" s="22" customFormat="1" x14ac:dyDescent="0.2">
      <c r="B44" s="19">
        <v>7000</v>
      </c>
      <c r="C44" s="20" t="s">
        <v>51</v>
      </c>
      <c r="D44" s="35">
        <f>D43</f>
        <v>1645330.17</v>
      </c>
      <c r="E44" s="35">
        <f>E43</f>
        <v>-766955.17</v>
      </c>
      <c r="F44" s="34">
        <f t="shared" si="6"/>
        <v>878374.99999999988</v>
      </c>
      <c r="G44" s="35">
        <f>G43</f>
        <v>0</v>
      </c>
      <c r="H44" s="35">
        <f>H43</f>
        <v>0</v>
      </c>
      <c r="I44" s="35">
        <f>I43</f>
        <v>0</v>
      </c>
      <c r="J44" s="35">
        <f>J43</f>
        <v>0</v>
      </c>
      <c r="K44" s="26">
        <f t="shared" si="1"/>
        <v>878374.99999999988</v>
      </c>
    </row>
    <row r="45" spans="2:14" s="22" customFormat="1" x14ac:dyDescent="0.2">
      <c r="B45" s="36"/>
      <c r="C45" s="37" t="s">
        <v>52</v>
      </c>
      <c r="D45" s="38">
        <f>+D15+D23+D33+D35+D39+D42+D44+D14</f>
        <v>26321873.640000001</v>
      </c>
      <c r="E45" s="38">
        <f>E15+E23+E33+E35+E39+E42+E44</f>
        <v>2507288.5</v>
      </c>
      <c r="F45" s="38">
        <f t="shared" ref="F45:K45" si="9">+F15+F23+F33+F35+F39+F42+F44</f>
        <v>28829162.139999997</v>
      </c>
      <c r="G45" s="38">
        <f t="shared" si="9"/>
        <v>14061038.840000002</v>
      </c>
      <c r="H45" s="38">
        <f t="shared" si="9"/>
        <v>10770465.110000001</v>
      </c>
      <c r="I45" s="38">
        <f t="shared" si="9"/>
        <v>10770465.110000001</v>
      </c>
      <c r="J45" s="38">
        <f t="shared" si="9"/>
        <v>10770465.110000001</v>
      </c>
      <c r="K45" s="38">
        <f t="shared" si="9"/>
        <v>18058697.029999997</v>
      </c>
    </row>
    <row r="46" spans="2:14" ht="15" x14ac:dyDescent="0.25">
      <c r="D46" s="39"/>
      <c r="E46" s="39"/>
      <c r="F46" s="39"/>
      <c r="G46" s="39"/>
      <c r="H46" s="39"/>
      <c r="I46" s="39"/>
      <c r="J46" s="39"/>
    </row>
    <row r="47" spans="2:14" x14ac:dyDescent="0.2">
      <c r="B47" s="40" t="s">
        <v>53</v>
      </c>
      <c r="F47" s="41"/>
      <c r="G47" s="41"/>
      <c r="H47" s="41"/>
      <c r="I47" s="41"/>
      <c r="J47" s="42"/>
      <c r="K47" s="41"/>
    </row>
    <row r="48" spans="2:14" x14ac:dyDescent="0.2">
      <c r="D48" s="43"/>
      <c r="E48" s="43"/>
      <c r="F48" s="43"/>
      <c r="G48" s="43"/>
      <c r="H48" s="43"/>
      <c r="I48" s="43"/>
      <c r="J48" s="43"/>
      <c r="K48" s="43"/>
    </row>
    <row r="49" spans="4:11" x14ac:dyDescent="0.2">
      <c r="D49" s="43"/>
      <c r="E49" s="43"/>
      <c r="F49" s="43"/>
      <c r="G49" s="43"/>
      <c r="H49" s="43"/>
      <c r="I49" s="43"/>
      <c r="J49" s="43"/>
      <c r="K49" s="43"/>
    </row>
    <row r="50" spans="4:11" ht="15" x14ac:dyDescent="0.25">
      <c r="D50" s="41" t="str">
        <f>IF(D46=[1]CAdmon!C27," ","ERROR")</f>
        <v xml:space="preserve"> </v>
      </c>
      <c r="E50" s="41" t="str">
        <f>IF(E46=[1]CAdmon!D27," ","ERROR")</f>
        <v xml:space="preserve"> </v>
      </c>
      <c r="F50" s="41" t="str">
        <f>IF(F46=[1]CAdmon!E27," ","ERROR")</f>
        <v xml:space="preserve"> </v>
      </c>
      <c r="G50" s="41"/>
      <c r="H50" s="41" t="str">
        <f>IF(H46=[1]CAdmon!G27," ","ERROR")</f>
        <v xml:space="preserve"> </v>
      </c>
      <c r="I50" s="41"/>
      <c r="J50" s="42"/>
      <c r="K50" s="39"/>
    </row>
    <row r="51" spans="4:11" x14ac:dyDescent="0.2">
      <c r="K51" s="44"/>
    </row>
    <row r="54" spans="4:11" ht="6.75" customHeight="1" x14ac:dyDescent="0.2"/>
    <row r="55" spans="4:11" hidden="1" x14ac:dyDescent="0.2"/>
    <row r="56" spans="4:11" hidden="1" x14ac:dyDescent="0.2"/>
    <row r="57" spans="4:11" hidden="1" x14ac:dyDescent="0.2"/>
    <row r="58" spans="4:11" hidden="1" x14ac:dyDescent="0.2"/>
    <row r="59" spans="4:11" ht="3" customHeight="1" x14ac:dyDescent="0.2"/>
    <row r="61" spans="4:11" x14ac:dyDescent="0.2">
      <c r="K61" s="2">
        <v>29</v>
      </c>
    </row>
    <row r="66" spans="12:13" ht="0.75" customHeight="1" x14ac:dyDescent="0.2">
      <c r="M66" s="2" t="s">
        <v>54</v>
      </c>
    </row>
    <row r="67" spans="12:13" x14ac:dyDescent="0.2">
      <c r="L67" s="1" t="s">
        <v>54</v>
      </c>
    </row>
    <row r="69" spans="12:13" ht="14.25" x14ac:dyDescent="0.2">
      <c r="L69" s="45"/>
    </row>
  </sheetData>
  <mergeCells count="5">
    <mergeCell ref="B1:K1"/>
    <mergeCell ref="B2:K2"/>
    <mergeCell ref="B6:C8"/>
    <mergeCell ref="D6:J6"/>
    <mergeCell ref="K6:K7"/>
  </mergeCells>
  <pageMargins left="0.70866141732283472" right="0.11811023622047245" top="0.43307086614173229" bottom="0.55118110236220474" header="0.31496062992125984" footer="0.31496062992125984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2017-07-13T17:52:20Z</dcterms:created>
  <dcterms:modified xsi:type="dcterms:W3CDTF">2017-07-13T22:30:41Z</dcterms:modified>
</cp:coreProperties>
</file>