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3er trimestre\Carga por internet\Contabilidad\"/>
    </mc:Choice>
  </mc:AlternateContent>
  <bookViews>
    <workbookView xWindow="0" yWindow="0" windowWidth="20490" windowHeight="7065"/>
  </bookViews>
  <sheets>
    <sheet name="NOTAS" sheetId="1" r:id="rId1"/>
  </sheets>
  <externalReferences>
    <externalReference r:id="rId2"/>
  </externalReferences>
  <definedNames>
    <definedName name="_xlnm.Print_Area" localSheetId="0">NOTAS!$A$2:$F$502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9" i="1" l="1"/>
  <c r="D488" i="1"/>
  <c r="D487" i="1"/>
  <c r="D486" i="1"/>
  <c r="D485" i="1"/>
  <c r="D484" i="1" s="1"/>
  <c r="D491" i="1" s="1"/>
  <c r="C484" i="1"/>
  <c r="C491" i="1" s="1"/>
  <c r="B484" i="1"/>
  <c r="B491" i="1" s="1"/>
  <c r="C474" i="1"/>
  <c r="C471" i="1"/>
  <c r="C469" i="1"/>
  <c r="D468" i="1" s="1"/>
  <c r="D449" i="1"/>
  <c r="D447" i="1"/>
  <c r="D477" i="1" s="1"/>
  <c r="E477" i="1" s="1"/>
  <c r="D435" i="1"/>
  <c r="C433" i="1"/>
  <c r="D428" i="1"/>
  <c r="D426" i="1"/>
  <c r="D441" i="1" s="1"/>
  <c r="E441" i="1" s="1"/>
  <c r="B408" i="1"/>
  <c r="B416" i="1" s="1"/>
  <c r="G416" i="1" s="1"/>
  <c r="D397" i="1"/>
  <c r="D396" i="1"/>
  <c r="D394" i="1"/>
  <c r="D393" i="1"/>
  <c r="D400" i="1" s="1"/>
  <c r="G400" i="1" s="1"/>
  <c r="C393" i="1"/>
  <c r="C400" i="1" s="1"/>
  <c r="B393" i="1"/>
  <c r="B400" i="1" s="1"/>
  <c r="E385" i="1"/>
  <c r="C385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85" i="1" s="1"/>
  <c r="G385" i="1" s="1"/>
  <c r="C365" i="1"/>
  <c r="B365" i="1"/>
  <c r="B385" i="1" s="1"/>
  <c r="D363" i="1"/>
  <c r="F358" i="1"/>
  <c r="E358" i="1"/>
  <c r="C358" i="1"/>
  <c r="G358" i="1" s="1"/>
  <c r="B358" i="1"/>
  <c r="D356" i="1"/>
  <c r="D353" i="1"/>
  <c r="D350" i="1"/>
  <c r="D349" i="1"/>
  <c r="D348" i="1"/>
  <c r="D347" i="1"/>
  <c r="D358" i="1" s="1"/>
  <c r="C264" i="1"/>
  <c r="C338" i="1" s="1"/>
  <c r="B264" i="1"/>
  <c r="B338" i="1" s="1"/>
  <c r="G338" i="1" s="1"/>
  <c r="B257" i="1"/>
  <c r="B243" i="1"/>
  <c r="B230" i="1"/>
  <c r="B249" i="1" s="1"/>
  <c r="G249" i="1" s="1"/>
  <c r="B221" i="1"/>
  <c r="B213" i="1"/>
  <c r="B205" i="1"/>
  <c r="B197" i="1"/>
  <c r="E184" i="1"/>
  <c r="E183" i="1"/>
  <c r="E182" i="1"/>
  <c r="E181" i="1"/>
  <c r="E180" i="1"/>
  <c r="E179" i="1"/>
  <c r="E165" i="1" s="1"/>
  <c r="E188" i="1" s="1"/>
  <c r="E178" i="1"/>
  <c r="C176" i="1"/>
  <c r="D175" i="1"/>
  <c r="C174" i="1"/>
  <c r="C173" i="1"/>
  <c r="C172" i="1"/>
  <c r="C171" i="1"/>
  <c r="C170" i="1"/>
  <c r="C169" i="1"/>
  <c r="C168" i="1"/>
  <c r="C167" i="1"/>
  <c r="C166" i="1"/>
  <c r="C165" i="1" s="1"/>
  <c r="C188" i="1" s="1"/>
  <c r="D165" i="1"/>
  <c r="D188" i="1" s="1"/>
  <c r="B165" i="1"/>
  <c r="B188" i="1" s="1"/>
  <c r="G188" i="1" s="1"/>
  <c r="B158" i="1"/>
  <c r="B149" i="1"/>
  <c r="C140" i="1"/>
  <c r="B140" i="1"/>
  <c r="D136" i="1"/>
  <c r="D135" i="1"/>
  <c r="D140" i="1" s="1"/>
  <c r="D126" i="1"/>
  <c r="D125" i="1"/>
  <c r="D124" i="1"/>
  <c r="D123" i="1"/>
  <c r="D122" i="1"/>
  <c r="D121" i="1"/>
  <c r="D120" i="1"/>
  <c r="D119" i="1"/>
  <c r="D118" i="1"/>
  <c r="D117" i="1"/>
  <c r="D116" i="1"/>
  <c r="D115" i="1"/>
  <c r="C114" i="1"/>
  <c r="B114" i="1"/>
  <c r="D114" i="1" s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 s="1"/>
  <c r="D128" i="1" s="1"/>
  <c r="C94" i="1"/>
  <c r="C128" i="1" s="1"/>
  <c r="G128" i="1" s="1"/>
  <c r="B94" i="1"/>
  <c r="B128" i="1" s="1"/>
  <c r="B82" i="1"/>
  <c r="B73" i="1"/>
  <c r="B62" i="1"/>
  <c r="G57" i="1"/>
  <c r="E50" i="1"/>
  <c r="D50" i="1"/>
  <c r="B50" i="1"/>
  <c r="C46" i="1"/>
  <c r="C44" i="1"/>
  <c r="C43" i="1"/>
  <c r="C50" i="1" s="1"/>
  <c r="C42" i="1"/>
  <c r="G37" i="1"/>
  <c r="D37" i="1"/>
  <c r="C37" i="1"/>
  <c r="B37" i="1"/>
  <c r="D23" i="1"/>
  <c r="B23" i="1"/>
  <c r="C7" i="1"/>
</calcChain>
</file>

<file path=xl/comments1.xml><?xml version="1.0" encoding="utf-8"?>
<comments xmlns="http://schemas.openxmlformats.org/spreadsheetml/2006/main">
  <authors>
    <author>Admn2</author>
  </authors>
  <commentList>
    <comment ref="C466" authorId="0" shapeId="0">
      <text>
        <r>
          <rPr>
            <b/>
            <sz val="7"/>
            <color indexed="81"/>
            <rFont val="Arial Narrow"/>
            <family val="2"/>
          </rPr>
          <t>2380 MATERIALES DE PRODUCCIÓN Y COMER</t>
        </r>
      </text>
    </comment>
  </commentList>
</comments>
</file>

<file path=xl/sharedStrings.xml><?xml version="1.0" encoding="utf-8"?>
<sst xmlns="http://schemas.openxmlformats.org/spreadsheetml/2006/main" count="382" uniqueCount="328">
  <si>
    <t xml:space="preserve">NOTAS A LOS ESTADOS FINANCIEROS </t>
  </si>
  <si>
    <t>Al 30 de septiembre del 2018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</si>
  <si>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</si>
  <si>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</si>
  <si>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</si>
  <si>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</si>
  <si>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</si>
  <si>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</si>
  <si>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</si>
  <si>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</si>
  <si>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</si>
  <si>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</si>
  <si>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</si>
  <si>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</si>
  <si>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</si>
  <si>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</si>
  <si>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1122 CUENTAS POR COBRAR CP</t>
  </si>
  <si>
    <t>1122102001  CUENTAS POR COBRAR P</t>
  </si>
  <si>
    <t>1122602001  CUENTAS POR COBRAR A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</si>
  <si>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</si>
  <si>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</si>
  <si>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</si>
  <si>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</si>
  <si>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</si>
  <si>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</si>
  <si>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 GTOS A RESERVA DE CO</t>
  </si>
  <si>
    <t>1123102001  FUNCIONARIOS Y EMPLE</t>
  </si>
  <si>
    <t>1123103101  IVA ACREDITABLE</t>
  </si>
  <si>
    <t>1123103110  SALDOS A FAVOR IVA</t>
  </si>
  <si>
    <t>1123106001  OTROS DEUDORES DIVER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</si>
  <si>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</si>
  <si>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</si>
  <si>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</si>
  <si>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</si>
  <si>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</si>
  <si>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1141001003  INV. MERCÍA.VTA (ADQ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</si>
  <si>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</si>
  <si>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</si>
  <si>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</si>
  <si>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</si>
  <si>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</si>
  <si>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</si>
  <si>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</si>
  <si>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</si>
  <si>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</si>
  <si>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</si>
  <si>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</si>
  <si>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</si>
  <si>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</si>
  <si>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</si>
  <si>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</si>
  <si>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</si>
  <si>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</si>
  <si>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</si>
  <si>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</si>
  <si>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</si>
  <si>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</si>
  <si>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</si>
  <si>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</si>
  <si>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</si>
  <si>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</si>
  <si>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</si>
  <si>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1244154100  AUTOMÓVILES Y CAMIONES 2011</t>
  </si>
  <si>
    <t>1244254200  CARROCERÍAS Y REMOLQUES 2011</t>
  </si>
  <si>
    <t>1244954900  OTROS EQUIPOS DE TRANSPORTES 2011</t>
  </si>
  <si>
    <t>1246456400  SISTEMA DE AIRE ACONDICIONADO</t>
  </si>
  <si>
    <t>1246556500  EQUIPO DE COMUNICACI</t>
  </si>
  <si>
    <t>1246656600  EQUIPOS DE GENERACI</t>
  </si>
  <si>
    <t>1246656601  EQUIPOS DE GENERACIÓ</t>
  </si>
  <si>
    <t>1246756700  HERRAMIENTAS Y MÁQUI</t>
  </si>
  <si>
    <t>1247151300  BIENES ARTÍSTICOS,</t>
  </si>
  <si>
    <t>1247151301  BIENES ARTÍSTICOS,</t>
  </si>
  <si>
    <t>1260 DEPRECIACIÓN, DETERIORO Y AMORTIZACIÓN ACUMULADA DE BIENES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</si>
  <si>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</si>
  <si>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</si>
  <si>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</si>
  <si>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</si>
  <si>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</si>
  <si>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1263454101  AUTOMÓVILES Y CAMIONES 2010</t>
  </si>
  <si>
    <t>1263454201  CARROCERÍAS Y REMOLQUES 2010</t>
  </si>
  <si>
    <t>1263454901  OTROS EQUIPOS DE TRANSPORTE 2010</t>
  </si>
  <si>
    <t>1263656401  SISTEMAS DE AIRE ACO</t>
  </si>
  <si>
    <t>1263656501  EQUIPO DE COMUNICACI</t>
  </si>
  <si>
    <t>1263656601  EQUIPOS DE GENERACIÓ</t>
  </si>
  <si>
    <t>1263656701  HERRAMIENTAS Y MÁQUI</t>
  </si>
  <si>
    <t>ESF-09 INTANGIBLES Y DIFERIDOS</t>
  </si>
  <si>
    <t>1250 ACTIVOS INTANGIBLES</t>
  </si>
  <si>
    <t>1270 ACTIVOS DIFERIDOS</t>
  </si>
  <si>
    <t xml:space="preserve">  1273034500  SEGURO DE BIENES PAT</t>
  </si>
  <si>
    <t xml:space="preserve">  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</si>
  <si>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</si>
  <si>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</si>
  <si>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</si>
  <si>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</si>
  <si>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</si>
  <si>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</si>
  <si>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</si>
  <si>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2117101001  ISR NOMINA</t>
  </si>
  <si>
    <t>2117101002  ISR ASIMILADOS A SALARIOS</t>
  </si>
  <si>
    <t>2117101010  ISR RETENCION POR HONORARIOS</t>
  </si>
  <si>
    <t>2117101013  ISR RETENCION ARRENDAMIENTO</t>
  </si>
  <si>
    <t>2117102001  CEDULAR  HONORARIOS 1%</t>
  </si>
  <si>
    <t>2117102003  CEDULAR ARRENDAMIENTO A PAGAR</t>
  </si>
  <si>
    <t>2117202003  APORTACIÓN TRABAJADOR ISSSTE</t>
  </si>
  <si>
    <t>2117301001  IVA TRASLADADO</t>
  </si>
  <si>
    <t>2117502101  IMPUESTO SOBRE NOMINAS</t>
  </si>
  <si>
    <t>2117919003  DESCUENTO POR TELEFONÍA</t>
  </si>
  <si>
    <t>2119904001  ENTIDADES</t>
  </si>
  <si>
    <t>2119905001  ACREEDORES DIVERSOS</t>
  </si>
  <si>
    <t>2119905004  PARTIDAS EN CONCIL.BANCARIAS</t>
  </si>
  <si>
    <t>2119905007  ACCESOS AL MUSEOS</t>
  </si>
  <si>
    <t>2119905010  VENTAS TIENDA MUSEO 2011</t>
  </si>
  <si>
    <t>2119905011  REGALÍAS</t>
  </si>
  <si>
    <t>2119905012  PASIVOS EVENTOS CULTURALES</t>
  </si>
  <si>
    <t>2119905021  PASIVOS CHEQUES CANCELADOS</t>
  </si>
  <si>
    <t>2119905022  PROCEDIMIENTO ADMINISTRATIVO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</si>
  <si>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</si>
  <si>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</si>
  <si>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</si>
  <si>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</si>
  <si>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</si>
  <si>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</si>
  <si>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</si>
  <si>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</si>
  <si>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</si>
  <si>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</si>
  <si>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</si>
  <si>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</si>
  <si>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</si>
  <si>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</si>
  <si>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</si>
  <si>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4151510259  ACCESOS AL MUSEO</t>
  </si>
  <si>
    <t>4151510260  ACCESOS POR EVENTOS</t>
  </si>
  <si>
    <t>4159510601  CURSOS Y TALLERES INFANTILES</t>
  </si>
  <si>
    <t>4163610031  INDEMNIZACIONES (REC</t>
  </si>
  <si>
    <t>4169610154  POR CONCEPTO DE DONATIVOS</t>
  </si>
  <si>
    <t>4173711104  VENTAS DE EDICIONES</t>
  </si>
  <si>
    <t>4173711105  VENTAS TIENDA</t>
  </si>
  <si>
    <t>4173711106  VENTA DE EDICIONES (LIBROS)</t>
  </si>
  <si>
    <t>4173711108  VENTA TIENDA (LIBROS)</t>
  </si>
  <si>
    <t>4173711109  VENTA TIENDA (CD'S)</t>
  </si>
  <si>
    <t>4173711110  VENTAS TIENDA (GALERIA)</t>
  </si>
  <si>
    <t>4200 PARTICIPACIONES, APORTACIONES, TRANSFERENCIAS, ASIGNACIONES, SUBSIDIOS Y OTRAS AYUDAS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</si>
  <si>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</si>
  <si>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</si>
  <si>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</si>
  <si>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</si>
  <si>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</si>
  <si>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 OTROS INGRESOS Y BENEFICIOS</t>
  </si>
  <si>
    <t>4399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</si>
  <si>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</si>
  <si>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</si>
  <si>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</si>
  <si>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</si>
  <si>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</si>
  <si>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 SUELDOS BASE AL PERS</t>
  </si>
  <si>
    <t>5112121000  HONORARIOS ASIMILABLES A SALARIOS</t>
  </si>
  <si>
    <t>5112123000  RETRIBUCIONES POR SE</t>
  </si>
  <si>
    <t>5113131000  PRIMAS POR AÑOS DE S</t>
  </si>
  <si>
    <t>5113132000  PRIMAS DE VACAS., D</t>
  </si>
  <si>
    <t>5113133000  HORAS EXTRAORDINARIAS</t>
  </si>
  <si>
    <t>5113134000  COMPENSACIONES</t>
  </si>
  <si>
    <t>5114141000  APORTACIONES DE SEGURIDAD SOCIAL</t>
  </si>
  <si>
    <t>5114144000  SEGUROS MÚLTIPLES</t>
  </si>
  <si>
    <t>5115153000  SEGURO DE RETIRO (AP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</si>
  <si>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</si>
  <si>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</si>
  <si>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</si>
  <si>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</si>
  <si>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</si>
  <si>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</si>
  <si>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</si>
  <si>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</si>
  <si>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</si>
  <si>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</si>
  <si>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</si>
  <si>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5123233000  PROD. PAPEL, CAR.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</si>
  <si>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</si>
  <si>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</si>
  <si>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</si>
  <si>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</si>
  <si>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</si>
  <si>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</si>
  <si>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5125253000  MEDICINAS Y PRODUCTO</t>
  </si>
  <si>
    <t>5125256000  FIB. SINTET. HULE</t>
  </si>
  <si>
    <t>5126261000  COMBUSTIBLES, LUBRI</t>
  </si>
  <si>
    <t>5127272000  PRENDAS DE PROTECCIÓN</t>
  </si>
  <si>
    <t>5127274000  PRODUCTOS TEXTILES</t>
  </si>
  <si>
    <t>5129291000  HERRAMIENTAS MENORES</t>
  </si>
  <si>
    <t>5129292000  REFACCIONES, ACCESO</t>
  </si>
  <si>
    <t>5129296000  REF. EQ. TRANSP.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</si>
  <si>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</si>
  <si>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</si>
  <si>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</si>
  <si>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</si>
  <si>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</si>
  <si>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</si>
  <si>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5132322000  ARRENDAMIENTO DE EDIFICIOS</t>
  </si>
  <si>
    <t>5132325000  ARRENDAMIENTO DE EQU</t>
  </si>
  <si>
    <t>5132327000  ARRE. ACT. INTANG</t>
  </si>
  <si>
    <t>5132329000  OTROS ARRENDAMIENTOS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</si>
  <si>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</si>
  <si>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</si>
  <si>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</si>
  <si>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</si>
  <si>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</si>
  <si>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5134347000  FLETES Y MANIOBRAS</t>
  </si>
  <si>
    <t>5134348000  COMISIONES POR VENTAS</t>
  </si>
  <si>
    <t>5135351000  CONSERV. Y MANTENIMI</t>
  </si>
  <si>
    <t>5135355000  REPAR. Y MTTO. DE EQ</t>
  </si>
  <si>
    <t>5135359000  SERVICIOS DE JARDINE</t>
  </si>
  <si>
    <t>5136361100  DIFUSION POR RADIO,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</si>
  <si>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</si>
  <si>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</si>
  <si>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</si>
  <si>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</si>
  <si>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</si>
  <si>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</si>
  <si>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</si>
  <si>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</si>
  <si>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5139399000  OTROS SERVICIOS GENERALES</t>
  </si>
  <si>
    <t>5251452000  JUBILACIONES</t>
  </si>
  <si>
    <t>5518000001  BAJA DE ACTIVO FIJO</t>
  </si>
  <si>
    <t>5531002001  COSTO DE VENTA</t>
  </si>
  <si>
    <t>5593000001  DESCUENTOS Y BONIFICACIONES</t>
  </si>
  <si>
    <t>5599000006  DIFERENCIA POR REDONDEO</t>
  </si>
  <si>
    <t>III) NOTAS AL ESTADO DE VARIACIÓN A LA HACIEDA PÚBLICA</t>
  </si>
  <si>
    <t>VHP-01 PATRIMONIO CONTRIBUIDO</t>
  </si>
  <si>
    <t>MODIFICACION</t>
  </si>
  <si>
    <t>3110xxxxxx Aportaciones</t>
  </si>
  <si>
    <t>3110000001  APORTACIONES</t>
  </si>
  <si>
    <t>3110000002  BAJA DE ACTIVO FIJO</t>
  </si>
  <si>
    <t>3113914205  ESTATALES DE EJERCIC</t>
  </si>
  <si>
    <t>3113915000  ESTATALES EJE ANT BIENES MUEBLES</t>
  </si>
  <si>
    <t>3120xxxxxx Donaciones de Capital</t>
  </si>
  <si>
    <t>3120000002  DONACIONES DE BIENES</t>
  </si>
  <si>
    <t>3130xxxxxx Act. de la Hacienda Publica</t>
  </si>
  <si>
    <t>3130000002  ACTUALIZACION INCREM</t>
  </si>
  <si>
    <t>VHP-02 PATRIMONIO GENERADO</t>
  </si>
  <si>
    <t>3210 HACIENDA PUBLICA /PATRIMONIO GENERADO</t>
  </si>
  <si>
    <t>3220xxxxxx Resultado del ejercicio anterior</t>
  </si>
  <si>
    <t>3220000002  RESULTADOS ACUMULADOS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</si>
  <si>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</si>
  <si>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</si>
  <si>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</si>
  <si>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</si>
  <si>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</si>
  <si>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</si>
  <si>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</si>
  <si>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</si>
  <si>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DEL EJERCICIO 2015</t>
  </si>
  <si>
    <t>3220000024  RESULTADO DEL EJERCICIO 2016</t>
  </si>
  <si>
    <t>3220000025  RESULTADO DEL EJERCICIO 2017</t>
  </si>
  <si>
    <t>3220000100  APLICACIÓN DE REMANENTE PROPIO</t>
  </si>
  <si>
    <t>3220001000  CAPITALIZACIÓN RECURSOS PROPIOS</t>
  </si>
  <si>
    <t>3220001001  CAPITALIZACIÓN REMANENTES</t>
  </si>
  <si>
    <t>3220690201  APLICACIÓN DE REMANENTE PROPIO</t>
  </si>
  <si>
    <t>3220690211  APLICACIÓN DE REMANENTE PROPIO</t>
  </si>
  <si>
    <t>3220690214  APLICACIÓN DE REMANENTE MUNICIPAL</t>
  </si>
  <si>
    <t>IV) NOTAS AL ESTADO DE FLUJO DE EFECTIVO</t>
  </si>
  <si>
    <t>EFE-01 FLUJO DE EFECTIVO</t>
  </si>
  <si>
    <t>1110 EFECTIVO Y EQUIVALENTES</t>
  </si>
  <si>
    <t>1111201002  FONDO FIJO</t>
  </si>
  <si>
    <t>1112102001  BBVA BANCOMER 0100605182</t>
  </si>
  <si>
    <t>1112107001  SANTANDER-SERFIN 65-50275909-3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</si>
  <si>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</si>
  <si>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</si>
  <si>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</si>
  <si>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</si>
  <si>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1241 Mobiliario y Equipo de Administraci</t>
  </si>
  <si>
    <t>1246 Maquinaria, Otros Equipos y Herrami</t>
  </si>
  <si>
    <t>1247 Colecciones, Obras de Arte y Objeto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</si>
  <si>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</si>
  <si>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</si>
  <si>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</si>
  <si>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</si>
  <si>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</si>
  <si>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</si>
  <si>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</si>
  <si>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</si>
  <si>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</si>
  <si>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</si>
  <si>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</si>
  <si>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</si>
  <si>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</si>
  <si>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</si>
  <si>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</si>
  <si>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</si>
  <si>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</si>
  <si>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</si>
  <si>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</si>
  <si>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</si>
  <si>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</si>
  <si>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</si>
  <si>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</si>
  <si>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</si>
  <si>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</si>
  <si>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</si>
  <si>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</si>
  <si>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</si>
  <si>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</si>
  <si>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</si>
  <si>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</si>
  <si>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</si>
  <si>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</si>
  <si>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</si>
  <si>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</si>
  <si>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</si>
  <si>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</si>
  <si>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</si>
  <si>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</si>
  <si>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</si>
  <si>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</si>
  <si>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</si>
  <si>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</si>
  <si>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</si>
  <si>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</si>
  <si>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</si>
  <si>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</si>
  <si>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</si>
  <si>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</si>
  <si>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</si>
  <si>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7110000011  MERCANCIAS EN CONSIG</t>
  </si>
  <si>
    <t>7110000012  BANCOS</t>
  </si>
  <si>
    <t>7110000013  GASTOS POR MERCANCIA</t>
  </si>
  <si>
    <t>7120000011  MERCANCIAS EN CONSIG</t>
  </si>
  <si>
    <t>7120000012  VENTAS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</si>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</sst>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7"/>
      <color indexed="8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43" fontId="11" fillId="0" borderId="0" applyFont="0" applyFill="0" applyBorder="0" applyAlignment="0" applyProtection="0"/>
  </cellStyleXfs>
  <cellXfs count="148">
    <xf numFmtId="0" fontId="0" fillId="0" borderId="0" xfId="0"/>
    <xf numFmtId="0" fontId="3" fillId="2" borderId="0" xfId="0" applyFont="1" applyFill="1" applyAlignment="1">
      <alignment horizontal="center"/>
    </xf>
    <xf numFmtId="4" fontId="3" fillId="3" borderId="0" xfId="0" applyNumberFormat="1" applyFont="1" applyFill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3" fillId="0" borderId="0" xfId="0" applyNumberFormat="1" applyFont="1"/>
    <xf numFmtId="3" fontId="4" fillId="3" borderId="0" xfId="0" applyNumberFormat="1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4" fontId="4" fillId="3" borderId="0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/>
    <xf numFmtId="4" fontId="4" fillId="3" borderId="1" xfId="0" applyNumberFormat="1" applyFont="1" applyFill="1" applyBorder="1" applyAlignment="1" applyProtection="1">
      <protection locked="0"/>
    </xf>
    <xf numFmtId="4" fontId="3" fillId="3" borderId="1" xfId="0" applyNumberFormat="1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/>
    <xf numFmtId="3" fontId="4" fillId="3" borderId="0" xfId="0" applyNumberFormat="1" applyFont="1" applyFill="1" applyBorder="1" applyAlignment="1" applyProtection="1">
      <protection locked="0"/>
    </xf>
    <xf numFmtId="3" fontId="3" fillId="3" borderId="0" xfId="0" applyNumberFormat="1" applyFont="1" applyFill="1" applyBorder="1"/>
    <xf numFmtId="4" fontId="8" fillId="3" borderId="0" xfId="0" applyNumberFormat="1" applyFont="1" applyFill="1" applyBorder="1"/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3" fillId="3" borderId="0" xfId="0" applyFont="1" applyFill="1"/>
    <xf numFmtId="3" fontId="3" fillId="3" borderId="0" xfId="0" applyNumberFormat="1" applyFont="1" applyFill="1"/>
    <xf numFmtId="0" fontId="9" fillId="3" borderId="0" xfId="0" applyFont="1" applyFill="1" applyBorder="1"/>
    <xf numFmtId="0" fontId="5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3" fontId="3" fillId="3" borderId="4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3" fontId="3" fillId="3" borderId="5" xfId="0" applyNumberFormat="1" applyFont="1" applyFill="1" applyBorder="1"/>
    <xf numFmtId="3" fontId="10" fillId="3" borderId="0" xfId="0" applyNumberFormat="1" applyFont="1" applyFill="1" applyBorder="1"/>
    <xf numFmtId="0" fontId="4" fillId="2" borderId="2" xfId="0" applyNumberFormat="1" applyFont="1" applyFill="1" applyBorder="1" applyAlignment="1">
      <alignment horizontal="center" vertical="center"/>
    </xf>
    <xf numFmtId="4" fontId="3" fillId="4" borderId="0" xfId="0" applyNumberFormat="1" applyFont="1" applyFill="1"/>
    <xf numFmtId="3" fontId="4" fillId="3" borderId="0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/>
    <xf numFmtId="4" fontId="3" fillId="3" borderId="5" xfId="0" applyNumberFormat="1" applyFont="1" applyFill="1" applyBorder="1"/>
    <xf numFmtId="0" fontId="5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left"/>
    </xf>
    <xf numFmtId="4" fontId="3" fillId="3" borderId="0" xfId="0" applyNumberFormat="1" applyFont="1" applyFill="1" applyBorder="1"/>
    <xf numFmtId="4" fontId="3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3" fontId="3" fillId="3" borderId="1" xfId="0" applyNumberFormat="1" applyFont="1" applyFill="1" applyBorder="1"/>
    <xf numFmtId="4" fontId="3" fillId="3" borderId="9" xfId="0" applyNumberFormat="1" applyFont="1" applyFill="1" applyBorder="1"/>
    <xf numFmtId="3" fontId="4" fillId="2" borderId="10" xfId="0" applyNumberFormat="1" applyFont="1" applyFill="1" applyBorder="1"/>
    <xf numFmtId="3" fontId="4" fillId="2" borderId="11" xfId="0" applyNumberFormat="1" applyFont="1" applyFill="1" applyBorder="1"/>
    <xf numFmtId="4" fontId="4" fillId="2" borderId="11" xfId="0" applyNumberFormat="1" applyFont="1" applyFill="1" applyBorder="1"/>
    <xf numFmtId="4" fontId="4" fillId="2" borderId="12" xfId="0" applyNumberFormat="1" applyFont="1" applyFill="1" applyBorder="1"/>
    <xf numFmtId="3" fontId="4" fillId="3" borderId="0" xfId="0" applyNumberFormat="1" applyFont="1" applyFill="1" applyBorder="1"/>
    <xf numFmtId="4" fontId="4" fillId="3" borderId="0" xfId="0" applyNumberFormat="1" applyFont="1" applyFill="1" applyBorder="1"/>
    <xf numFmtId="3" fontId="3" fillId="3" borderId="7" xfId="0" applyNumberFormat="1" applyFont="1" applyFill="1" applyBorder="1"/>
    <xf numFmtId="3" fontId="4" fillId="2" borderId="10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/>
    <xf numFmtId="0" fontId="3" fillId="0" borderId="4" xfId="0" applyFont="1" applyBorder="1"/>
    <xf numFmtId="49" fontId="4" fillId="3" borderId="4" xfId="2" applyNumberFormat="1" applyFont="1" applyFill="1" applyBorder="1" applyAlignment="1">
      <alignment horizontal="left"/>
    </xf>
    <xf numFmtId="49" fontId="4" fillId="3" borderId="4" xfId="3" applyNumberFormat="1" applyFont="1" applyFill="1" applyBorder="1" applyAlignment="1">
      <alignment horizontal="left"/>
    </xf>
    <xf numFmtId="49" fontId="4" fillId="3" borderId="5" xfId="3" applyNumberFormat="1" applyFont="1" applyFill="1" applyBorder="1" applyAlignment="1">
      <alignment horizontal="left"/>
    </xf>
    <xf numFmtId="4" fontId="3" fillId="2" borderId="2" xfId="0" applyNumberFormat="1" applyFont="1" applyFill="1" applyBorder="1"/>
    <xf numFmtId="49" fontId="4" fillId="3" borderId="4" xfId="4" applyNumberFormat="1" applyFont="1" applyFill="1" applyBorder="1" applyAlignment="1">
      <alignment horizontal="left"/>
    </xf>
    <xf numFmtId="0" fontId="3" fillId="0" borderId="5" xfId="0" applyFont="1" applyBorder="1"/>
    <xf numFmtId="0" fontId="3" fillId="0" borderId="0" xfId="0" applyFont="1"/>
    <xf numFmtId="0" fontId="5" fillId="2" borderId="3" xfId="5" applyFont="1" applyFill="1" applyBorder="1" applyAlignment="1">
      <alignment horizontal="left" vertical="center" wrapText="1"/>
    </xf>
    <xf numFmtId="3" fontId="5" fillId="2" borderId="3" xfId="6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3" fontId="3" fillId="0" borderId="3" xfId="0" applyNumberFormat="1" applyFont="1" applyBorder="1" applyAlignment="1"/>
    <xf numFmtId="0" fontId="3" fillId="0" borderId="6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3" fontId="3" fillId="0" borderId="4" xfId="6" applyNumberFormat="1" applyFont="1" applyBorder="1" applyAlignment="1"/>
    <xf numFmtId="0" fontId="3" fillId="3" borderId="6" xfId="0" applyFont="1" applyFill="1" applyBorder="1"/>
    <xf numFmtId="0" fontId="3" fillId="3" borderId="8" xfId="0" applyFont="1" applyFill="1" applyBorder="1"/>
    <xf numFmtId="49" fontId="4" fillId="3" borderId="14" xfId="0" applyNumberFormat="1" applyFont="1" applyFill="1" applyBorder="1" applyAlignment="1">
      <alignment horizontal="left"/>
    </xf>
    <xf numFmtId="3" fontId="3" fillId="0" borderId="15" xfId="6" applyNumberFormat="1" applyFont="1" applyFill="1" applyBorder="1" applyAlignment="1">
      <alignment wrapText="1"/>
    </xf>
    <xf numFmtId="3" fontId="3" fillId="0" borderId="3" xfId="6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3" fontId="3" fillId="0" borderId="0" xfId="6" applyNumberFormat="1" applyFont="1" applyFill="1" applyBorder="1" applyAlignment="1">
      <alignment wrapText="1"/>
    </xf>
    <xf numFmtId="3" fontId="3" fillId="0" borderId="4" xfId="6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3" fontId="3" fillId="0" borderId="5" xfId="0" applyNumberFormat="1" applyFont="1" applyFill="1" applyBorder="1" applyAlignment="1">
      <alignment wrapText="1"/>
    </xf>
    <xf numFmtId="3" fontId="3" fillId="0" borderId="1" xfId="6" applyNumberFormat="1" applyFont="1" applyFill="1" applyBorder="1" applyAlignment="1">
      <alignment wrapText="1"/>
    </xf>
    <xf numFmtId="3" fontId="3" fillId="0" borderId="5" xfId="6" applyNumberFormat="1" applyFont="1" applyFill="1" applyBorder="1" applyAlignment="1">
      <alignment wrapText="1"/>
    </xf>
    <xf numFmtId="3" fontId="3" fillId="2" borderId="10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/>
    <xf numFmtId="0" fontId="5" fillId="2" borderId="2" xfId="5" applyFont="1" applyFill="1" applyBorder="1" applyAlignment="1">
      <alignment horizontal="left" vertical="center" wrapText="1"/>
    </xf>
    <xf numFmtId="3" fontId="5" fillId="2" borderId="2" xfId="6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vertical="center" wrapText="1"/>
    </xf>
    <xf numFmtId="4" fontId="5" fillId="2" borderId="3" xfId="5" applyNumberFormat="1" applyFont="1" applyFill="1" applyBorder="1" applyAlignment="1">
      <alignment horizontal="center" vertical="center" wrapText="1"/>
    </xf>
    <xf numFmtId="4" fontId="5" fillId="2" borderId="3" xfId="6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/>
    <xf numFmtId="3" fontId="4" fillId="2" borderId="11" xfId="0" applyNumberFormat="1" applyFont="1" applyFill="1" applyBorder="1" applyAlignment="1">
      <alignment horizontal="center" vertical="center"/>
    </xf>
    <xf numFmtId="4" fontId="5" fillId="2" borderId="2" xfId="5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/>
    <xf numFmtId="49" fontId="8" fillId="3" borderId="4" xfId="0" applyNumberFormat="1" applyFont="1" applyFill="1" applyBorder="1" applyAlignment="1">
      <alignment horizontal="left"/>
    </xf>
    <xf numFmtId="3" fontId="3" fillId="3" borderId="9" xfId="0" applyNumberFormat="1" applyFont="1" applyFill="1" applyBorder="1"/>
    <xf numFmtId="0" fontId="5" fillId="0" borderId="0" xfId="0" applyFont="1" applyAlignment="1">
      <alignment horizont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12" fillId="0" borderId="2" xfId="0" applyFont="1" applyBorder="1" applyAlignment="1">
      <alignment vertical="center" wrapText="1"/>
    </xf>
    <xf numFmtId="3" fontId="3" fillId="0" borderId="2" xfId="0" applyNumberFormat="1" applyFont="1" applyBorder="1"/>
    <xf numFmtId="3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3" fontId="13" fillId="3" borderId="0" xfId="0" applyNumberFormat="1" applyFont="1" applyFill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3" fontId="13" fillId="0" borderId="2" xfId="1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3" fontId="13" fillId="3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3" fontId="12" fillId="2" borderId="2" xfId="1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" fontId="12" fillId="0" borderId="2" xfId="1" applyNumberFormat="1" applyFont="1" applyBorder="1" applyAlignment="1">
      <alignment horizontal="center" vertical="center"/>
    </xf>
    <xf numFmtId="3" fontId="3" fillId="3" borderId="0" xfId="0" applyNumberFormat="1" applyFont="1" applyFill="1" applyAlignment="1">
      <alignment vertical="center" wrapText="1"/>
    </xf>
    <xf numFmtId="4" fontId="14" fillId="0" borderId="0" xfId="0" applyNumberFormat="1" applyFont="1"/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4" fontId="3" fillId="3" borderId="0" xfId="1" applyNumberFormat="1" applyFont="1" applyFill="1" applyBorder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3" fontId="4" fillId="3" borderId="9" xfId="0" applyNumberFormat="1" applyFont="1" applyFill="1" applyBorder="1"/>
  </cellXfs>
  <cellStyles count="7">
    <cellStyle name="Millares" xfId="1" builtinId="3"/>
    <cellStyle name="Millares 2" xfId="6"/>
    <cellStyle name="Normal" xfId="0" builtinId="0"/>
    <cellStyle name="Normal 16" xfId="2"/>
    <cellStyle name="Normal 17" xfId="3"/>
    <cellStyle name="Normal 18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18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4686300" y="30765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4538381</xdr:colOff>
      <xdr:row>68</xdr:row>
      <xdr:rowOff>123263</xdr:rowOff>
    </xdr:from>
    <xdr:ext cx="1750287" cy="468013"/>
    <xdr:sp macro="" textlink="">
      <xdr:nvSpPr>
        <xdr:cNvPr id="3" name="3 Rectángulo"/>
        <xdr:cNvSpPr/>
      </xdr:nvSpPr>
      <xdr:spPr>
        <a:xfrm>
          <a:off x="4538381" y="1239146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4571999</xdr:colOff>
      <xdr:row>77</xdr:row>
      <xdr:rowOff>78441</xdr:rowOff>
    </xdr:from>
    <xdr:ext cx="1750287" cy="468013"/>
    <xdr:sp macro="" textlink="">
      <xdr:nvSpPr>
        <xdr:cNvPr id="4" name="4 Rectángulo"/>
        <xdr:cNvSpPr/>
      </xdr:nvSpPr>
      <xdr:spPr>
        <a:xfrm>
          <a:off x="4571999" y="1408019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3552264</xdr:colOff>
      <xdr:row>144</xdr:row>
      <xdr:rowOff>56029</xdr:rowOff>
    </xdr:from>
    <xdr:ext cx="1750287" cy="468013"/>
    <xdr:sp macro="" textlink="">
      <xdr:nvSpPr>
        <xdr:cNvPr id="5" name="5 Rectángulo"/>
        <xdr:cNvSpPr/>
      </xdr:nvSpPr>
      <xdr:spPr>
        <a:xfrm>
          <a:off x="3552264" y="25506829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3720353</xdr:colOff>
      <xdr:row>152</xdr:row>
      <xdr:rowOff>123265</xdr:rowOff>
    </xdr:from>
    <xdr:ext cx="1750287" cy="468013"/>
    <xdr:sp macro="" textlink="">
      <xdr:nvSpPr>
        <xdr:cNvPr id="6" name="6 Rectángulo"/>
        <xdr:cNvSpPr/>
      </xdr:nvSpPr>
      <xdr:spPr>
        <a:xfrm>
          <a:off x="3720353" y="2702186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4549595</xdr:colOff>
      <xdr:row>192</xdr:row>
      <xdr:rowOff>56029</xdr:rowOff>
    </xdr:from>
    <xdr:ext cx="1750287" cy="468013"/>
    <xdr:sp macro="" textlink="">
      <xdr:nvSpPr>
        <xdr:cNvPr id="7" name="7 Rectángulo"/>
        <xdr:cNvSpPr/>
      </xdr:nvSpPr>
      <xdr:spPr>
        <a:xfrm>
          <a:off x="4549595" y="3368880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4605618</xdr:colOff>
      <xdr:row>200</xdr:row>
      <xdr:rowOff>44823</xdr:rowOff>
    </xdr:from>
    <xdr:ext cx="1750287" cy="468013"/>
    <xdr:sp macro="" textlink="">
      <xdr:nvSpPr>
        <xdr:cNvPr id="8" name="8 Rectángulo"/>
        <xdr:cNvSpPr/>
      </xdr:nvSpPr>
      <xdr:spPr>
        <a:xfrm>
          <a:off x="4605618" y="3521112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4661647</xdr:colOff>
      <xdr:row>208</xdr:row>
      <xdr:rowOff>67236</xdr:rowOff>
    </xdr:from>
    <xdr:ext cx="1750287" cy="468013"/>
    <xdr:sp macro="" textlink="">
      <xdr:nvSpPr>
        <xdr:cNvPr id="9" name="9 Rectángulo"/>
        <xdr:cNvSpPr/>
      </xdr:nvSpPr>
      <xdr:spPr>
        <a:xfrm>
          <a:off x="4661647" y="3670038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4583206</xdr:colOff>
      <xdr:row>216</xdr:row>
      <xdr:rowOff>78441</xdr:rowOff>
    </xdr:from>
    <xdr:ext cx="1750287" cy="468013"/>
    <xdr:sp macro="" textlink="">
      <xdr:nvSpPr>
        <xdr:cNvPr id="10" name="10 Rectángulo"/>
        <xdr:cNvSpPr/>
      </xdr:nvSpPr>
      <xdr:spPr>
        <a:xfrm>
          <a:off x="4583206" y="3819749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497</xdr:row>
          <xdr:rowOff>28575</xdr:rowOff>
        </xdr:from>
        <xdr:to>
          <xdr:col>6</xdr:col>
          <xdr:colOff>0</xdr:colOff>
          <xdr:row>501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n2/Desktop/museo/2018/Estados%20financieros/3er%20trimestre/Carga%20por%20internet/Estados%20Fros%20y%20Pptales%20sep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>
        <row r="17">
          <cell r="D17">
            <v>125512.26</v>
          </cell>
        </row>
        <row r="19">
          <cell r="D19">
            <v>91450.71</v>
          </cell>
        </row>
        <row r="25">
          <cell r="I25">
            <v>224126.35</v>
          </cell>
        </row>
        <row r="39">
          <cell r="D39">
            <v>69263335.690000013</v>
          </cell>
        </row>
      </sheetData>
      <sheetData sheetId="1">
        <row r="7">
          <cell r="F7" t="str">
            <v>Museo Iconográfico del Quijote</v>
          </cell>
        </row>
        <row r="32">
          <cell r="D32">
            <v>7.79</v>
          </cell>
        </row>
        <row r="34">
          <cell r="D34">
            <v>13551812.68</v>
          </cell>
        </row>
        <row r="42">
          <cell r="I42">
            <v>6779.26</v>
          </cell>
        </row>
        <row r="44">
          <cell r="I44">
            <v>77474.31</v>
          </cell>
        </row>
        <row r="47">
          <cell r="I47">
            <v>18177.22</v>
          </cell>
        </row>
        <row r="52">
          <cell r="I52">
            <v>12257725.359999999</v>
          </cell>
        </row>
      </sheetData>
      <sheetData sheetId="2">
        <row r="45">
          <cell r="C45">
            <v>69308081.329999998</v>
          </cell>
        </row>
      </sheetData>
      <sheetData sheetId="3"/>
      <sheetData sheetId="4">
        <row r="16">
          <cell r="D16">
            <v>535138.87000000011</v>
          </cell>
          <cell r="E16">
            <v>0</v>
          </cell>
        </row>
        <row r="29">
          <cell r="D29">
            <v>3328488.3599999994</v>
          </cell>
          <cell r="E29">
            <v>0</v>
          </cell>
        </row>
        <row r="42">
          <cell r="I42">
            <v>1363287.3199999982</v>
          </cell>
        </row>
      </sheetData>
      <sheetData sheetId="5"/>
      <sheetData sheetId="6"/>
      <sheetData sheetId="7"/>
      <sheetData sheetId="8"/>
      <sheetData sheetId="9"/>
      <sheetData sheetId="10">
        <row r="28">
          <cell r="H28">
            <v>13551804.890000001</v>
          </cell>
        </row>
      </sheetData>
      <sheetData sheetId="11"/>
      <sheetData sheetId="12"/>
      <sheetData sheetId="13"/>
      <sheetData sheetId="14">
        <row r="47">
          <cell r="H47">
            <v>12214196.5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502"/>
  <sheetViews>
    <sheetView showGridLines="0" tabSelected="1" zoomScale="85" zoomScaleNormal="85" zoomScaleSheetLayoutView="55" workbookViewId="0"/>
  </sheetViews>
  <sheetFormatPr baseColWidth="10" defaultRowHeight="12.75" x14ac:dyDescent="0.2"/>
  <cols>
    <col min="1" max="1" width="70.28515625" style="23" customWidth="1"/>
    <col min="2" max="4" width="26.7109375" style="24" customWidth="1"/>
    <col min="5" max="5" width="26.7109375" style="2" customWidth="1"/>
    <col min="6" max="6" width="14.85546875" style="2" bestFit="1" customWidth="1"/>
    <col min="7" max="7" width="14.42578125" style="2" bestFit="1" customWidth="1"/>
    <col min="8" max="8" width="11.42578125" style="2"/>
    <col min="9" max="16384" width="11.42578125" style="23"/>
  </cols>
  <sheetData>
    <row r="2" spans="1:6" ht="4.5" customHeight="1" x14ac:dyDescent="0.2">
      <c r="A2" s="1"/>
      <c r="B2" s="1"/>
      <c r="C2" s="1"/>
      <c r="D2" s="1"/>
      <c r="E2" s="1"/>
      <c r="F2" s="1"/>
    </row>
    <row r="3" spans="1:6" ht="15" customHeight="1" x14ac:dyDescent="0.2">
      <c r="A3" s="3" t="s">
        <v>0</v>
      </c>
      <c r="B3" s="3"/>
      <c r="C3" s="3"/>
      <c r="D3" s="3"/>
      <c r="E3" s="3"/>
      <c r="F3" s="3"/>
    </row>
    <row r="4" spans="1:6" ht="24" customHeight="1" x14ac:dyDescent="0.2">
      <c r="A4" s="3" t="s">
        <v>1</v>
      </c>
      <c r="B4" s="3"/>
      <c r="C4" s="3"/>
      <c r="D4" s="3"/>
      <c r="E4" s="3"/>
      <c r="F4" s="3"/>
    </row>
    <row r="5" spans="1:6" x14ac:dyDescent="0.2">
      <c r="A5" s="4"/>
      <c r="B5" s="5"/>
      <c r="C5" s="6"/>
      <c r="D5" s="6"/>
      <c r="E5" s="7"/>
    </row>
    <row r="7" spans="1:6" x14ac:dyDescent="0.2">
      <c r="A7" s="8"/>
      <c r="B7" s="9" t="s">
        <v>2</v>
      </c>
      <c r="C7" s="10" t="str">
        <f>[1]EA!F7</f>
        <v>Museo Iconográfico del Quijote</v>
      </c>
      <c r="D7" s="11"/>
      <c r="E7" s="11"/>
      <c r="F7" s="12"/>
    </row>
    <row r="9" spans="1:6" x14ac:dyDescent="0.2">
      <c r="A9" s="13" t="s">
        <v>3</v>
      </c>
      <c r="B9" s="13"/>
      <c r="C9" s="13"/>
      <c r="D9" s="13"/>
      <c r="E9" s="13"/>
      <c r="F9" s="13"/>
    </row>
    <row r="10" spans="1:6" x14ac:dyDescent="0.2">
      <c r="A10" s="14"/>
      <c r="B10" s="15"/>
      <c r="C10" s="16"/>
      <c r="D10" s="17"/>
      <c r="E10" s="18"/>
    </row>
    <row r="11" spans="1:6" x14ac:dyDescent="0.2">
      <c r="A11" s="19" t="s">
        <v>4</v>
      </c>
      <c r="B11" s="20"/>
      <c r="C11" s="6"/>
      <c r="D11" s="6"/>
      <c r="E11" s="7"/>
    </row>
    <row r="12" spans="1:6" x14ac:dyDescent="0.2">
      <c r="A12" s="21"/>
      <c r="B12" s="5"/>
      <c r="C12" s="6"/>
      <c r="D12" s="6"/>
      <c r="E12" s="7"/>
    </row>
    <row r="13" spans="1:6" x14ac:dyDescent="0.2">
      <c r="A13" s="22" t="s">
        <v>5</v>
      </c>
      <c r="B13" s="5"/>
      <c r="C13" s="6"/>
      <c r="D13" s="6"/>
      <c r="E13" s="7"/>
    </row>
    <row r="14" spans="1:6" x14ac:dyDescent="0.2">
      <c r="B14" s="5"/>
    </row>
    <row r="15" spans="1:6" x14ac:dyDescent="0.2">
      <c r="A15" s="25" t="s">
        <v>6</v>
      </c>
      <c r="B15" s="17"/>
      <c r="C15" s="17"/>
      <c r="D15" s="17"/>
    </row>
    <row r="16" spans="1:6" x14ac:dyDescent="0.2">
      <c r="A16" s="26"/>
      <c r="B16" s="17"/>
      <c r="C16" s="17"/>
      <c r="D16" s="17"/>
    </row>
    <row r="17" spans="1:4" ht="20.25" customHeight="1" x14ac:dyDescent="0.2">
      <c r="A17" s="27" t="s">
        <v>7</v>
      </c>
      <c r="B17" s="28" t="s">
        <v>8</v>
      </c>
      <c r="C17" s="28" t="s">
        <v>9</v>
      </c>
      <c r="D17" s="28" t="s">
        <v>10</v>
      </c>
    </row>
    <row r="18" spans="1:4" x14ac:dyDescent="0.2">
      <c r="A18" s="29" t="s">
        <v>11</v>
      </c>
      <c r="B18" s="30"/>
      <c r="C18" s="30">
        <v>0</v>
      </c>
      <c r="D18" s="30">
        <v>0</v>
      </c>
    </row>
    <row r="19" spans="1:4" x14ac:dyDescent="0.2">
      <c r="A19" s="31"/>
      <c r="B19" s="32"/>
      <c r="C19" s="32">
        <v>0</v>
      </c>
      <c r="D19" s="32">
        <v>0</v>
      </c>
    </row>
    <row r="20" spans="1:4" x14ac:dyDescent="0.2">
      <c r="A20" s="31" t="s">
        <v>12</v>
      </c>
      <c r="B20" s="32"/>
      <c r="C20" s="32">
        <v>0</v>
      </c>
      <c r="D20" s="32">
        <v>0</v>
      </c>
    </row>
    <row r="21" spans="1:4" x14ac:dyDescent="0.2">
      <c r="A21" s="31"/>
      <c r="B21" s="32"/>
      <c r="C21" s="32">
        <v>0</v>
      </c>
      <c r="D21" s="32">
        <v>0</v>
      </c>
    </row>
    <row r="22" spans="1:4" x14ac:dyDescent="0.2">
      <c r="A22" s="33" t="s">
        <v>13</v>
      </c>
      <c r="B22" s="34"/>
      <c r="C22" s="34">
        <v>0</v>
      </c>
      <c r="D22" s="34">
        <v>0</v>
      </c>
    </row>
    <row r="23" spans="1:4" x14ac:dyDescent="0.2">
      <c r="A23" s="26"/>
      <c r="B23" s="28">
        <f>SUM(B18:B22)</f>
        <v>0</v>
      </c>
      <c r="C23" s="28"/>
      <c r="D23" s="28">
        <f>SUM(D18:D22)</f>
        <v>0</v>
      </c>
    </row>
    <row r="24" spans="1:4" x14ac:dyDescent="0.2">
      <c r="A24" s="26"/>
      <c r="B24" s="17"/>
      <c r="C24" s="17"/>
      <c r="D24" s="17"/>
    </row>
    <row r="25" spans="1:4" x14ac:dyDescent="0.2">
      <c r="A25" s="26"/>
      <c r="B25" s="17"/>
      <c r="C25" s="17"/>
      <c r="D25" s="17"/>
    </row>
    <row r="26" spans="1:4" x14ac:dyDescent="0.2">
      <c r="A26" s="26"/>
      <c r="B26" s="17"/>
      <c r="C26" s="17"/>
      <c r="D26" s="17"/>
    </row>
    <row r="27" spans="1:4" x14ac:dyDescent="0.2">
      <c r="A27" s="25" t="s">
        <v>14</v>
      </c>
      <c r="B27" s="35"/>
      <c r="C27" s="17"/>
      <c r="D27" s="17"/>
    </row>
    <row r="29" spans="1:4" ht="18.75" customHeight="1" x14ac:dyDescent="0.2">
      <c r="A29" s="27" t="s">
        <v>15</v>
      </c>
      <c r="B29" s="28" t="s">
        <v>8</v>
      </c>
      <c r="C29" s="36">
        <v>2017</v>
      </c>
      <c r="D29" s="36">
        <v>2016</v>
      </c>
    </row>
    <row r="30" spans="1:4" x14ac:dyDescent="0.2">
      <c r="A30" s="31" t="s">
        <v>16</v>
      </c>
      <c r="B30" s="32"/>
      <c r="C30" s="32"/>
      <c r="D30" s="32"/>
    </row>
    <row r="31" spans="1:4" x14ac:dyDescent="0.2">
      <c r="A31" s="31" t="s">
        <v>17</v>
      </c>
      <c r="B31" s="32">
        <v>102938.55</v>
      </c>
      <c r="C31" s="32">
        <v>78579.600000000006</v>
      </c>
      <c r="D31" s="32">
        <v>0</v>
      </c>
    </row>
    <row r="32" spans="1:4" x14ac:dyDescent="0.2">
      <c r="A32" s="31" t="s">
        <v>18</v>
      </c>
      <c r="B32" s="32">
        <v>0</v>
      </c>
      <c r="C32" s="32">
        <v>0</v>
      </c>
      <c r="D32" s="32">
        <v>22371.65</v>
      </c>
    </row>
    <row r="33" spans="1:7" x14ac:dyDescent="0.2">
      <c r="A33" s="31"/>
      <c r="B33" s="32"/>
      <c r="C33" s="32"/>
      <c r="D33" s="32"/>
    </row>
    <row r="34" spans="1:7" ht="14.25" customHeight="1" x14ac:dyDescent="0.2">
      <c r="A34" s="31" t="s">
        <v>19</v>
      </c>
      <c r="B34" s="32"/>
      <c r="C34" s="32"/>
      <c r="D34" s="32"/>
    </row>
    <row r="35" spans="1:7" ht="14.25" customHeight="1" x14ac:dyDescent="0.2">
      <c r="A35" s="31"/>
      <c r="B35" s="32"/>
      <c r="C35" s="32"/>
      <c r="D35" s="32"/>
    </row>
    <row r="36" spans="1:7" ht="14.25" customHeight="1" x14ac:dyDescent="0.2">
      <c r="A36" s="33"/>
      <c r="B36" s="34"/>
      <c r="C36" s="34"/>
      <c r="D36" s="34"/>
    </row>
    <row r="37" spans="1:7" ht="14.25" customHeight="1" x14ac:dyDescent="0.2">
      <c r="B37" s="28">
        <f>SUM(B30:B36)</f>
        <v>102938.55</v>
      </c>
      <c r="C37" s="28">
        <f>SUM(C30:C36)</f>
        <v>78579.600000000006</v>
      </c>
      <c r="D37" s="28">
        <f>SUM(D30:D36)</f>
        <v>22371.65</v>
      </c>
      <c r="G37" s="37">
        <f>B37+B50-[1]ESF!D17</f>
        <v>0</v>
      </c>
    </row>
    <row r="38" spans="1:7" ht="14.25" customHeight="1" x14ac:dyDescent="0.2">
      <c r="B38" s="38"/>
      <c r="C38" s="38"/>
      <c r="D38" s="38"/>
    </row>
    <row r="39" spans="1:7" ht="14.25" customHeight="1" x14ac:dyDescent="0.2"/>
    <row r="40" spans="1:7" ht="23.25" customHeight="1" x14ac:dyDescent="0.2">
      <c r="A40" s="27" t="s">
        <v>20</v>
      </c>
      <c r="B40" s="28" t="s">
        <v>8</v>
      </c>
      <c r="C40" s="28" t="s">
        <v>21</v>
      </c>
      <c r="D40" s="28" t="s">
        <v>22</v>
      </c>
      <c r="E40" s="39" t="s">
        <v>23</v>
      </c>
    </row>
    <row r="41" spans="1:7" ht="14.25" customHeight="1" x14ac:dyDescent="0.2">
      <c r="A41" s="31" t="s">
        <v>24</v>
      </c>
      <c r="B41" s="32"/>
      <c r="C41" s="32"/>
      <c r="D41" s="32"/>
      <c r="E41" s="40"/>
    </row>
    <row r="42" spans="1:7" ht="14.25" customHeight="1" x14ac:dyDescent="0.2">
      <c r="A42" s="31" t="s">
        <v>25</v>
      </c>
      <c r="B42" s="32">
        <v>13501.02</v>
      </c>
      <c r="C42" s="32">
        <f>B42</f>
        <v>13501.02</v>
      </c>
      <c r="D42" s="32"/>
      <c r="E42" s="40"/>
    </row>
    <row r="43" spans="1:7" ht="14.25" customHeight="1" x14ac:dyDescent="0.2">
      <c r="A43" s="31" t="s">
        <v>26</v>
      </c>
      <c r="B43" s="32">
        <v>6</v>
      </c>
      <c r="C43" s="32">
        <f>B43</f>
        <v>6</v>
      </c>
      <c r="D43" s="32"/>
      <c r="E43" s="40"/>
    </row>
    <row r="44" spans="1:7" ht="14.25" customHeight="1" x14ac:dyDescent="0.2">
      <c r="A44" s="31" t="s">
        <v>27</v>
      </c>
      <c r="B44" s="32">
        <v>3166.27</v>
      </c>
      <c r="C44" s="32">
        <f>B44</f>
        <v>3166.27</v>
      </c>
      <c r="D44" s="32"/>
      <c r="E44" s="40"/>
    </row>
    <row r="45" spans="1:7" ht="14.25" customHeight="1" x14ac:dyDescent="0.2">
      <c r="A45" s="31" t="s">
        <v>28</v>
      </c>
      <c r="B45" s="32">
        <v>81.42</v>
      </c>
      <c r="C45" s="32">
        <v>81.42</v>
      </c>
      <c r="D45" s="32"/>
      <c r="E45" s="40"/>
    </row>
    <row r="46" spans="1:7" ht="14.25" customHeight="1" x14ac:dyDescent="0.2">
      <c r="A46" s="31" t="s">
        <v>29</v>
      </c>
      <c r="B46" s="32">
        <v>5819</v>
      </c>
      <c r="C46" s="32">
        <f>B46-2200</f>
        <v>3619</v>
      </c>
      <c r="D46" s="32"/>
      <c r="E46" s="40">
        <v>2200</v>
      </c>
    </row>
    <row r="47" spans="1:7" ht="14.25" customHeight="1" x14ac:dyDescent="0.2">
      <c r="A47" s="31"/>
      <c r="B47" s="32"/>
      <c r="C47" s="32"/>
      <c r="D47" s="32"/>
      <c r="E47" s="40"/>
    </row>
    <row r="48" spans="1:7" ht="14.25" customHeight="1" x14ac:dyDescent="0.2">
      <c r="A48" s="31" t="s">
        <v>30</v>
      </c>
      <c r="B48" s="32"/>
      <c r="C48" s="32"/>
      <c r="D48" s="32"/>
      <c r="E48" s="40"/>
    </row>
    <row r="49" spans="1:7" ht="14.25" customHeight="1" x14ac:dyDescent="0.2">
      <c r="A49" s="33"/>
      <c r="B49" s="34"/>
      <c r="C49" s="34"/>
      <c r="D49" s="34"/>
      <c r="E49" s="41"/>
    </row>
    <row r="50" spans="1:7" ht="14.25" customHeight="1" x14ac:dyDescent="0.2">
      <c r="B50" s="28">
        <f>SUM(B40:B49)</f>
        <v>22573.71</v>
      </c>
      <c r="C50" s="28">
        <f>SUM(C40:C49)</f>
        <v>20373.71</v>
      </c>
      <c r="D50" s="28">
        <f>SUM(D40:D49)</f>
        <v>0</v>
      </c>
      <c r="E50" s="39">
        <f>SUM(E40:E49)</f>
        <v>2200</v>
      </c>
    </row>
    <row r="51" spans="1:7" ht="14.25" customHeight="1" x14ac:dyDescent="0.2"/>
    <row r="52" spans="1:7" ht="14.25" customHeight="1" x14ac:dyDescent="0.2"/>
    <row r="53" spans="1:7" ht="14.25" customHeight="1" x14ac:dyDescent="0.2"/>
    <row r="54" spans="1:7" ht="14.25" customHeight="1" x14ac:dyDescent="0.2">
      <c r="A54" s="25" t="s">
        <v>31</v>
      </c>
    </row>
    <row r="55" spans="1:7" ht="14.25" customHeight="1" x14ac:dyDescent="0.2">
      <c r="A55" s="42"/>
    </row>
    <row r="56" spans="1:7" ht="24" customHeight="1" x14ac:dyDescent="0.2">
      <c r="A56" s="27" t="s">
        <v>32</v>
      </c>
      <c r="B56" s="28" t="s">
        <v>8</v>
      </c>
      <c r="C56" s="28" t="s">
        <v>33</v>
      </c>
    </row>
    <row r="57" spans="1:7" ht="14.25" customHeight="1" x14ac:dyDescent="0.2">
      <c r="A57" s="29" t="s">
        <v>34</v>
      </c>
      <c r="B57" s="30"/>
      <c r="C57" s="30">
        <v>0</v>
      </c>
      <c r="G57" s="37">
        <f>+B58-[1]ESF!D19</f>
        <v>0</v>
      </c>
    </row>
    <row r="58" spans="1:7" ht="14.25" customHeight="1" x14ac:dyDescent="0.2">
      <c r="A58" s="31" t="s">
        <v>35</v>
      </c>
      <c r="B58" s="32">
        <v>91450.71</v>
      </c>
      <c r="C58" s="32">
        <v>0</v>
      </c>
    </row>
    <row r="59" spans="1:7" ht="14.25" customHeight="1" x14ac:dyDescent="0.2">
      <c r="A59" s="31"/>
      <c r="B59" s="32"/>
      <c r="C59" s="32">
        <v>0</v>
      </c>
    </row>
    <row r="60" spans="1:7" ht="14.25" customHeight="1" x14ac:dyDescent="0.2">
      <c r="A60" s="31" t="s">
        <v>36</v>
      </c>
      <c r="B60" s="32"/>
      <c r="C60" s="32"/>
    </row>
    <row r="61" spans="1:7" ht="14.25" customHeight="1" x14ac:dyDescent="0.2">
      <c r="A61" s="33"/>
      <c r="B61" s="34"/>
      <c r="C61" s="34">
        <v>0</v>
      </c>
    </row>
    <row r="62" spans="1:7" ht="14.25" customHeight="1" x14ac:dyDescent="0.2">
      <c r="A62" s="43"/>
      <c r="B62" s="28">
        <f>SUM(B56:B61)</f>
        <v>91450.71</v>
      </c>
      <c r="C62" s="28"/>
    </row>
    <row r="63" spans="1:7" ht="14.25" customHeight="1" x14ac:dyDescent="0.2">
      <c r="A63" s="43"/>
      <c r="B63" s="17"/>
      <c r="C63" s="17"/>
    </row>
    <row r="64" spans="1:7" ht="9.75" customHeight="1" x14ac:dyDescent="0.2">
      <c r="A64" s="43"/>
      <c r="B64" s="17"/>
      <c r="C64" s="17"/>
    </row>
    <row r="65" spans="1:6" ht="14.25" customHeight="1" x14ac:dyDescent="0.2"/>
    <row r="66" spans="1:6" ht="14.25" customHeight="1" x14ac:dyDescent="0.2">
      <c r="A66" s="25" t="s">
        <v>37</v>
      </c>
    </row>
    <row r="67" spans="1:6" ht="14.25" customHeight="1" x14ac:dyDescent="0.2">
      <c r="A67" s="42"/>
    </row>
    <row r="68" spans="1:6" ht="27.75" customHeight="1" x14ac:dyDescent="0.2">
      <c r="A68" s="27" t="s">
        <v>38</v>
      </c>
      <c r="B68" s="28" t="s">
        <v>8</v>
      </c>
      <c r="C68" s="28" t="s">
        <v>9</v>
      </c>
      <c r="D68" s="28" t="s">
        <v>39</v>
      </c>
      <c r="E68" s="44" t="s">
        <v>40</v>
      </c>
      <c r="F68" s="39" t="s">
        <v>41</v>
      </c>
    </row>
    <row r="69" spans="1:6" ht="14.25" customHeight="1" x14ac:dyDescent="0.2">
      <c r="A69" s="45" t="s">
        <v>42</v>
      </c>
      <c r="B69" s="17"/>
      <c r="C69" s="17">
        <v>0</v>
      </c>
      <c r="D69" s="17">
        <v>0</v>
      </c>
      <c r="E69" s="46">
        <v>0</v>
      </c>
      <c r="F69" s="47">
        <v>0</v>
      </c>
    </row>
    <row r="70" spans="1:6" ht="14.25" customHeight="1" x14ac:dyDescent="0.2">
      <c r="A70" s="45"/>
      <c r="B70" s="17"/>
      <c r="C70" s="17">
        <v>0</v>
      </c>
      <c r="D70" s="17">
        <v>0</v>
      </c>
      <c r="E70" s="46">
        <v>0</v>
      </c>
      <c r="F70" s="47">
        <v>0</v>
      </c>
    </row>
    <row r="71" spans="1:6" ht="14.25" customHeight="1" x14ac:dyDescent="0.2">
      <c r="A71" s="45"/>
      <c r="B71" s="17"/>
      <c r="C71" s="17">
        <v>0</v>
      </c>
      <c r="D71" s="17">
        <v>0</v>
      </c>
      <c r="E71" s="46">
        <v>0</v>
      </c>
      <c r="F71" s="47">
        <v>0</v>
      </c>
    </row>
    <row r="72" spans="1:6" ht="14.25" customHeight="1" x14ac:dyDescent="0.2">
      <c r="A72" s="48"/>
      <c r="B72" s="49"/>
      <c r="C72" s="49">
        <v>0</v>
      </c>
      <c r="D72" s="49">
        <v>0</v>
      </c>
      <c r="E72" s="12">
        <v>0</v>
      </c>
      <c r="F72" s="50">
        <v>0</v>
      </c>
    </row>
    <row r="73" spans="1:6" ht="15" customHeight="1" x14ac:dyDescent="0.2">
      <c r="A73" s="43"/>
      <c r="B73" s="28">
        <f>SUM(B68:B72)</f>
        <v>0</v>
      </c>
      <c r="C73" s="51">
        <v>0</v>
      </c>
      <c r="D73" s="52">
        <v>0</v>
      </c>
      <c r="E73" s="53">
        <v>0</v>
      </c>
      <c r="F73" s="54">
        <v>0</v>
      </c>
    </row>
    <row r="74" spans="1:6" x14ac:dyDescent="0.2">
      <c r="A74" s="43"/>
      <c r="B74" s="55"/>
      <c r="C74" s="55"/>
      <c r="D74" s="55"/>
      <c r="E74" s="56"/>
      <c r="F74" s="56"/>
    </row>
    <row r="75" spans="1:6" x14ac:dyDescent="0.2">
      <c r="A75" s="43"/>
      <c r="B75" s="55"/>
      <c r="C75" s="55"/>
      <c r="D75" s="55"/>
      <c r="E75" s="56"/>
      <c r="F75" s="56"/>
    </row>
    <row r="76" spans="1:6" x14ac:dyDescent="0.2">
      <c r="A76" s="43"/>
      <c r="B76" s="55"/>
      <c r="C76" s="55"/>
      <c r="D76" s="55"/>
      <c r="E76" s="56"/>
      <c r="F76" s="56"/>
    </row>
    <row r="77" spans="1:6" ht="26.25" customHeight="1" x14ac:dyDescent="0.2">
      <c r="A77" s="27" t="s">
        <v>43</v>
      </c>
      <c r="B77" s="28" t="s">
        <v>8</v>
      </c>
      <c r="C77" s="28" t="s">
        <v>9</v>
      </c>
      <c r="D77" s="28" t="s">
        <v>44</v>
      </c>
      <c r="E77" s="56"/>
      <c r="F77" s="56"/>
    </row>
    <row r="78" spans="1:6" x14ac:dyDescent="0.2">
      <c r="A78" s="29" t="s">
        <v>45</v>
      </c>
      <c r="B78" s="57"/>
      <c r="C78" s="32">
        <v>0</v>
      </c>
      <c r="D78" s="32">
        <v>0</v>
      </c>
      <c r="E78" s="56"/>
      <c r="F78" s="56"/>
    </row>
    <row r="79" spans="1:6" x14ac:dyDescent="0.2">
      <c r="A79" s="31"/>
      <c r="B79" s="57"/>
      <c r="C79" s="32">
        <v>0</v>
      </c>
      <c r="D79" s="32">
        <v>0</v>
      </c>
      <c r="E79" s="56"/>
      <c r="F79" s="56"/>
    </row>
    <row r="80" spans="1:6" x14ac:dyDescent="0.2">
      <c r="A80" s="31"/>
      <c r="B80" s="57"/>
      <c r="C80" s="32"/>
      <c r="D80" s="32"/>
      <c r="E80" s="56"/>
      <c r="F80" s="56"/>
    </row>
    <row r="81" spans="1:6" x14ac:dyDescent="0.2">
      <c r="A81" s="33"/>
      <c r="B81" s="57"/>
      <c r="C81" s="32"/>
      <c r="D81" s="32"/>
      <c r="E81" s="56"/>
      <c r="F81" s="56"/>
    </row>
    <row r="82" spans="1:6" ht="16.5" customHeight="1" x14ac:dyDescent="0.2">
      <c r="A82" s="43"/>
      <c r="B82" s="28">
        <f>SUM(B78:B81)</f>
        <v>0</v>
      </c>
      <c r="C82" s="58"/>
      <c r="D82" s="59"/>
      <c r="E82" s="56"/>
      <c r="F82" s="56"/>
    </row>
    <row r="83" spans="1:6" x14ac:dyDescent="0.2">
      <c r="A83" s="43"/>
      <c r="B83" s="55"/>
      <c r="C83" s="55"/>
      <c r="D83" s="55"/>
      <c r="E83" s="56"/>
      <c r="F83" s="56"/>
    </row>
    <row r="84" spans="1:6" x14ac:dyDescent="0.2">
      <c r="A84" s="43"/>
      <c r="B84" s="55"/>
      <c r="C84" s="55"/>
      <c r="D84" s="55"/>
      <c r="E84" s="56"/>
      <c r="F84" s="56"/>
    </row>
    <row r="85" spans="1:6" x14ac:dyDescent="0.2">
      <c r="A85" s="43"/>
      <c r="B85" s="55"/>
      <c r="C85" s="55"/>
      <c r="D85" s="55"/>
      <c r="E85" s="56"/>
      <c r="F85" s="56"/>
    </row>
    <row r="86" spans="1:6" x14ac:dyDescent="0.2">
      <c r="A86" s="43"/>
      <c r="B86" s="55"/>
      <c r="C86" s="55"/>
      <c r="D86" s="55"/>
      <c r="E86" s="56"/>
      <c r="F86" s="56"/>
    </row>
    <row r="87" spans="1:6" x14ac:dyDescent="0.2">
      <c r="A87" s="42"/>
    </row>
    <row r="88" spans="1:6" x14ac:dyDescent="0.2">
      <c r="A88" s="25" t="s">
        <v>46</v>
      </c>
    </row>
    <row r="90" spans="1:6" x14ac:dyDescent="0.2">
      <c r="A90" s="42"/>
    </row>
    <row r="91" spans="1:6" ht="24" customHeight="1" x14ac:dyDescent="0.2">
      <c r="A91" s="27" t="s">
        <v>47</v>
      </c>
      <c r="B91" s="28" t="s">
        <v>48</v>
      </c>
      <c r="C91" s="28" t="s">
        <v>49</v>
      </c>
      <c r="D91" s="28" t="s">
        <v>50</v>
      </c>
      <c r="E91" s="39" t="s">
        <v>51</v>
      </c>
    </row>
    <row r="92" spans="1:6" x14ac:dyDescent="0.2">
      <c r="A92" s="29" t="s">
        <v>52</v>
      </c>
      <c r="B92" s="30"/>
      <c r="C92" s="30"/>
      <c r="D92" s="30"/>
      <c r="E92" s="60"/>
    </row>
    <row r="93" spans="1:6" x14ac:dyDescent="0.2">
      <c r="A93" s="61"/>
      <c r="B93" s="32"/>
      <c r="C93" s="32"/>
      <c r="D93" s="32"/>
      <c r="E93" s="40"/>
    </row>
    <row r="94" spans="1:6" x14ac:dyDescent="0.2">
      <c r="A94" s="31" t="s">
        <v>53</v>
      </c>
      <c r="B94" s="32">
        <f>SUM(B95:B112)</f>
        <v>73270486.809999987</v>
      </c>
      <c r="C94" s="32">
        <f>SUM(C95:C112)</f>
        <v>69941998.449999988</v>
      </c>
      <c r="D94" s="32">
        <f>SUM(D95:D112)</f>
        <v>-3328488.3599999994</v>
      </c>
      <c r="E94" s="40"/>
    </row>
    <row r="95" spans="1:6" x14ac:dyDescent="0.2">
      <c r="A95" s="62" t="s">
        <v>54</v>
      </c>
      <c r="B95" s="32">
        <v>77428.12</v>
      </c>
      <c r="C95" s="32">
        <v>76998.92</v>
      </c>
      <c r="D95" s="32">
        <f>C95-B95</f>
        <v>-429.19999999999709</v>
      </c>
      <c r="E95" s="40"/>
    </row>
    <row r="96" spans="1:6" x14ac:dyDescent="0.2">
      <c r="A96" s="62" t="s">
        <v>55</v>
      </c>
      <c r="B96" s="32">
        <v>50082.09</v>
      </c>
      <c r="C96" s="32">
        <v>33146.65</v>
      </c>
      <c r="D96" s="32">
        <f t="shared" ref="D96:D126" si="0">C96-B96</f>
        <v>-16935.439999999995</v>
      </c>
      <c r="E96" s="40"/>
    </row>
    <row r="97" spans="1:5" x14ac:dyDescent="0.2">
      <c r="A97" s="62" t="s">
        <v>56</v>
      </c>
      <c r="B97" s="32">
        <v>196200.81</v>
      </c>
      <c r="C97" s="32">
        <v>196200.81</v>
      </c>
      <c r="D97" s="32">
        <f t="shared" si="0"/>
        <v>0</v>
      </c>
      <c r="E97" s="40"/>
    </row>
    <row r="98" spans="1:5" x14ac:dyDescent="0.2">
      <c r="A98" s="62" t="s">
        <v>57</v>
      </c>
      <c r="B98" s="32">
        <v>148324.18</v>
      </c>
      <c r="C98" s="32">
        <v>148324.18</v>
      </c>
      <c r="D98" s="32">
        <f t="shared" si="0"/>
        <v>0</v>
      </c>
      <c r="E98" s="40"/>
    </row>
    <row r="99" spans="1:5" x14ac:dyDescent="0.2">
      <c r="A99" s="62" t="s">
        <v>58</v>
      </c>
      <c r="B99" s="32">
        <v>40185.31</v>
      </c>
      <c r="C99" s="32">
        <v>40185.31</v>
      </c>
      <c r="D99" s="32">
        <f t="shared" si="0"/>
        <v>0</v>
      </c>
      <c r="E99" s="40"/>
    </row>
    <row r="100" spans="1:5" x14ac:dyDescent="0.2">
      <c r="A100" s="62" t="s">
        <v>59</v>
      </c>
      <c r="B100" s="32">
        <v>99739.55</v>
      </c>
      <c r="C100" s="32">
        <v>94484.05</v>
      </c>
      <c r="D100" s="32">
        <f t="shared" si="0"/>
        <v>-5255.5</v>
      </c>
      <c r="E100" s="40"/>
    </row>
    <row r="101" spans="1:5" x14ac:dyDescent="0.2">
      <c r="A101" s="62" t="s">
        <v>60</v>
      </c>
      <c r="B101" s="32">
        <v>68900</v>
      </c>
      <c r="C101" s="32">
        <v>68900</v>
      </c>
      <c r="D101" s="32">
        <f t="shared" si="0"/>
        <v>0</v>
      </c>
      <c r="E101" s="40"/>
    </row>
    <row r="102" spans="1:5" x14ac:dyDescent="0.2">
      <c r="A102" s="62" t="s">
        <v>61</v>
      </c>
      <c r="B102" s="32">
        <v>63250.39</v>
      </c>
      <c r="C102" s="32">
        <v>63250.39</v>
      </c>
      <c r="D102" s="32">
        <f t="shared" si="0"/>
        <v>0</v>
      </c>
      <c r="E102" s="40"/>
    </row>
    <row r="103" spans="1:5" x14ac:dyDescent="0.2">
      <c r="A103" s="62" t="s">
        <v>62</v>
      </c>
      <c r="B103" s="32">
        <v>382335.99</v>
      </c>
      <c r="C103" s="32">
        <v>382335.99</v>
      </c>
      <c r="D103" s="32">
        <f t="shared" si="0"/>
        <v>0</v>
      </c>
      <c r="E103" s="40"/>
    </row>
    <row r="104" spans="1:5" x14ac:dyDescent="0.2">
      <c r="A104" s="62" t="s">
        <v>63</v>
      </c>
      <c r="B104" s="32">
        <v>9976</v>
      </c>
      <c r="C104" s="32">
        <v>9976</v>
      </c>
      <c r="D104" s="32">
        <f t="shared" si="0"/>
        <v>0</v>
      </c>
      <c r="E104" s="40"/>
    </row>
    <row r="105" spans="1:5" x14ac:dyDescent="0.2">
      <c r="A105" s="62" t="s">
        <v>64</v>
      </c>
      <c r="B105" s="32">
        <v>28600</v>
      </c>
      <c r="C105" s="32">
        <v>28600</v>
      </c>
      <c r="D105" s="32">
        <f t="shared" si="0"/>
        <v>0</v>
      </c>
      <c r="E105" s="40"/>
    </row>
    <row r="106" spans="1:5" x14ac:dyDescent="0.2">
      <c r="A106" s="62" t="s">
        <v>65</v>
      </c>
      <c r="B106" s="32">
        <v>1398.01</v>
      </c>
      <c r="C106" s="32">
        <v>1398.01</v>
      </c>
      <c r="D106" s="32">
        <f t="shared" si="0"/>
        <v>0</v>
      </c>
      <c r="E106" s="40"/>
    </row>
    <row r="107" spans="1:5" x14ac:dyDescent="0.2">
      <c r="A107" s="62" t="s">
        <v>66</v>
      </c>
      <c r="B107" s="32">
        <v>26448</v>
      </c>
      <c r="C107" s="32">
        <v>26448</v>
      </c>
      <c r="D107" s="32">
        <f t="shared" si="0"/>
        <v>0</v>
      </c>
      <c r="E107" s="40"/>
    </row>
    <row r="108" spans="1:5" x14ac:dyDescent="0.2">
      <c r="A108" s="62" t="s">
        <v>67</v>
      </c>
      <c r="B108" s="32">
        <v>5267.56</v>
      </c>
      <c r="C108" s="32">
        <v>5267.56</v>
      </c>
      <c r="D108" s="32">
        <f t="shared" si="0"/>
        <v>0</v>
      </c>
      <c r="E108" s="40"/>
    </row>
    <row r="109" spans="1:5" x14ac:dyDescent="0.2">
      <c r="A109" s="62" t="s">
        <v>68</v>
      </c>
      <c r="B109" s="32">
        <v>5692.5</v>
      </c>
      <c r="C109" s="32">
        <v>5692.5</v>
      </c>
      <c r="D109" s="32">
        <f t="shared" si="0"/>
        <v>0</v>
      </c>
      <c r="E109" s="40"/>
    </row>
    <row r="110" spans="1:5" x14ac:dyDescent="0.2">
      <c r="A110" s="62" t="s">
        <v>69</v>
      </c>
      <c r="B110" s="32">
        <v>23905.45</v>
      </c>
      <c r="C110" s="32">
        <v>18222.34</v>
      </c>
      <c r="D110" s="32">
        <f t="shared" si="0"/>
        <v>-5683.1100000000006</v>
      </c>
      <c r="E110" s="40"/>
    </row>
    <row r="111" spans="1:5" x14ac:dyDescent="0.2">
      <c r="A111" s="62" t="s">
        <v>70</v>
      </c>
      <c r="B111" s="32">
        <v>143800</v>
      </c>
      <c r="C111" s="32">
        <v>143800</v>
      </c>
      <c r="D111" s="32">
        <f t="shared" si="0"/>
        <v>0</v>
      </c>
      <c r="E111" s="40"/>
    </row>
    <row r="112" spans="1:5" x14ac:dyDescent="0.2">
      <c r="A112" s="62" t="s">
        <v>71</v>
      </c>
      <c r="B112" s="32">
        <v>71898952.849999994</v>
      </c>
      <c r="C112" s="32">
        <v>68598767.739999995</v>
      </c>
      <c r="D112" s="32">
        <f t="shared" si="0"/>
        <v>-3300185.1099999994</v>
      </c>
      <c r="E112" s="40"/>
    </row>
    <row r="113" spans="1:7" x14ac:dyDescent="0.2">
      <c r="A113" s="31"/>
      <c r="B113" s="32"/>
      <c r="C113" s="32"/>
      <c r="D113" s="32"/>
      <c r="E113" s="40"/>
    </row>
    <row r="114" spans="1:7" x14ac:dyDescent="0.2">
      <c r="A114" s="31" t="s">
        <v>72</v>
      </c>
      <c r="B114" s="32">
        <f>SUM(B115:B126)</f>
        <v>-934452.87000000011</v>
      </c>
      <c r="C114" s="32">
        <f>SUM(C115:C126)</f>
        <v>-912928.88000000012</v>
      </c>
      <c r="D114" s="32">
        <f t="shared" si="0"/>
        <v>21523.989999999991</v>
      </c>
      <c r="E114" s="40"/>
    </row>
    <row r="115" spans="1:7" x14ac:dyDescent="0.2">
      <c r="A115" s="63" t="s">
        <v>73</v>
      </c>
      <c r="B115" s="32">
        <v>-79141.429999999993</v>
      </c>
      <c r="C115" s="32">
        <v>-65439.74</v>
      </c>
      <c r="D115" s="32">
        <f t="shared" si="0"/>
        <v>13701.689999999995</v>
      </c>
      <c r="E115" s="40"/>
    </row>
    <row r="116" spans="1:7" x14ac:dyDescent="0.2">
      <c r="A116" s="63" t="s">
        <v>74</v>
      </c>
      <c r="B116" s="32">
        <v>-341570.89</v>
      </c>
      <c r="C116" s="32">
        <v>-341570.89</v>
      </c>
      <c r="D116" s="32">
        <f t="shared" si="0"/>
        <v>0</v>
      </c>
      <c r="E116" s="40"/>
    </row>
    <row r="117" spans="1:7" x14ac:dyDescent="0.2">
      <c r="A117" s="63" t="s">
        <v>75</v>
      </c>
      <c r="B117" s="32">
        <v>-120087.37</v>
      </c>
      <c r="C117" s="32">
        <v>-114831.87</v>
      </c>
      <c r="D117" s="32">
        <f t="shared" si="0"/>
        <v>5255.5</v>
      </c>
      <c r="E117" s="40"/>
    </row>
    <row r="118" spans="1:7" x14ac:dyDescent="0.2">
      <c r="A118" s="63" t="s">
        <v>76</v>
      </c>
      <c r="B118" s="32">
        <v>-14845</v>
      </c>
      <c r="C118" s="32">
        <v>-14845</v>
      </c>
      <c r="D118" s="32">
        <f t="shared" si="0"/>
        <v>0</v>
      </c>
      <c r="E118" s="40"/>
    </row>
    <row r="119" spans="1:7" x14ac:dyDescent="0.2">
      <c r="A119" s="63" t="s">
        <v>77</v>
      </c>
      <c r="B119" s="32">
        <v>-27295.34</v>
      </c>
      <c r="C119" s="32">
        <v>-27295.34</v>
      </c>
      <c r="D119" s="32">
        <f t="shared" si="0"/>
        <v>0</v>
      </c>
      <c r="E119" s="40"/>
    </row>
    <row r="120" spans="1:7" x14ac:dyDescent="0.2">
      <c r="A120" s="63" t="s">
        <v>78</v>
      </c>
      <c r="B120" s="32">
        <v>-299247.45</v>
      </c>
      <c r="C120" s="32">
        <v>-299247.45</v>
      </c>
      <c r="D120" s="32">
        <f t="shared" si="0"/>
        <v>0</v>
      </c>
      <c r="E120" s="40"/>
    </row>
    <row r="121" spans="1:7" x14ac:dyDescent="0.2">
      <c r="A121" s="63" t="s">
        <v>79</v>
      </c>
      <c r="B121" s="32">
        <v>-8729</v>
      </c>
      <c r="C121" s="32">
        <v>-8729</v>
      </c>
      <c r="D121" s="32">
        <f t="shared" si="0"/>
        <v>0</v>
      </c>
      <c r="E121" s="40"/>
    </row>
    <row r="122" spans="1:7" x14ac:dyDescent="0.2">
      <c r="A122" s="63" t="s">
        <v>80</v>
      </c>
      <c r="B122" s="32">
        <v>-6435</v>
      </c>
      <c r="C122" s="32">
        <v>-6435</v>
      </c>
      <c r="D122" s="32">
        <f t="shared" si="0"/>
        <v>0</v>
      </c>
      <c r="E122" s="40"/>
    </row>
    <row r="123" spans="1:7" x14ac:dyDescent="0.2">
      <c r="A123" s="63" t="s">
        <v>81</v>
      </c>
      <c r="B123" s="32">
        <v>-664.06</v>
      </c>
      <c r="C123" s="32">
        <v>-664.06</v>
      </c>
      <c r="D123" s="32">
        <f t="shared" si="0"/>
        <v>0</v>
      </c>
      <c r="E123" s="40"/>
    </row>
    <row r="124" spans="1:7" x14ac:dyDescent="0.2">
      <c r="A124" s="63" t="s">
        <v>82</v>
      </c>
      <c r="B124" s="32">
        <v>-17931.13</v>
      </c>
      <c r="C124" s="32">
        <v>-17931.13</v>
      </c>
      <c r="D124" s="32">
        <f t="shared" si="0"/>
        <v>0</v>
      </c>
      <c r="E124" s="40"/>
    </row>
    <row r="125" spans="1:7" x14ac:dyDescent="0.2">
      <c r="A125" s="63" t="s">
        <v>83</v>
      </c>
      <c r="B125" s="32">
        <v>-7075.3</v>
      </c>
      <c r="C125" s="32">
        <v>-7075.3</v>
      </c>
      <c r="D125" s="32">
        <f t="shared" si="0"/>
        <v>0</v>
      </c>
      <c r="E125" s="40"/>
    </row>
    <row r="126" spans="1:7" x14ac:dyDescent="0.2">
      <c r="A126" s="63" t="s">
        <v>84</v>
      </c>
      <c r="B126" s="32">
        <v>-11430.9</v>
      </c>
      <c r="C126" s="32">
        <v>-8864.1</v>
      </c>
      <c r="D126" s="32">
        <f t="shared" si="0"/>
        <v>2566.7999999999993</v>
      </c>
      <c r="E126" s="40"/>
    </row>
    <row r="127" spans="1:7" x14ac:dyDescent="0.2">
      <c r="A127" s="64"/>
      <c r="B127" s="34"/>
      <c r="C127" s="34"/>
      <c r="D127" s="34"/>
      <c r="E127" s="41"/>
    </row>
    <row r="128" spans="1:7" ht="18" customHeight="1" x14ac:dyDescent="0.2">
      <c r="B128" s="28">
        <f>B94+B114</f>
        <v>72336033.939999983</v>
      </c>
      <c r="C128" s="28">
        <f>C94+C114</f>
        <v>69029069.569999993</v>
      </c>
      <c r="D128" s="28">
        <f>D94+D114</f>
        <v>-3306964.3699999992</v>
      </c>
      <c r="E128" s="65"/>
      <c r="G128" s="37">
        <f>C128+C140-[1]ESF!D39</f>
        <v>0</v>
      </c>
    </row>
    <row r="131" spans="1:5" ht="21.75" customHeight="1" x14ac:dyDescent="0.2">
      <c r="A131" s="27" t="s">
        <v>85</v>
      </c>
      <c r="B131" s="28" t="s">
        <v>48</v>
      </c>
      <c r="C131" s="28" t="s">
        <v>49</v>
      </c>
      <c r="D131" s="28" t="s">
        <v>50</v>
      </c>
      <c r="E131" s="39" t="s">
        <v>51</v>
      </c>
    </row>
    <row r="132" spans="1:5" x14ac:dyDescent="0.2">
      <c r="A132" s="29" t="s">
        <v>86</v>
      </c>
      <c r="B132" s="30"/>
      <c r="C132" s="30"/>
      <c r="D132" s="30"/>
      <c r="E132" s="60"/>
    </row>
    <row r="133" spans="1:5" x14ac:dyDescent="0.2">
      <c r="A133" s="31"/>
      <c r="B133" s="32"/>
      <c r="C133" s="32"/>
      <c r="D133" s="32"/>
      <c r="E133" s="40"/>
    </row>
    <row r="134" spans="1:5" x14ac:dyDescent="0.2">
      <c r="A134" s="31" t="s">
        <v>87</v>
      </c>
      <c r="B134" s="32"/>
      <c r="C134" s="32"/>
      <c r="D134" s="32"/>
      <c r="E134" s="40"/>
    </row>
    <row r="135" spans="1:5" x14ac:dyDescent="0.2">
      <c r="A135" s="66" t="s">
        <v>88</v>
      </c>
      <c r="B135" s="32">
        <v>118560.63</v>
      </c>
      <c r="C135" s="32">
        <v>254461.25</v>
      </c>
      <c r="D135" s="32">
        <f>C135-B135</f>
        <v>135900.62</v>
      </c>
      <c r="E135" s="40"/>
    </row>
    <row r="136" spans="1:5" x14ac:dyDescent="0.2">
      <c r="A136" s="66" t="s">
        <v>89</v>
      </c>
      <c r="B136" s="32">
        <v>-20195.13</v>
      </c>
      <c r="C136" s="32">
        <v>-20195.13</v>
      </c>
      <c r="D136" s="32">
        <f>C136-B136</f>
        <v>0</v>
      </c>
      <c r="E136" s="40"/>
    </row>
    <row r="137" spans="1:5" x14ac:dyDescent="0.2">
      <c r="A137" s="31"/>
      <c r="B137" s="32"/>
      <c r="C137" s="32"/>
      <c r="D137" s="32"/>
      <c r="E137" s="40"/>
    </row>
    <row r="138" spans="1:5" x14ac:dyDescent="0.2">
      <c r="A138" s="31" t="s">
        <v>72</v>
      </c>
      <c r="B138" s="32"/>
      <c r="C138" s="32"/>
      <c r="D138" s="32"/>
      <c r="E138" s="40"/>
    </row>
    <row r="139" spans="1:5" x14ac:dyDescent="0.2">
      <c r="A139" s="67"/>
      <c r="B139" s="34"/>
      <c r="C139" s="34"/>
      <c r="D139" s="34"/>
      <c r="E139" s="41"/>
    </row>
    <row r="140" spans="1:5" ht="16.5" customHeight="1" x14ac:dyDescent="0.2">
      <c r="B140" s="28">
        <f>SUM(B132:B139)</f>
        <v>98365.5</v>
      </c>
      <c r="C140" s="28">
        <f>SUM(C132:C139)</f>
        <v>234266.12</v>
      </c>
      <c r="D140" s="28">
        <f>SUM(D132:D139)</f>
        <v>135900.62</v>
      </c>
      <c r="E140" s="65"/>
    </row>
    <row r="143" spans="1:5" ht="27" customHeight="1" x14ac:dyDescent="0.2">
      <c r="A143" s="27" t="s">
        <v>90</v>
      </c>
      <c r="B143" s="28" t="s">
        <v>8</v>
      </c>
    </row>
    <row r="144" spans="1:5" x14ac:dyDescent="0.2">
      <c r="A144" s="29" t="s">
        <v>91</v>
      </c>
      <c r="B144" s="30"/>
    </row>
    <row r="145" spans="1:3" x14ac:dyDescent="0.2">
      <c r="A145" s="31"/>
      <c r="B145" s="32"/>
    </row>
    <row r="146" spans="1:3" x14ac:dyDescent="0.2">
      <c r="A146" s="31"/>
      <c r="B146" s="32"/>
    </row>
    <row r="147" spans="1:3" x14ac:dyDescent="0.2">
      <c r="A147" s="31"/>
      <c r="B147" s="32"/>
    </row>
    <row r="148" spans="1:3" x14ac:dyDescent="0.2">
      <c r="A148" s="33"/>
      <c r="B148" s="34"/>
    </row>
    <row r="149" spans="1:3" ht="15" customHeight="1" x14ac:dyDescent="0.2">
      <c r="B149" s="28">
        <f>SUM(B145:B148)</f>
        <v>0</v>
      </c>
    </row>
    <row r="150" spans="1:3" x14ac:dyDescent="0.2">
      <c r="A150" s="68"/>
    </row>
    <row r="152" spans="1:3" ht="22.5" customHeight="1" x14ac:dyDescent="0.2">
      <c r="A152" s="69" t="s">
        <v>92</v>
      </c>
      <c r="B152" s="70" t="s">
        <v>8</v>
      </c>
      <c r="C152" s="71" t="s">
        <v>93</v>
      </c>
    </row>
    <row r="153" spans="1:3" x14ac:dyDescent="0.2">
      <c r="A153" s="72"/>
      <c r="B153" s="73"/>
      <c r="C153" s="74"/>
    </row>
    <row r="154" spans="1:3" x14ac:dyDescent="0.2">
      <c r="A154" s="75"/>
      <c r="B154" s="76"/>
      <c r="C154" s="77"/>
    </row>
    <row r="155" spans="1:3" x14ac:dyDescent="0.2">
      <c r="A155" s="78"/>
      <c r="B155" s="32"/>
      <c r="C155" s="32"/>
    </row>
    <row r="156" spans="1:3" x14ac:dyDescent="0.2">
      <c r="A156" s="78"/>
      <c r="B156" s="32"/>
      <c r="C156" s="32"/>
    </row>
    <row r="157" spans="1:3" x14ac:dyDescent="0.2">
      <c r="A157" s="79"/>
      <c r="B157" s="34"/>
      <c r="C157" s="34"/>
    </row>
    <row r="158" spans="1:3" ht="14.25" customHeight="1" x14ac:dyDescent="0.2">
      <c r="B158" s="28">
        <f>SUM(B156:B157)</f>
        <v>0</v>
      </c>
      <c r="C158" s="28"/>
    </row>
    <row r="162" spans="1:5" x14ac:dyDescent="0.2">
      <c r="A162" s="19" t="s">
        <v>94</v>
      </c>
    </row>
    <row r="164" spans="1:5" ht="20.25" customHeight="1" x14ac:dyDescent="0.2">
      <c r="A164" s="69" t="s">
        <v>95</v>
      </c>
      <c r="B164" s="70" t="s">
        <v>8</v>
      </c>
      <c r="C164" s="28" t="s">
        <v>21</v>
      </c>
      <c r="D164" s="28" t="s">
        <v>22</v>
      </c>
      <c r="E164" s="39" t="s">
        <v>23</v>
      </c>
    </row>
    <row r="165" spans="1:5" x14ac:dyDescent="0.2">
      <c r="A165" s="29" t="s">
        <v>96</v>
      </c>
      <c r="B165" s="30">
        <f>SUM(B166:B185)</f>
        <v>-224126.35</v>
      </c>
      <c r="C165" s="30">
        <f>SUM(C166:C184)</f>
        <v>-120130.18000000001</v>
      </c>
      <c r="D165" s="30">
        <f>SUM(D166:D184)</f>
        <v>-5577.84</v>
      </c>
      <c r="E165" s="30">
        <f>SUM(E166:E184)</f>
        <v>-98418.33</v>
      </c>
    </row>
    <row r="166" spans="1:5" x14ac:dyDescent="0.2">
      <c r="A166" s="31" t="s">
        <v>97</v>
      </c>
      <c r="B166" s="32">
        <v>-84121.98</v>
      </c>
      <c r="C166" s="32">
        <f t="shared" ref="C166:C176" si="1">B166</f>
        <v>-84121.98</v>
      </c>
      <c r="D166" s="32"/>
      <c r="E166" s="32"/>
    </row>
    <row r="167" spans="1:5" x14ac:dyDescent="0.2">
      <c r="A167" s="31" t="s">
        <v>98</v>
      </c>
      <c r="B167" s="32">
        <v>-1198.4100000000001</v>
      </c>
      <c r="C167" s="32">
        <f t="shared" si="1"/>
        <v>-1198.4100000000001</v>
      </c>
      <c r="D167" s="32"/>
      <c r="E167" s="32"/>
    </row>
    <row r="168" spans="1:5" x14ac:dyDescent="0.2">
      <c r="A168" s="31" t="s">
        <v>99</v>
      </c>
      <c r="B168" s="32">
        <v>-1965</v>
      </c>
      <c r="C168" s="32">
        <f t="shared" si="1"/>
        <v>-1965</v>
      </c>
      <c r="D168" s="32"/>
      <c r="E168" s="32"/>
    </row>
    <row r="169" spans="1:5" x14ac:dyDescent="0.2">
      <c r="A169" s="31" t="s">
        <v>100</v>
      </c>
      <c r="B169" s="32">
        <v>-2979.1</v>
      </c>
      <c r="C169" s="32">
        <f t="shared" si="1"/>
        <v>-2979.1</v>
      </c>
      <c r="D169" s="32"/>
      <c r="E169" s="32"/>
    </row>
    <row r="170" spans="1:5" x14ac:dyDescent="0.2">
      <c r="A170" s="31" t="s">
        <v>101</v>
      </c>
      <c r="B170" s="32">
        <v>-196.11</v>
      </c>
      <c r="C170" s="32">
        <f t="shared" si="1"/>
        <v>-196.11</v>
      </c>
      <c r="D170" s="32"/>
      <c r="E170" s="32"/>
    </row>
    <row r="171" spans="1:5" x14ac:dyDescent="0.2">
      <c r="A171" s="31" t="s">
        <v>102</v>
      </c>
      <c r="B171" s="32">
        <v>-297.91000000000003</v>
      </c>
      <c r="C171" s="32">
        <f t="shared" si="1"/>
        <v>-297.91000000000003</v>
      </c>
      <c r="D171" s="32"/>
      <c r="E171" s="32"/>
    </row>
    <row r="172" spans="1:5" x14ac:dyDescent="0.2">
      <c r="A172" s="31" t="s">
        <v>103</v>
      </c>
      <c r="B172" s="32">
        <v>-0.3</v>
      </c>
      <c r="C172" s="32">
        <f t="shared" si="1"/>
        <v>-0.3</v>
      </c>
      <c r="D172" s="32"/>
      <c r="E172" s="32"/>
    </row>
    <row r="173" spans="1:5" x14ac:dyDescent="0.2">
      <c r="A173" s="31" t="s">
        <v>104</v>
      </c>
      <c r="B173" s="32">
        <v>-7727.88</v>
      </c>
      <c r="C173" s="32">
        <f t="shared" si="1"/>
        <v>-7727.88</v>
      </c>
      <c r="D173" s="32"/>
      <c r="E173" s="32"/>
    </row>
    <row r="174" spans="1:5" x14ac:dyDescent="0.2">
      <c r="A174" s="31" t="s">
        <v>105</v>
      </c>
      <c r="B174" s="32">
        <v>-11444.32</v>
      </c>
      <c r="C174" s="32">
        <f t="shared" si="1"/>
        <v>-11444.32</v>
      </c>
      <c r="D174" s="32"/>
      <c r="E174" s="32"/>
    </row>
    <row r="175" spans="1:5" x14ac:dyDescent="0.2">
      <c r="A175" s="31" t="s">
        <v>106</v>
      </c>
      <c r="B175" s="32">
        <v>-5577.84</v>
      </c>
      <c r="C175" s="32"/>
      <c r="D175" s="32">
        <f>B175</f>
        <v>-5577.84</v>
      </c>
      <c r="E175" s="32"/>
    </row>
    <row r="176" spans="1:5" x14ac:dyDescent="0.2">
      <c r="A176" s="31" t="s">
        <v>107</v>
      </c>
      <c r="B176" s="32">
        <v>-314.77</v>
      </c>
      <c r="C176" s="32">
        <f t="shared" si="1"/>
        <v>-314.77</v>
      </c>
      <c r="D176" s="32"/>
      <c r="E176" s="32"/>
    </row>
    <row r="177" spans="1:7" x14ac:dyDescent="0.2">
      <c r="A177" s="31" t="s">
        <v>108</v>
      </c>
      <c r="B177" s="32">
        <v>-9884.4</v>
      </c>
      <c r="C177" s="32">
        <v>-9884.4</v>
      </c>
      <c r="D177" s="32"/>
      <c r="E177" s="32"/>
    </row>
    <row r="178" spans="1:7" x14ac:dyDescent="0.2">
      <c r="A178" s="31" t="s">
        <v>109</v>
      </c>
      <c r="B178" s="32">
        <v>-2138.9</v>
      </c>
      <c r="C178" s="32"/>
      <c r="D178" s="32"/>
      <c r="E178" s="32">
        <f t="shared" ref="E178:E184" si="2">B178</f>
        <v>-2138.9</v>
      </c>
    </row>
    <row r="179" spans="1:7" x14ac:dyDescent="0.2">
      <c r="A179" s="31" t="s">
        <v>110</v>
      </c>
      <c r="B179" s="32">
        <v>-360.9</v>
      </c>
      <c r="C179" s="32"/>
      <c r="D179" s="32"/>
      <c r="E179" s="32">
        <f t="shared" si="2"/>
        <v>-360.9</v>
      </c>
    </row>
    <row r="180" spans="1:7" x14ac:dyDescent="0.2">
      <c r="A180" s="31" t="s">
        <v>111</v>
      </c>
      <c r="B180" s="32">
        <v>-66510.429999999993</v>
      </c>
      <c r="C180" s="32"/>
      <c r="D180" s="32"/>
      <c r="E180" s="32">
        <f t="shared" si="2"/>
        <v>-66510.429999999993</v>
      </c>
    </row>
    <row r="181" spans="1:7" x14ac:dyDescent="0.2">
      <c r="A181" s="31" t="s">
        <v>112</v>
      </c>
      <c r="B181" s="32">
        <v>-10404.14</v>
      </c>
      <c r="C181" s="32"/>
      <c r="D181" s="32"/>
      <c r="E181" s="32">
        <f t="shared" si="2"/>
        <v>-10404.14</v>
      </c>
    </row>
    <row r="182" spans="1:7" x14ac:dyDescent="0.2">
      <c r="A182" s="31" t="s">
        <v>113</v>
      </c>
      <c r="B182" s="32">
        <v>-3550</v>
      </c>
      <c r="C182" s="32"/>
      <c r="D182" s="32"/>
      <c r="E182" s="32">
        <f t="shared" si="2"/>
        <v>-3550</v>
      </c>
    </row>
    <row r="183" spans="1:7" x14ac:dyDescent="0.2">
      <c r="A183" s="31" t="s">
        <v>114</v>
      </c>
      <c r="B183" s="32">
        <v>-11400</v>
      </c>
      <c r="C183" s="32"/>
      <c r="D183" s="32"/>
      <c r="E183" s="32">
        <f t="shared" si="2"/>
        <v>-11400</v>
      </c>
    </row>
    <row r="184" spans="1:7" x14ac:dyDescent="0.2">
      <c r="A184" s="31" t="s">
        <v>115</v>
      </c>
      <c r="B184" s="32">
        <v>-4053.96</v>
      </c>
      <c r="C184" s="32"/>
      <c r="D184" s="32"/>
      <c r="E184" s="32">
        <f t="shared" si="2"/>
        <v>-4053.96</v>
      </c>
    </row>
    <row r="185" spans="1:7" x14ac:dyDescent="0.2">
      <c r="A185" s="31"/>
      <c r="B185" s="32"/>
      <c r="C185" s="32"/>
      <c r="D185" s="32"/>
      <c r="E185" s="32"/>
    </row>
    <row r="186" spans="1:7" x14ac:dyDescent="0.2">
      <c r="A186" s="31" t="s">
        <v>116</v>
      </c>
      <c r="B186" s="32"/>
      <c r="C186" s="32"/>
      <c r="D186" s="32"/>
      <c r="E186" s="40"/>
    </row>
    <row r="187" spans="1:7" x14ac:dyDescent="0.2">
      <c r="A187" s="33"/>
      <c r="B187" s="34"/>
      <c r="C187" s="34"/>
      <c r="D187" s="34"/>
      <c r="E187" s="41"/>
    </row>
    <row r="188" spans="1:7" ht="16.5" customHeight="1" x14ac:dyDescent="0.2">
      <c r="B188" s="28">
        <f>B165+B186</f>
        <v>-224126.35</v>
      </c>
      <c r="C188" s="28">
        <f>C165+C186</f>
        <v>-120130.18000000001</v>
      </c>
      <c r="D188" s="28">
        <f>D165+D186</f>
        <v>-5577.84</v>
      </c>
      <c r="E188" s="28">
        <f>E165+E186</f>
        <v>-98418.33</v>
      </c>
      <c r="G188" s="37">
        <f>B188+[1]ESF!I25</f>
        <v>0</v>
      </c>
    </row>
    <row r="192" spans="1:7" ht="20.25" customHeight="1" x14ac:dyDescent="0.2">
      <c r="A192" s="69" t="s">
        <v>117</v>
      </c>
      <c r="B192" s="70" t="s">
        <v>8</v>
      </c>
      <c r="C192" s="28" t="s">
        <v>118</v>
      </c>
      <c r="D192" s="28" t="s">
        <v>93</v>
      </c>
    </row>
    <row r="193" spans="1:4" x14ac:dyDescent="0.2">
      <c r="A193" s="80" t="s">
        <v>119</v>
      </c>
      <c r="B193" s="73"/>
      <c r="C193" s="81"/>
      <c r="D193" s="82"/>
    </row>
    <row r="194" spans="1:4" x14ac:dyDescent="0.2">
      <c r="A194" s="83"/>
      <c r="B194" s="76"/>
      <c r="C194" s="84"/>
      <c r="D194" s="85"/>
    </row>
    <row r="195" spans="1:4" x14ac:dyDescent="0.2">
      <c r="A195" s="83"/>
      <c r="B195" s="76"/>
      <c r="C195" s="84"/>
      <c r="D195" s="85"/>
    </row>
    <row r="196" spans="1:4" x14ac:dyDescent="0.2">
      <c r="A196" s="86"/>
      <c r="B196" s="87"/>
      <c r="C196" s="88"/>
      <c r="D196" s="89"/>
    </row>
    <row r="197" spans="1:4" ht="16.5" customHeight="1" x14ac:dyDescent="0.2">
      <c r="B197" s="28">
        <f>SUM(B194:B196)</f>
        <v>0</v>
      </c>
      <c r="C197" s="90"/>
      <c r="D197" s="91"/>
    </row>
    <row r="200" spans="1:4" ht="27.75" customHeight="1" x14ac:dyDescent="0.2">
      <c r="A200" s="69" t="s">
        <v>120</v>
      </c>
      <c r="B200" s="70" t="s">
        <v>8</v>
      </c>
      <c r="C200" s="28" t="s">
        <v>118</v>
      </c>
      <c r="D200" s="28" t="s">
        <v>93</v>
      </c>
    </row>
    <row r="201" spans="1:4" x14ac:dyDescent="0.2">
      <c r="A201" s="80" t="s">
        <v>121</v>
      </c>
      <c r="B201" s="73"/>
      <c r="C201" s="81"/>
      <c r="D201" s="82"/>
    </row>
    <row r="202" spans="1:4" x14ac:dyDescent="0.2">
      <c r="A202" s="45"/>
      <c r="B202" s="76"/>
      <c r="C202" s="84"/>
      <c r="D202" s="85"/>
    </row>
    <row r="203" spans="1:4" x14ac:dyDescent="0.2">
      <c r="A203" s="83"/>
      <c r="B203" s="76"/>
      <c r="C203" s="84"/>
      <c r="D203" s="85"/>
    </row>
    <row r="204" spans="1:4" x14ac:dyDescent="0.2">
      <c r="A204" s="86"/>
      <c r="B204" s="87"/>
      <c r="C204" s="88"/>
      <c r="D204" s="89"/>
    </row>
    <row r="205" spans="1:4" ht="15" customHeight="1" x14ac:dyDescent="0.2">
      <c r="B205" s="28">
        <f>SUM(B203:B204)</f>
        <v>0</v>
      </c>
      <c r="C205" s="90"/>
      <c r="D205" s="91"/>
    </row>
    <row r="206" spans="1:4" x14ac:dyDescent="0.2">
      <c r="A206" s="68"/>
    </row>
    <row r="208" spans="1:4" ht="24" customHeight="1" x14ac:dyDescent="0.2">
      <c r="A208" s="69" t="s">
        <v>122</v>
      </c>
      <c r="B208" s="70" t="s">
        <v>8</v>
      </c>
      <c r="C208" s="28" t="s">
        <v>118</v>
      </c>
      <c r="D208" s="28" t="s">
        <v>93</v>
      </c>
    </row>
    <row r="209" spans="1:4" x14ac:dyDescent="0.2">
      <c r="A209" s="80" t="s">
        <v>123</v>
      </c>
      <c r="B209" s="73"/>
      <c r="C209" s="81"/>
      <c r="D209" s="82"/>
    </row>
    <row r="210" spans="1:4" x14ac:dyDescent="0.2">
      <c r="A210" s="83"/>
      <c r="B210" s="76"/>
      <c r="C210" s="84"/>
      <c r="D210" s="85"/>
    </row>
    <row r="211" spans="1:4" x14ac:dyDescent="0.2">
      <c r="A211" s="83"/>
      <c r="B211" s="76"/>
      <c r="C211" s="84"/>
      <c r="D211" s="85"/>
    </row>
    <row r="212" spans="1:4" x14ac:dyDescent="0.2">
      <c r="A212" s="86"/>
      <c r="B212" s="87"/>
      <c r="C212" s="88"/>
      <c r="D212" s="89"/>
    </row>
    <row r="213" spans="1:4" ht="16.5" customHeight="1" x14ac:dyDescent="0.2">
      <c r="B213" s="28">
        <f>SUM(B210:B212)</f>
        <v>0</v>
      </c>
      <c r="C213" s="90"/>
      <c r="D213" s="91"/>
    </row>
    <row r="216" spans="1:4" ht="24" customHeight="1" x14ac:dyDescent="0.2">
      <c r="A216" s="69" t="s">
        <v>124</v>
      </c>
      <c r="B216" s="70" t="s">
        <v>8</v>
      </c>
      <c r="C216" s="92" t="s">
        <v>118</v>
      </c>
      <c r="D216" s="92" t="s">
        <v>39</v>
      </c>
    </row>
    <row r="217" spans="1:4" x14ac:dyDescent="0.2">
      <c r="A217" s="80" t="s">
        <v>125</v>
      </c>
      <c r="B217" s="30"/>
      <c r="C217" s="30">
        <v>0</v>
      </c>
      <c r="D217" s="30">
        <v>0</v>
      </c>
    </row>
    <row r="218" spans="1:4" x14ac:dyDescent="0.2">
      <c r="A218" s="31"/>
      <c r="B218" s="32"/>
      <c r="C218" s="32">
        <v>0</v>
      </c>
      <c r="D218" s="32">
        <v>0</v>
      </c>
    </row>
    <row r="219" spans="1:4" x14ac:dyDescent="0.2">
      <c r="A219" s="31"/>
      <c r="B219" s="32"/>
      <c r="C219" s="32"/>
      <c r="D219" s="32"/>
    </row>
    <row r="220" spans="1:4" x14ac:dyDescent="0.2">
      <c r="A220" s="33"/>
      <c r="B220" s="93"/>
      <c r="C220" s="93">
        <v>0</v>
      </c>
      <c r="D220" s="93">
        <v>0</v>
      </c>
    </row>
    <row r="221" spans="1:4" ht="18.75" customHeight="1" x14ac:dyDescent="0.2">
      <c r="B221" s="28">
        <f>SUM(B218:B220)</f>
        <v>0</v>
      </c>
      <c r="C221" s="90"/>
      <c r="D221" s="91"/>
    </row>
    <row r="225" spans="1:4" x14ac:dyDescent="0.2">
      <c r="A225" s="19" t="s">
        <v>126</v>
      </c>
    </row>
    <row r="226" spans="1:4" x14ac:dyDescent="0.2">
      <c r="A226" s="19"/>
    </row>
    <row r="227" spans="1:4" x14ac:dyDescent="0.2">
      <c r="A227" s="19" t="s">
        <v>127</v>
      </c>
    </row>
    <row r="229" spans="1:4" ht="24" customHeight="1" x14ac:dyDescent="0.2">
      <c r="A229" s="94" t="s">
        <v>128</v>
      </c>
      <c r="B229" s="95" t="s">
        <v>8</v>
      </c>
      <c r="C229" s="28" t="s">
        <v>129</v>
      </c>
      <c r="D229" s="28" t="s">
        <v>39</v>
      </c>
    </row>
    <row r="230" spans="1:4" x14ac:dyDescent="0.2">
      <c r="A230" s="29" t="s">
        <v>130</v>
      </c>
      <c r="B230" s="30">
        <f>SUM(B231:B242)</f>
        <v>-1133008.5399999998</v>
      </c>
      <c r="C230" s="30"/>
      <c r="D230" s="30"/>
    </row>
    <row r="231" spans="1:4" x14ac:dyDescent="0.2">
      <c r="A231" s="31" t="s">
        <v>131</v>
      </c>
      <c r="B231" s="32">
        <v>-340150</v>
      </c>
      <c r="C231" s="32"/>
      <c r="D231" s="32"/>
    </row>
    <row r="232" spans="1:4" x14ac:dyDescent="0.2">
      <c r="A232" s="31" t="s">
        <v>132</v>
      </c>
      <c r="B232" s="32">
        <v>-33010</v>
      </c>
      <c r="C232" s="32"/>
      <c r="D232" s="32"/>
    </row>
    <row r="233" spans="1:4" x14ac:dyDescent="0.2">
      <c r="A233" s="31" t="s">
        <v>133</v>
      </c>
      <c r="B233" s="32">
        <v>-17939.650000000001</v>
      </c>
      <c r="C233" s="32"/>
      <c r="D233" s="32"/>
    </row>
    <row r="234" spans="1:4" x14ac:dyDescent="0.2">
      <c r="A234" s="31" t="s">
        <v>134</v>
      </c>
      <c r="B234" s="32">
        <v>-18430</v>
      </c>
      <c r="C234" s="32"/>
      <c r="D234" s="32"/>
    </row>
    <row r="235" spans="1:4" x14ac:dyDescent="0.2">
      <c r="A235" s="31" t="s">
        <v>135</v>
      </c>
      <c r="B235" s="32">
        <v>-100000</v>
      </c>
      <c r="C235" s="32"/>
      <c r="D235" s="32"/>
    </row>
    <row r="236" spans="1:4" x14ac:dyDescent="0.2">
      <c r="A236" s="31" t="s">
        <v>136</v>
      </c>
      <c r="B236" s="32">
        <v>-99293.24</v>
      </c>
      <c r="C236" s="32"/>
      <c r="D236" s="32"/>
    </row>
    <row r="237" spans="1:4" x14ac:dyDescent="0.2">
      <c r="A237" s="31" t="s">
        <v>137</v>
      </c>
      <c r="B237" s="32">
        <v>-171294.34</v>
      </c>
      <c r="C237" s="32"/>
      <c r="D237" s="32"/>
    </row>
    <row r="238" spans="1:4" x14ac:dyDescent="0.2">
      <c r="A238" s="31" t="s">
        <v>138</v>
      </c>
      <c r="B238" s="32">
        <v>-275672.67</v>
      </c>
      <c r="C238" s="32"/>
      <c r="D238" s="32"/>
    </row>
    <row r="239" spans="1:4" x14ac:dyDescent="0.2">
      <c r="A239" s="31" t="s">
        <v>139</v>
      </c>
      <c r="B239" s="32">
        <v>-51108.3</v>
      </c>
      <c r="C239" s="32"/>
      <c r="D239" s="32"/>
    </row>
    <row r="240" spans="1:4" x14ac:dyDescent="0.2">
      <c r="A240" s="31" t="s">
        <v>140</v>
      </c>
      <c r="B240" s="32">
        <v>-2403.4499999999998</v>
      </c>
      <c r="C240" s="32"/>
      <c r="D240" s="32"/>
    </row>
    <row r="241" spans="1:7" x14ac:dyDescent="0.2">
      <c r="A241" s="31" t="s">
        <v>141</v>
      </c>
      <c r="B241" s="32">
        <v>-23706.89</v>
      </c>
      <c r="C241" s="32"/>
      <c r="D241" s="32"/>
    </row>
    <row r="242" spans="1:7" x14ac:dyDescent="0.2">
      <c r="A242" s="31"/>
      <c r="B242" s="32"/>
      <c r="C242" s="32"/>
      <c r="D242" s="32"/>
    </row>
    <row r="243" spans="1:7" ht="25.5" x14ac:dyDescent="0.2">
      <c r="A243" s="96" t="s">
        <v>142</v>
      </c>
      <c r="B243" s="32">
        <f>SUM(B244:B247)</f>
        <v>-12418796.350000001</v>
      </c>
      <c r="C243" s="32"/>
      <c r="D243" s="32"/>
    </row>
    <row r="244" spans="1:7" x14ac:dyDescent="0.2">
      <c r="A244" s="96" t="s">
        <v>143</v>
      </c>
      <c r="B244" s="32">
        <v>-7221282.21</v>
      </c>
      <c r="C244" s="32"/>
      <c r="D244" s="32"/>
    </row>
    <row r="245" spans="1:7" x14ac:dyDescent="0.2">
      <c r="A245" s="96" t="s">
        <v>144</v>
      </c>
      <c r="B245" s="32">
        <v>-355059.52</v>
      </c>
      <c r="C245" s="32"/>
      <c r="D245" s="32"/>
    </row>
    <row r="246" spans="1:7" x14ac:dyDescent="0.2">
      <c r="A246" s="96" t="s">
        <v>145</v>
      </c>
      <c r="B246" s="32">
        <v>-4752454.62</v>
      </c>
      <c r="C246" s="32"/>
      <c r="D246" s="32"/>
    </row>
    <row r="247" spans="1:7" x14ac:dyDescent="0.2">
      <c r="A247" s="96" t="s">
        <v>146</v>
      </c>
      <c r="B247" s="32">
        <v>-90000</v>
      </c>
      <c r="C247" s="32"/>
      <c r="D247" s="32"/>
    </row>
    <row r="248" spans="1:7" x14ac:dyDescent="0.2">
      <c r="A248" s="33"/>
      <c r="B248" s="34"/>
      <c r="C248" s="34"/>
      <c r="D248" s="34"/>
    </row>
    <row r="249" spans="1:7" ht="15.75" customHeight="1" x14ac:dyDescent="0.2">
      <c r="B249" s="28">
        <f>B230+B243</f>
        <v>-13551804.890000001</v>
      </c>
      <c r="C249" s="90"/>
      <c r="D249" s="91"/>
      <c r="G249" s="37">
        <f>B249+B257+[1]EA!D34</f>
        <v>0</v>
      </c>
    </row>
    <row r="252" spans="1:7" ht="24.75" customHeight="1" x14ac:dyDescent="0.2">
      <c r="A252" s="94" t="s">
        <v>147</v>
      </c>
      <c r="B252" s="95" t="s">
        <v>8</v>
      </c>
      <c r="C252" s="28" t="s">
        <v>129</v>
      </c>
      <c r="D252" s="28" t="s">
        <v>39</v>
      </c>
    </row>
    <row r="253" spans="1:7" ht="21" customHeight="1" x14ac:dyDescent="0.2">
      <c r="A253" s="97" t="s">
        <v>148</v>
      </c>
      <c r="B253" s="30"/>
      <c r="C253" s="30"/>
      <c r="D253" s="30"/>
    </row>
    <row r="254" spans="1:7" x14ac:dyDescent="0.2">
      <c r="A254" s="31" t="s">
        <v>149</v>
      </c>
      <c r="B254" s="32">
        <v>-7.79</v>
      </c>
      <c r="C254" s="32"/>
      <c r="D254" s="32"/>
    </row>
    <row r="255" spans="1:7" x14ac:dyDescent="0.2">
      <c r="A255" s="31"/>
      <c r="B255" s="32"/>
      <c r="C255" s="32"/>
      <c r="D255" s="32"/>
    </row>
    <row r="256" spans="1:7" x14ac:dyDescent="0.2">
      <c r="A256" s="33"/>
      <c r="B256" s="34"/>
      <c r="C256" s="34"/>
      <c r="D256" s="34"/>
    </row>
    <row r="257" spans="1:4" ht="16.5" customHeight="1" x14ac:dyDescent="0.2">
      <c r="B257" s="28">
        <f>SUM(B253:B256)</f>
        <v>-7.79</v>
      </c>
      <c r="C257" s="90"/>
      <c r="D257" s="91"/>
    </row>
    <row r="261" spans="1:4" x14ac:dyDescent="0.2">
      <c r="A261" s="19" t="s">
        <v>150</v>
      </c>
    </row>
    <row r="263" spans="1:4" ht="26.25" customHeight="1" x14ac:dyDescent="0.2">
      <c r="A263" s="94" t="s">
        <v>151</v>
      </c>
      <c r="B263" s="95" t="s">
        <v>8</v>
      </c>
      <c r="C263" s="28" t="s">
        <v>152</v>
      </c>
      <c r="D263" s="28" t="s">
        <v>153</v>
      </c>
    </row>
    <row r="264" spans="1:4" x14ac:dyDescent="0.2">
      <c r="A264" s="29" t="s">
        <v>154</v>
      </c>
      <c r="B264" s="60">
        <f>SUM(B265:B336)</f>
        <v>12257725.359999996</v>
      </c>
      <c r="C264" s="30">
        <f>SUM(C265:C337)</f>
        <v>100</v>
      </c>
      <c r="D264" s="30"/>
    </row>
    <row r="265" spans="1:4" x14ac:dyDescent="0.2">
      <c r="A265" s="31"/>
      <c r="B265" s="40"/>
      <c r="C265" s="32"/>
      <c r="D265" s="32"/>
    </row>
    <row r="266" spans="1:4" x14ac:dyDescent="0.2">
      <c r="A266" s="31" t="s">
        <v>155</v>
      </c>
      <c r="B266" s="40">
        <v>1806471.16</v>
      </c>
      <c r="C266" s="32">
        <v>14.74</v>
      </c>
      <c r="D266" s="32"/>
    </row>
    <row r="267" spans="1:4" x14ac:dyDescent="0.2">
      <c r="A267" s="31" t="s">
        <v>156</v>
      </c>
      <c r="B267" s="40">
        <v>143261.35999999999</v>
      </c>
      <c r="C267" s="32">
        <v>1.17</v>
      </c>
      <c r="D267" s="32"/>
    </row>
    <row r="268" spans="1:4" x14ac:dyDescent="0.2">
      <c r="A268" s="31" t="s">
        <v>157</v>
      </c>
      <c r="B268" s="40">
        <v>17820</v>
      </c>
      <c r="C268" s="32">
        <v>0.15</v>
      </c>
      <c r="D268" s="32"/>
    </row>
    <row r="269" spans="1:4" x14ac:dyDescent="0.2">
      <c r="A269" s="31" t="s">
        <v>158</v>
      </c>
      <c r="B269" s="40">
        <v>13211.83</v>
      </c>
      <c r="C269" s="32">
        <v>0.11</v>
      </c>
      <c r="D269" s="32"/>
    </row>
    <row r="270" spans="1:4" x14ac:dyDescent="0.2">
      <c r="A270" s="31" t="s">
        <v>159</v>
      </c>
      <c r="B270" s="40">
        <v>96218.27</v>
      </c>
      <c r="C270" s="32">
        <v>0.79</v>
      </c>
      <c r="D270" s="32"/>
    </row>
    <row r="271" spans="1:4" x14ac:dyDescent="0.2">
      <c r="A271" s="31" t="s">
        <v>160</v>
      </c>
      <c r="B271" s="40">
        <v>64157.85</v>
      </c>
      <c r="C271" s="32">
        <v>0.52</v>
      </c>
      <c r="D271" s="32"/>
    </row>
    <row r="272" spans="1:4" x14ac:dyDescent="0.2">
      <c r="A272" s="31" t="s">
        <v>161</v>
      </c>
      <c r="B272" s="40">
        <v>1296589.5</v>
      </c>
      <c r="C272" s="32">
        <v>10.58</v>
      </c>
      <c r="D272" s="32"/>
    </row>
    <row r="273" spans="1:4" x14ac:dyDescent="0.2">
      <c r="A273" s="31" t="s">
        <v>162</v>
      </c>
      <c r="B273" s="40">
        <v>552358.99</v>
      </c>
      <c r="C273" s="32">
        <v>4.51</v>
      </c>
      <c r="D273" s="32"/>
    </row>
    <row r="274" spans="1:4" x14ac:dyDescent="0.2">
      <c r="A274" s="31" t="s">
        <v>163</v>
      </c>
      <c r="B274" s="40">
        <v>54928.84</v>
      </c>
      <c r="C274" s="32">
        <v>0.45</v>
      </c>
      <c r="D274" s="32"/>
    </row>
    <row r="275" spans="1:4" x14ac:dyDescent="0.2">
      <c r="A275" s="31" t="s">
        <v>164</v>
      </c>
      <c r="B275" s="40">
        <v>352431.96</v>
      </c>
      <c r="C275" s="32">
        <v>2.88</v>
      </c>
      <c r="D275" s="32"/>
    </row>
    <row r="276" spans="1:4" x14ac:dyDescent="0.2">
      <c r="A276" s="31" t="s">
        <v>165</v>
      </c>
      <c r="B276" s="40">
        <v>1279809.54</v>
      </c>
      <c r="C276" s="32">
        <v>10.44</v>
      </c>
      <c r="D276" s="32"/>
    </row>
    <row r="277" spans="1:4" x14ac:dyDescent="0.2">
      <c r="A277" s="31" t="s">
        <v>166</v>
      </c>
      <c r="B277" s="40">
        <v>30500</v>
      </c>
      <c r="C277" s="32">
        <v>0.25</v>
      </c>
      <c r="D277" s="32"/>
    </row>
    <row r="278" spans="1:4" x14ac:dyDescent="0.2">
      <c r="A278" s="31" t="s">
        <v>167</v>
      </c>
      <c r="B278" s="40">
        <v>963167.76</v>
      </c>
      <c r="C278" s="32">
        <v>7.86</v>
      </c>
      <c r="D278" s="32"/>
    </row>
    <row r="279" spans="1:4" x14ac:dyDescent="0.2">
      <c r="A279" s="31" t="s">
        <v>168</v>
      </c>
      <c r="B279" s="40">
        <v>13864.26</v>
      </c>
      <c r="C279" s="32">
        <v>0.11</v>
      </c>
      <c r="D279" s="32"/>
    </row>
    <row r="280" spans="1:4" x14ac:dyDescent="0.2">
      <c r="A280" s="31" t="s">
        <v>169</v>
      </c>
      <c r="B280" s="40">
        <v>38131.72</v>
      </c>
      <c r="C280" s="32">
        <v>0.31</v>
      </c>
      <c r="D280" s="32"/>
    </row>
    <row r="281" spans="1:4" x14ac:dyDescent="0.2">
      <c r="A281" s="31" t="s">
        <v>170</v>
      </c>
      <c r="B281" s="40">
        <v>1155.18</v>
      </c>
      <c r="C281" s="32">
        <v>0.01</v>
      </c>
      <c r="D281" s="32"/>
    </row>
    <row r="282" spans="1:4" x14ac:dyDescent="0.2">
      <c r="A282" s="31" t="s">
        <v>171</v>
      </c>
      <c r="B282" s="40">
        <v>22186.81</v>
      </c>
      <c r="C282" s="32">
        <v>0.18</v>
      </c>
      <c r="D282" s="32"/>
    </row>
    <row r="283" spans="1:4" x14ac:dyDescent="0.2">
      <c r="A283" s="31" t="s">
        <v>172</v>
      </c>
      <c r="B283" s="40">
        <v>5529</v>
      </c>
      <c r="C283" s="32">
        <v>0.05</v>
      </c>
      <c r="D283" s="32"/>
    </row>
    <row r="284" spans="1:4" x14ac:dyDescent="0.2">
      <c r="A284" s="31" t="s">
        <v>173</v>
      </c>
      <c r="B284" s="40">
        <v>18177.759999999998</v>
      </c>
      <c r="C284" s="32">
        <v>0.15</v>
      </c>
      <c r="D284" s="32"/>
    </row>
    <row r="285" spans="1:4" x14ac:dyDescent="0.2">
      <c r="A285" s="31" t="s">
        <v>174</v>
      </c>
      <c r="B285" s="40">
        <v>1210.92</v>
      </c>
      <c r="C285" s="32">
        <v>0.01</v>
      </c>
      <c r="D285" s="32"/>
    </row>
    <row r="286" spans="1:4" x14ac:dyDescent="0.2">
      <c r="A286" s="31" t="s">
        <v>175</v>
      </c>
      <c r="B286" s="40">
        <v>2935.52</v>
      </c>
      <c r="C286" s="32">
        <v>0.02</v>
      </c>
      <c r="D286" s="32"/>
    </row>
    <row r="287" spans="1:4" x14ac:dyDescent="0.2">
      <c r="A287" s="31" t="s">
        <v>176</v>
      </c>
      <c r="B287" s="40">
        <v>16200</v>
      </c>
      <c r="C287" s="32">
        <v>0.13</v>
      </c>
      <c r="D287" s="32"/>
    </row>
    <row r="288" spans="1:4" x14ac:dyDescent="0.2">
      <c r="A288" s="31" t="s">
        <v>177</v>
      </c>
      <c r="B288" s="40">
        <v>14317.94</v>
      </c>
      <c r="C288" s="32">
        <v>0.12</v>
      </c>
      <c r="D288" s="32"/>
    </row>
    <row r="289" spans="1:4" x14ac:dyDescent="0.2">
      <c r="A289" s="31" t="s">
        <v>178</v>
      </c>
      <c r="B289" s="40">
        <v>2615.86</v>
      </c>
      <c r="C289" s="32">
        <v>0.02</v>
      </c>
      <c r="D289" s="32"/>
    </row>
    <row r="290" spans="1:4" x14ac:dyDescent="0.2">
      <c r="A290" s="31" t="s">
        <v>179</v>
      </c>
      <c r="B290" s="40">
        <v>13074.72</v>
      </c>
      <c r="C290" s="32">
        <v>0.11</v>
      </c>
      <c r="D290" s="32"/>
    </row>
    <row r="291" spans="1:4" x14ac:dyDescent="0.2">
      <c r="A291" s="31" t="s">
        <v>180</v>
      </c>
      <c r="B291" s="40">
        <v>588.41</v>
      </c>
      <c r="C291" s="32">
        <v>0</v>
      </c>
      <c r="D291" s="32"/>
    </row>
    <row r="292" spans="1:4" x14ac:dyDescent="0.2">
      <c r="A292" s="31" t="s">
        <v>181</v>
      </c>
      <c r="B292" s="40">
        <v>2407</v>
      </c>
      <c r="C292" s="32">
        <v>0.02</v>
      </c>
      <c r="D292" s="32"/>
    </row>
    <row r="293" spans="1:4" x14ac:dyDescent="0.2">
      <c r="A293" s="31" t="s">
        <v>182</v>
      </c>
      <c r="B293" s="40">
        <v>36051.47</v>
      </c>
      <c r="C293" s="32">
        <v>0.28999999999999998</v>
      </c>
      <c r="D293" s="32"/>
    </row>
    <row r="294" spans="1:4" x14ac:dyDescent="0.2">
      <c r="A294" s="31" t="s">
        <v>183</v>
      </c>
      <c r="B294" s="40">
        <v>996.5</v>
      </c>
      <c r="C294" s="32">
        <v>0.01</v>
      </c>
      <c r="D294" s="32"/>
    </row>
    <row r="295" spans="1:4" x14ac:dyDescent="0.2">
      <c r="A295" s="31" t="s">
        <v>184</v>
      </c>
      <c r="B295" s="40">
        <v>5230.5200000000004</v>
      </c>
      <c r="C295" s="32">
        <v>0.04</v>
      </c>
      <c r="D295" s="32"/>
    </row>
    <row r="296" spans="1:4" x14ac:dyDescent="0.2">
      <c r="A296" s="31" t="s">
        <v>185</v>
      </c>
      <c r="B296" s="40">
        <v>83504.740000000005</v>
      </c>
      <c r="C296" s="32">
        <v>0.68</v>
      </c>
      <c r="D296" s="32"/>
    </row>
    <row r="297" spans="1:4" x14ac:dyDescent="0.2">
      <c r="A297" s="31" t="s">
        <v>186</v>
      </c>
      <c r="B297" s="40">
        <v>3569.22</v>
      </c>
      <c r="C297" s="32">
        <v>0.03</v>
      </c>
      <c r="D297" s="32"/>
    </row>
    <row r="298" spans="1:4" x14ac:dyDescent="0.2">
      <c r="A298" s="31" t="s">
        <v>187</v>
      </c>
      <c r="B298" s="40">
        <v>728.78</v>
      </c>
      <c r="C298" s="32">
        <v>0.01</v>
      </c>
      <c r="D298" s="32"/>
    </row>
    <row r="299" spans="1:4" x14ac:dyDescent="0.2">
      <c r="A299" s="31" t="s">
        <v>188</v>
      </c>
      <c r="B299" s="40">
        <v>7058.26</v>
      </c>
      <c r="C299" s="32">
        <v>0.06</v>
      </c>
      <c r="D299" s="32"/>
    </row>
    <row r="300" spans="1:4" x14ac:dyDescent="0.2">
      <c r="A300" s="31" t="s">
        <v>189</v>
      </c>
      <c r="B300" s="40">
        <v>292</v>
      </c>
      <c r="C300" s="32">
        <v>0</v>
      </c>
      <c r="D300" s="32"/>
    </row>
    <row r="301" spans="1:4" x14ac:dyDescent="0.2">
      <c r="A301" s="31" t="s">
        <v>190</v>
      </c>
      <c r="B301" s="40">
        <v>239.8</v>
      </c>
      <c r="C301" s="32">
        <v>0</v>
      </c>
      <c r="D301" s="32"/>
    </row>
    <row r="302" spans="1:4" x14ac:dyDescent="0.2">
      <c r="A302" s="31" t="s">
        <v>191</v>
      </c>
      <c r="B302" s="40">
        <v>79077</v>
      </c>
      <c r="C302" s="32">
        <v>0.65</v>
      </c>
      <c r="D302" s="32"/>
    </row>
    <row r="303" spans="1:4" x14ac:dyDescent="0.2">
      <c r="A303" s="31" t="s">
        <v>192</v>
      </c>
      <c r="B303" s="40">
        <v>13445</v>
      </c>
      <c r="C303" s="32">
        <v>0.11</v>
      </c>
      <c r="D303" s="32"/>
    </row>
    <row r="304" spans="1:4" x14ac:dyDescent="0.2">
      <c r="A304" s="31" t="s">
        <v>193</v>
      </c>
      <c r="B304" s="40">
        <v>27801</v>
      </c>
      <c r="C304" s="32">
        <v>0.23</v>
      </c>
      <c r="D304" s="32"/>
    </row>
    <row r="305" spans="1:4" x14ac:dyDescent="0.2">
      <c r="A305" s="31" t="s">
        <v>194</v>
      </c>
      <c r="B305" s="40">
        <v>2502</v>
      </c>
      <c r="C305" s="32">
        <v>0.02</v>
      </c>
      <c r="D305" s="32"/>
    </row>
    <row r="306" spans="1:4" x14ac:dyDescent="0.2">
      <c r="A306" s="31" t="s">
        <v>195</v>
      </c>
      <c r="B306" s="40">
        <v>57578.080000000002</v>
      </c>
      <c r="C306" s="32">
        <v>0.47</v>
      </c>
      <c r="D306" s="32"/>
    </row>
    <row r="307" spans="1:4" x14ac:dyDescent="0.2">
      <c r="A307" s="31" t="s">
        <v>196</v>
      </c>
      <c r="B307" s="40">
        <v>3891.05</v>
      </c>
      <c r="C307" s="32">
        <v>0.03</v>
      </c>
      <c r="D307" s="32"/>
    </row>
    <row r="308" spans="1:4" x14ac:dyDescent="0.2">
      <c r="A308" s="31" t="s">
        <v>197</v>
      </c>
      <c r="B308" s="40">
        <v>448913.14</v>
      </c>
      <c r="C308" s="32">
        <v>3.66</v>
      </c>
      <c r="D308" s="32"/>
    </row>
    <row r="309" spans="1:4" x14ac:dyDescent="0.2">
      <c r="A309" s="31" t="s">
        <v>198</v>
      </c>
      <c r="B309" s="40">
        <v>76000</v>
      </c>
      <c r="C309" s="32">
        <v>0.62</v>
      </c>
      <c r="D309" s="32"/>
    </row>
    <row r="310" spans="1:4" x14ac:dyDescent="0.2">
      <c r="A310" s="31" t="s">
        <v>199</v>
      </c>
      <c r="B310" s="40">
        <v>442624</v>
      </c>
      <c r="C310" s="32">
        <v>3.61</v>
      </c>
      <c r="D310" s="32"/>
    </row>
    <row r="311" spans="1:4" x14ac:dyDescent="0.2">
      <c r="A311" s="31" t="s">
        <v>200</v>
      </c>
      <c r="B311" s="40">
        <v>7331.2</v>
      </c>
      <c r="C311" s="32">
        <v>0.06</v>
      </c>
      <c r="D311" s="32"/>
    </row>
    <row r="312" spans="1:4" x14ac:dyDescent="0.2">
      <c r="A312" s="31" t="s">
        <v>201</v>
      </c>
      <c r="B312" s="40">
        <v>956308.27</v>
      </c>
      <c r="C312" s="32">
        <v>7.8</v>
      </c>
      <c r="D312" s="32"/>
    </row>
    <row r="313" spans="1:4" x14ac:dyDescent="0.2">
      <c r="A313" s="31" t="s">
        <v>202</v>
      </c>
      <c r="B313" s="40">
        <v>6496</v>
      </c>
      <c r="C313" s="32">
        <v>0.05</v>
      </c>
      <c r="D313" s="32"/>
    </row>
    <row r="314" spans="1:4" x14ac:dyDescent="0.2">
      <c r="A314" s="31" t="s">
        <v>203</v>
      </c>
      <c r="B314" s="40">
        <v>1560400.8</v>
      </c>
      <c r="C314" s="32">
        <v>12.73</v>
      </c>
      <c r="D314" s="32"/>
    </row>
    <row r="315" spans="1:4" x14ac:dyDescent="0.2">
      <c r="A315" s="31" t="s">
        <v>204</v>
      </c>
      <c r="B315" s="40">
        <v>32338.52</v>
      </c>
      <c r="C315" s="32">
        <v>0.26</v>
      </c>
      <c r="D315" s="32"/>
    </row>
    <row r="316" spans="1:4" x14ac:dyDescent="0.2">
      <c r="A316" s="31" t="s">
        <v>205</v>
      </c>
      <c r="B316" s="40">
        <v>217947.63</v>
      </c>
      <c r="C316" s="32">
        <v>1.78</v>
      </c>
      <c r="D316" s="32"/>
    </row>
    <row r="317" spans="1:4" x14ac:dyDescent="0.2">
      <c r="A317" s="31" t="s">
        <v>206</v>
      </c>
      <c r="B317" s="40">
        <v>186791.92</v>
      </c>
      <c r="C317" s="32">
        <v>1.52</v>
      </c>
      <c r="D317" s="32"/>
    </row>
    <row r="318" spans="1:4" x14ac:dyDescent="0.2">
      <c r="A318" s="31" t="s">
        <v>207</v>
      </c>
      <c r="B318" s="40">
        <v>21377.08</v>
      </c>
      <c r="C318" s="32">
        <v>0.17</v>
      </c>
      <c r="D318" s="32"/>
    </row>
    <row r="319" spans="1:4" x14ac:dyDescent="0.2">
      <c r="A319" s="31" t="s">
        <v>208</v>
      </c>
      <c r="B319" s="40">
        <v>126315.27</v>
      </c>
      <c r="C319" s="32">
        <v>1.03</v>
      </c>
      <c r="D319" s="32"/>
    </row>
    <row r="320" spans="1:4" x14ac:dyDescent="0.2">
      <c r="A320" s="31" t="s">
        <v>209</v>
      </c>
      <c r="B320" s="40">
        <v>28625.35</v>
      </c>
      <c r="C320" s="32">
        <v>0.23</v>
      </c>
      <c r="D320" s="32"/>
    </row>
    <row r="321" spans="1:4" x14ac:dyDescent="0.2">
      <c r="A321" s="31" t="s">
        <v>210</v>
      </c>
      <c r="B321" s="40">
        <v>4176</v>
      </c>
      <c r="C321" s="32">
        <v>0.03</v>
      </c>
      <c r="D321" s="32"/>
    </row>
    <row r="322" spans="1:4" x14ac:dyDescent="0.2">
      <c r="A322" s="31" t="s">
        <v>211</v>
      </c>
      <c r="B322" s="40">
        <v>96526</v>
      </c>
      <c r="C322" s="32">
        <v>0.79</v>
      </c>
      <c r="D322" s="32"/>
    </row>
    <row r="323" spans="1:4" x14ac:dyDescent="0.2">
      <c r="A323" s="31" t="s">
        <v>212</v>
      </c>
      <c r="B323" s="40">
        <v>35976.019999999997</v>
      </c>
      <c r="C323" s="32">
        <v>0.28999999999999998</v>
      </c>
      <c r="D323" s="32"/>
    </row>
    <row r="324" spans="1:4" x14ac:dyDescent="0.2">
      <c r="A324" s="31" t="s">
        <v>213</v>
      </c>
      <c r="B324" s="40">
        <v>39401.980000000003</v>
      </c>
      <c r="C324" s="32">
        <v>0.32</v>
      </c>
      <c r="D324" s="32"/>
    </row>
    <row r="325" spans="1:4" x14ac:dyDescent="0.2">
      <c r="A325" s="31" t="s">
        <v>214</v>
      </c>
      <c r="B325" s="40">
        <v>43200</v>
      </c>
      <c r="C325" s="32">
        <v>0.35</v>
      </c>
      <c r="D325" s="32"/>
    </row>
    <row r="326" spans="1:4" x14ac:dyDescent="0.2">
      <c r="A326" s="31" t="s">
        <v>215</v>
      </c>
      <c r="B326" s="40">
        <v>5643.6</v>
      </c>
      <c r="C326" s="32">
        <v>0.05</v>
      </c>
      <c r="D326" s="32"/>
    </row>
    <row r="327" spans="1:4" x14ac:dyDescent="0.2">
      <c r="A327" s="31" t="s">
        <v>216</v>
      </c>
      <c r="B327" s="40">
        <v>337376</v>
      </c>
      <c r="C327" s="32">
        <v>2.75</v>
      </c>
      <c r="D327" s="32"/>
    </row>
    <row r="328" spans="1:4" x14ac:dyDescent="0.2">
      <c r="A328" s="31" t="s">
        <v>217</v>
      </c>
      <c r="B328" s="40">
        <v>87049.19</v>
      </c>
      <c r="C328" s="32">
        <v>0.71</v>
      </c>
      <c r="D328" s="32"/>
    </row>
    <row r="329" spans="1:4" x14ac:dyDescent="0.2">
      <c r="A329" s="31" t="s">
        <v>218</v>
      </c>
      <c r="B329" s="40">
        <v>9896.9500000000007</v>
      </c>
      <c r="C329" s="32">
        <v>0.08</v>
      </c>
      <c r="D329" s="32"/>
    </row>
    <row r="330" spans="1:4" x14ac:dyDescent="0.2">
      <c r="A330" s="31" t="s">
        <v>219</v>
      </c>
      <c r="B330" s="40">
        <v>105644.28</v>
      </c>
      <c r="C330" s="32">
        <v>0.86</v>
      </c>
      <c r="D330" s="32"/>
    </row>
    <row r="331" spans="1:4" x14ac:dyDescent="0.2">
      <c r="A331" s="31" t="s">
        <v>220</v>
      </c>
      <c r="B331" s="40">
        <v>41800</v>
      </c>
      <c r="C331" s="32">
        <v>0.34</v>
      </c>
      <c r="D331" s="32"/>
    </row>
    <row r="332" spans="1:4" x14ac:dyDescent="0.2">
      <c r="A332" s="31" t="s">
        <v>221</v>
      </c>
      <c r="B332" s="40">
        <v>91847.79</v>
      </c>
      <c r="C332" s="32">
        <v>0.75</v>
      </c>
      <c r="D332" s="32"/>
    </row>
    <row r="333" spans="1:4" x14ac:dyDescent="0.2">
      <c r="A333" s="31" t="s">
        <v>222</v>
      </c>
      <c r="B333" s="40">
        <v>6779.26</v>
      </c>
      <c r="C333" s="32">
        <v>0.06</v>
      </c>
      <c r="D333" s="32"/>
    </row>
    <row r="334" spans="1:4" x14ac:dyDescent="0.2">
      <c r="A334" s="31" t="s">
        <v>223</v>
      </c>
      <c r="B334" s="40">
        <v>77474.31</v>
      </c>
      <c r="C334" s="32">
        <v>0.63</v>
      </c>
      <c r="D334" s="32"/>
    </row>
    <row r="335" spans="1:4" x14ac:dyDescent="0.2">
      <c r="A335" s="31" t="s">
        <v>224</v>
      </c>
      <c r="B335" s="40">
        <v>18172.75</v>
      </c>
      <c r="C335" s="32">
        <v>0.15</v>
      </c>
      <c r="D335" s="32"/>
    </row>
    <row r="336" spans="1:4" x14ac:dyDescent="0.2">
      <c r="A336" s="31" t="s">
        <v>225</v>
      </c>
      <c r="B336" s="40">
        <v>4.47</v>
      </c>
      <c r="C336" s="32"/>
      <c r="D336" s="32"/>
    </row>
    <row r="337" spans="1:7" x14ac:dyDescent="0.2">
      <c r="A337" s="34"/>
      <c r="B337" s="40"/>
      <c r="C337" s="32"/>
      <c r="D337" s="34"/>
    </row>
    <row r="338" spans="1:7" ht="15.75" customHeight="1" x14ac:dyDescent="0.2">
      <c r="B338" s="39">
        <f>B264</f>
        <v>12257725.359999996</v>
      </c>
      <c r="C338" s="28">
        <f>C264</f>
        <v>100</v>
      </c>
      <c r="D338" s="28"/>
      <c r="G338" s="37">
        <f>B338-[1]EA!I52</f>
        <v>0</v>
      </c>
    </row>
    <row r="342" spans="1:7" x14ac:dyDescent="0.2">
      <c r="A342" s="19" t="s">
        <v>226</v>
      </c>
    </row>
    <row r="344" spans="1:7" ht="28.5" customHeight="1" x14ac:dyDescent="0.2">
      <c r="A344" s="69" t="s">
        <v>227</v>
      </c>
      <c r="B344" s="70" t="s">
        <v>48</v>
      </c>
      <c r="C344" s="92" t="s">
        <v>49</v>
      </c>
      <c r="D344" s="92" t="s">
        <v>228</v>
      </c>
      <c r="E344" s="98" t="s">
        <v>9</v>
      </c>
      <c r="F344" s="99" t="s">
        <v>118</v>
      </c>
    </row>
    <row r="345" spans="1:7" x14ac:dyDescent="0.2">
      <c r="A345" s="80"/>
      <c r="B345" s="30"/>
      <c r="C345" s="30"/>
      <c r="D345" s="30"/>
      <c r="E345" s="60"/>
      <c r="F345" s="100"/>
    </row>
    <row r="346" spans="1:7" x14ac:dyDescent="0.2">
      <c r="A346" s="45" t="s">
        <v>229</v>
      </c>
      <c r="B346" s="32"/>
      <c r="C346" s="32"/>
      <c r="D346" s="32"/>
      <c r="E346" s="40"/>
      <c r="F346" s="47"/>
    </row>
    <row r="347" spans="1:7" x14ac:dyDescent="0.2">
      <c r="A347" s="45" t="s">
        <v>230</v>
      </c>
      <c r="B347" s="32">
        <v>-45085796.450000003</v>
      </c>
      <c r="C347" s="32">
        <v>-45085796.450000003</v>
      </c>
      <c r="D347" s="32">
        <f>C347-B347</f>
        <v>0</v>
      </c>
      <c r="E347" s="40"/>
      <c r="F347" s="47"/>
    </row>
    <row r="348" spans="1:7" x14ac:dyDescent="0.2">
      <c r="A348" s="45" t="s">
        <v>231</v>
      </c>
      <c r="B348" s="32">
        <v>488113.76</v>
      </c>
      <c r="C348" s="32">
        <v>488113.76</v>
      </c>
      <c r="D348" s="32">
        <f>C348-B348</f>
        <v>0</v>
      </c>
      <c r="E348" s="40"/>
      <c r="F348" s="47"/>
    </row>
    <row r="349" spans="1:7" x14ac:dyDescent="0.2">
      <c r="A349" s="45" t="s">
        <v>232</v>
      </c>
      <c r="B349" s="32">
        <v>-457102.8</v>
      </c>
      <c r="C349" s="32">
        <v>-457102.8</v>
      </c>
      <c r="D349" s="32">
        <f>C349-B349</f>
        <v>0</v>
      </c>
      <c r="E349" s="40"/>
      <c r="F349" s="47"/>
    </row>
    <row r="350" spans="1:7" x14ac:dyDescent="0.2">
      <c r="A350" s="45" t="s">
        <v>233</v>
      </c>
      <c r="B350" s="32">
        <v>-548609.79</v>
      </c>
      <c r="C350" s="32">
        <v>-548609.79</v>
      </c>
      <c r="D350" s="32">
        <f>C350-B350</f>
        <v>0</v>
      </c>
      <c r="E350" s="40"/>
      <c r="F350" s="47"/>
    </row>
    <row r="351" spans="1:7" x14ac:dyDescent="0.2">
      <c r="A351" s="45"/>
      <c r="B351" s="32"/>
      <c r="C351" s="32"/>
      <c r="D351" s="32"/>
      <c r="E351" s="40"/>
      <c r="F351" s="47"/>
    </row>
    <row r="352" spans="1:7" x14ac:dyDescent="0.2">
      <c r="A352" s="45" t="s">
        <v>234</v>
      </c>
      <c r="B352" s="32"/>
      <c r="C352" s="32"/>
      <c r="D352" s="32"/>
      <c r="E352" s="40"/>
      <c r="F352" s="47"/>
    </row>
    <row r="353" spans="1:7" x14ac:dyDescent="0.2">
      <c r="A353" s="45" t="s">
        <v>235</v>
      </c>
      <c r="B353" s="32">
        <v>-3598</v>
      </c>
      <c r="C353" s="32">
        <v>-3598</v>
      </c>
      <c r="D353" s="32">
        <f>C353-B353</f>
        <v>0</v>
      </c>
      <c r="E353" s="40"/>
      <c r="F353" s="47"/>
    </row>
    <row r="354" spans="1:7" x14ac:dyDescent="0.2">
      <c r="A354" s="45"/>
      <c r="B354" s="32"/>
      <c r="C354" s="32"/>
      <c r="D354" s="32"/>
      <c r="E354" s="40"/>
      <c r="F354" s="47"/>
    </row>
    <row r="355" spans="1:7" x14ac:dyDescent="0.2">
      <c r="A355" s="45" t="s">
        <v>236</v>
      </c>
      <c r="B355" s="32"/>
      <c r="C355" s="32"/>
      <c r="D355" s="32"/>
      <c r="E355" s="40"/>
      <c r="F355" s="47"/>
    </row>
    <row r="356" spans="1:7" x14ac:dyDescent="0.2">
      <c r="A356" s="45" t="s">
        <v>237</v>
      </c>
      <c r="B356" s="32">
        <v>-27001273.16</v>
      </c>
      <c r="C356" s="32">
        <v>-23701088.050000001</v>
      </c>
      <c r="D356" s="32">
        <f>C356-B356</f>
        <v>3300185.1099999994</v>
      </c>
      <c r="E356" s="40"/>
      <c r="F356" s="47"/>
    </row>
    <row r="357" spans="1:7" x14ac:dyDescent="0.2">
      <c r="A357" s="48"/>
      <c r="B357" s="34"/>
      <c r="C357" s="34"/>
      <c r="D357" s="34"/>
      <c r="E357" s="41"/>
      <c r="F357" s="50"/>
    </row>
    <row r="358" spans="1:7" ht="19.5" customHeight="1" x14ac:dyDescent="0.2">
      <c r="B358" s="28">
        <f>SUM(B345:B357)</f>
        <v>-72608266.439999998</v>
      </c>
      <c r="C358" s="28">
        <f>SUM(C345:C357)</f>
        <v>-69308081.329999998</v>
      </c>
      <c r="D358" s="58">
        <f>SUM(D345:D357)</f>
        <v>3300185.1099999994</v>
      </c>
      <c r="E358" s="101">
        <f>SUM(E345:E357)</f>
        <v>0</v>
      </c>
      <c r="F358" s="59">
        <f>SUM(F345:F357)</f>
        <v>0</v>
      </c>
      <c r="G358" s="37">
        <f>C358+[1]EVHP!C45</f>
        <v>0</v>
      </c>
    </row>
    <row r="362" spans="1:7" ht="27" customHeight="1" x14ac:dyDescent="0.2">
      <c r="A362" s="94" t="s">
        <v>238</v>
      </c>
      <c r="B362" s="95" t="s">
        <v>48</v>
      </c>
      <c r="C362" s="28" t="s">
        <v>49</v>
      </c>
      <c r="D362" s="28" t="s">
        <v>228</v>
      </c>
      <c r="E362" s="102" t="s">
        <v>118</v>
      </c>
    </row>
    <row r="363" spans="1:7" x14ac:dyDescent="0.2">
      <c r="A363" s="80" t="s">
        <v>239</v>
      </c>
      <c r="B363" s="30">
        <v>-350932.49</v>
      </c>
      <c r="C363" s="30">
        <v>-1294087.32</v>
      </c>
      <c r="D363" s="60">
        <f>C363-B363</f>
        <v>-943154.83000000007</v>
      </c>
      <c r="E363" s="60"/>
    </row>
    <row r="364" spans="1:7" x14ac:dyDescent="0.2">
      <c r="A364" s="31"/>
      <c r="B364" s="32"/>
      <c r="C364" s="32"/>
      <c r="D364" s="32"/>
      <c r="E364" s="40"/>
    </row>
    <row r="365" spans="1:7" x14ac:dyDescent="0.2">
      <c r="A365" s="31" t="s">
        <v>240</v>
      </c>
      <c r="B365" s="32">
        <f>SUM(B366:B383)</f>
        <v>109654.04000000001</v>
      </c>
      <c r="C365" s="32">
        <f>SUM(C366:C383)</f>
        <v>-310478.45000000007</v>
      </c>
      <c r="D365" s="40">
        <f>SUM(D366:D383)</f>
        <v>-420132.49</v>
      </c>
      <c r="E365" s="40"/>
    </row>
    <row r="366" spans="1:7" x14ac:dyDescent="0.2">
      <c r="A366" s="31" t="s">
        <v>241</v>
      </c>
      <c r="B366" s="32">
        <v>4378.76</v>
      </c>
      <c r="C366" s="32">
        <v>4378.76</v>
      </c>
      <c r="D366" s="32">
        <f t="shared" ref="D366:D383" si="3">C366-B366</f>
        <v>0</v>
      </c>
      <c r="E366" s="40"/>
    </row>
    <row r="367" spans="1:7" x14ac:dyDescent="0.2">
      <c r="A367" s="31" t="s">
        <v>242</v>
      </c>
      <c r="B367" s="32">
        <v>46234.559999999998</v>
      </c>
      <c r="C367" s="32">
        <v>46234.559999999998</v>
      </c>
      <c r="D367" s="32">
        <f t="shared" si="3"/>
        <v>0</v>
      </c>
      <c r="E367" s="40"/>
    </row>
    <row r="368" spans="1:7" x14ac:dyDescent="0.2">
      <c r="A368" s="31" t="s">
        <v>243</v>
      </c>
      <c r="B368" s="32">
        <v>101995.94</v>
      </c>
      <c r="C368" s="32">
        <v>101995.94</v>
      </c>
      <c r="D368" s="32">
        <f t="shared" si="3"/>
        <v>0</v>
      </c>
      <c r="E368" s="40"/>
    </row>
    <row r="369" spans="1:5" x14ac:dyDescent="0.2">
      <c r="A369" s="31" t="s">
        <v>244</v>
      </c>
      <c r="B369" s="32">
        <v>52187.39</v>
      </c>
      <c r="C369" s="32">
        <v>52187.39</v>
      </c>
      <c r="D369" s="32">
        <f t="shared" si="3"/>
        <v>0</v>
      </c>
      <c r="E369" s="40"/>
    </row>
    <row r="370" spans="1:5" x14ac:dyDescent="0.2">
      <c r="A370" s="31" t="s">
        <v>245</v>
      </c>
      <c r="B370" s="32">
        <v>98962.83</v>
      </c>
      <c r="C370" s="32">
        <v>98962.83</v>
      </c>
      <c r="D370" s="32">
        <f t="shared" si="3"/>
        <v>0</v>
      </c>
      <c r="E370" s="40"/>
    </row>
    <row r="371" spans="1:5" x14ac:dyDescent="0.2">
      <c r="A371" s="31" t="s">
        <v>246</v>
      </c>
      <c r="B371" s="32">
        <v>103847.7</v>
      </c>
      <c r="C371" s="32">
        <v>103847.7</v>
      </c>
      <c r="D371" s="32">
        <f t="shared" si="3"/>
        <v>0</v>
      </c>
      <c r="E371" s="40"/>
    </row>
    <row r="372" spans="1:5" x14ac:dyDescent="0.2">
      <c r="A372" s="31" t="s">
        <v>247</v>
      </c>
      <c r="B372" s="32">
        <v>57079.4</v>
      </c>
      <c r="C372" s="32">
        <v>57079.4</v>
      </c>
      <c r="D372" s="32">
        <f t="shared" si="3"/>
        <v>0</v>
      </c>
      <c r="E372" s="40"/>
    </row>
    <row r="373" spans="1:5" x14ac:dyDescent="0.2">
      <c r="A373" s="31" t="s">
        <v>248</v>
      </c>
      <c r="B373" s="32">
        <v>-68841.070000000007</v>
      </c>
      <c r="C373" s="32">
        <v>-68841.070000000007</v>
      </c>
      <c r="D373" s="32">
        <f t="shared" si="3"/>
        <v>0</v>
      </c>
      <c r="E373" s="40"/>
    </row>
    <row r="374" spans="1:5" x14ac:dyDescent="0.2">
      <c r="A374" s="31" t="s">
        <v>249</v>
      </c>
      <c r="B374" s="32">
        <v>61460.02</v>
      </c>
      <c r="C374" s="32">
        <v>61460.02</v>
      </c>
      <c r="D374" s="32">
        <f t="shared" si="3"/>
        <v>0</v>
      </c>
      <c r="E374" s="40"/>
    </row>
    <row r="375" spans="1:5" x14ac:dyDescent="0.2">
      <c r="A375" s="31" t="s">
        <v>250</v>
      </c>
      <c r="B375" s="32">
        <v>200990.56</v>
      </c>
      <c r="C375" s="32">
        <v>200990.56</v>
      </c>
      <c r="D375" s="32">
        <f t="shared" si="3"/>
        <v>0</v>
      </c>
      <c r="E375" s="40"/>
    </row>
    <row r="376" spans="1:5" x14ac:dyDescent="0.2">
      <c r="A376" s="31" t="s">
        <v>251</v>
      </c>
      <c r="B376" s="32">
        <v>112616.83</v>
      </c>
      <c r="C376" s="32">
        <v>112616.83</v>
      </c>
      <c r="D376" s="32">
        <f t="shared" si="3"/>
        <v>0</v>
      </c>
      <c r="E376" s="40"/>
    </row>
    <row r="377" spans="1:5" x14ac:dyDescent="0.2">
      <c r="A377" s="31" t="s">
        <v>252</v>
      </c>
      <c r="B377" s="32">
        <v>0</v>
      </c>
      <c r="C377" s="32">
        <v>71651.070000000007</v>
      </c>
      <c r="D377" s="32">
        <f t="shared" si="3"/>
        <v>71651.070000000007</v>
      </c>
      <c r="E377" s="40"/>
    </row>
    <row r="378" spans="1:5" x14ac:dyDescent="0.2">
      <c r="A378" s="31" t="s">
        <v>253</v>
      </c>
      <c r="B378" s="32">
        <v>-179879.25</v>
      </c>
      <c r="C378" s="32">
        <v>-179879.25</v>
      </c>
      <c r="D378" s="32">
        <f t="shared" si="3"/>
        <v>0</v>
      </c>
      <c r="E378" s="40"/>
    </row>
    <row r="379" spans="1:5" x14ac:dyDescent="0.2">
      <c r="A379" s="31" t="s">
        <v>254</v>
      </c>
      <c r="B379" s="32">
        <v>-289266.59000000003</v>
      </c>
      <c r="C379" s="32">
        <v>-348446.59</v>
      </c>
      <c r="D379" s="32">
        <f t="shared" si="3"/>
        <v>-59180</v>
      </c>
      <c r="E379" s="40"/>
    </row>
    <row r="380" spans="1:5" x14ac:dyDescent="0.2">
      <c r="A380" s="31" t="s">
        <v>255</v>
      </c>
      <c r="B380" s="32">
        <v>52916.480000000003</v>
      </c>
      <c r="C380" s="32">
        <v>52916.480000000003</v>
      </c>
      <c r="D380" s="32">
        <f t="shared" si="3"/>
        <v>0</v>
      </c>
      <c r="E380" s="40"/>
    </row>
    <row r="381" spans="1:5" x14ac:dyDescent="0.2">
      <c r="A381" s="31" t="s">
        <v>256</v>
      </c>
      <c r="B381" s="32">
        <v>-245029.52</v>
      </c>
      <c r="C381" s="32">
        <v>-245029.52</v>
      </c>
      <c r="D381" s="32">
        <f t="shared" si="3"/>
        <v>0</v>
      </c>
      <c r="E381" s="40"/>
    </row>
    <row r="382" spans="1:5" x14ac:dyDescent="0.2">
      <c r="A382" s="31" t="s">
        <v>257</v>
      </c>
      <c r="B382" s="32">
        <v>0</v>
      </c>
      <c r="C382" s="32">
        <v>-332603.56</v>
      </c>
      <c r="D382" s="32">
        <f t="shared" si="3"/>
        <v>-332603.56</v>
      </c>
      <c r="E382" s="40"/>
    </row>
    <row r="383" spans="1:5" x14ac:dyDescent="0.2">
      <c r="A383" s="31" t="s">
        <v>258</v>
      </c>
      <c r="B383" s="32">
        <v>0</v>
      </c>
      <c r="C383" s="32">
        <v>-100000</v>
      </c>
      <c r="D383" s="32">
        <f t="shared" si="3"/>
        <v>-100000</v>
      </c>
      <c r="E383" s="40"/>
    </row>
    <row r="384" spans="1:5" x14ac:dyDescent="0.2">
      <c r="A384" s="33"/>
      <c r="B384" s="34"/>
      <c r="C384" s="34"/>
      <c r="D384" s="34"/>
      <c r="E384" s="41"/>
    </row>
    <row r="385" spans="1:7" ht="20.25" customHeight="1" x14ac:dyDescent="0.2">
      <c r="B385" s="28">
        <f>B365+B363</f>
        <v>-241278.44999999998</v>
      </c>
      <c r="C385" s="28">
        <f>C365+C363</f>
        <v>-1604565.77</v>
      </c>
      <c r="D385" s="103">
        <f>D365+D363</f>
        <v>-1363287.32</v>
      </c>
      <c r="E385" s="104">
        <f>E365+E363</f>
        <v>0</v>
      </c>
      <c r="G385" s="37">
        <f>D385+[1]ECSF!I42</f>
        <v>-1.862645149230957E-9</v>
      </c>
    </row>
    <row r="389" spans="1:7" x14ac:dyDescent="0.2">
      <c r="A389" s="19" t="s">
        <v>259</v>
      </c>
    </row>
    <row r="391" spans="1:7" ht="30.75" customHeight="1" x14ac:dyDescent="0.2">
      <c r="A391" s="94" t="s">
        <v>260</v>
      </c>
      <c r="B391" s="95" t="s">
        <v>48</v>
      </c>
      <c r="C391" s="28" t="s">
        <v>49</v>
      </c>
      <c r="D391" s="28" t="s">
        <v>50</v>
      </c>
    </row>
    <row r="392" spans="1:7" x14ac:dyDescent="0.2">
      <c r="A392" s="80"/>
      <c r="B392" s="30"/>
      <c r="C392" s="30"/>
      <c r="D392" s="30"/>
    </row>
    <row r="393" spans="1:7" x14ac:dyDescent="0.2">
      <c r="A393" s="45" t="s">
        <v>261</v>
      </c>
      <c r="B393" s="32">
        <f>SUM(B394:B397)</f>
        <v>2191613.66</v>
      </c>
      <c r="C393" s="32">
        <f>SUM(C394:C397)</f>
        <v>1656474.79</v>
      </c>
      <c r="D393" s="32">
        <f>SUM(D394:D397)</f>
        <v>-535138.87000000011</v>
      </c>
    </row>
    <row r="394" spans="1:7" x14ac:dyDescent="0.2">
      <c r="A394" s="45" t="s">
        <v>262</v>
      </c>
      <c r="B394" s="32"/>
      <c r="C394" s="32">
        <v>7000</v>
      </c>
      <c r="D394" s="32">
        <f>C394-B394</f>
        <v>7000</v>
      </c>
    </row>
    <row r="395" spans="1:7" x14ac:dyDescent="0.2">
      <c r="A395" s="45"/>
      <c r="B395" s="32"/>
      <c r="C395" s="32"/>
      <c r="D395" s="32"/>
    </row>
    <row r="396" spans="1:7" x14ac:dyDescent="0.2">
      <c r="A396" s="45" t="s">
        <v>263</v>
      </c>
      <c r="B396" s="32">
        <v>1864466.79</v>
      </c>
      <c r="C396" s="32">
        <v>1394311.98</v>
      </c>
      <c r="D396" s="32">
        <f>C396-B396</f>
        <v>-470154.81000000006</v>
      </c>
    </row>
    <row r="397" spans="1:7" x14ac:dyDescent="0.2">
      <c r="A397" s="31" t="s">
        <v>264</v>
      </c>
      <c r="B397" s="32">
        <v>327146.87</v>
      </c>
      <c r="C397" s="32">
        <v>255162.81</v>
      </c>
      <c r="D397" s="32">
        <f>C397-B397</f>
        <v>-71984.06</v>
      </c>
    </row>
    <row r="398" spans="1:7" x14ac:dyDescent="0.2">
      <c r="A398" s="31"/>
      <c r="B398" s="32"/>
      <c r="C398" s="32"/>
      <c r="D398" s="32"/>
    </row>
    <row r="399" spans="1:7" x14ac:dyDescent="0.2">
      <c r="A399" s="33"/>
      <c r="B399" s="34"/>
      <c r="C399" s="34"/>
      <c r="D399" s="34"/>
    </row>
    <row r="400" spans="1:7" ht="21.75" customHeight="1" x14ac:dyDescent="0.2">
      <c r="B400" s="28">
        <f>SUM(B393)</f>
        <v>2191613.66</v>
      </c>
      <c r="C400" s="28">
        <f>SUM(C393)</f>
        <v>1656474.79</v>
      </c>
      <c r="D400" s="28">
        <f>SUM(D393)</f>
        <v>-535138.87000000011</v>
      </c>
      <c r="G400" s="37">
        <f>D400-[1]ECSF!E16+[1]ECSF!D16</f>
        <v>0</v>
      </c>
    </row>
    <row r="403" spans="1:7" ht="24" customHeight="1" x14ac:dyDescent="0.2">
      <c r="A403" s="94" t="s">
        <v>265</v>
      </c>
      <c r="B403" s="95" t="s">
        <v>50</v>
      </c>
      <c r="C403" s="28" t="s">
        <v>266</v>
      </c>
      <c r="D403" s="17"/>
    </row>
    <row r="404" spans="1:7" x14ac:dyDescent="0.2">
      <c r="A404" s="29" t="s">
        <v>267</v>
      </c>
      <c r="B404" s="105"/>
      <c r="C404" s="30"/>
      <c r="D404" s="17"/>
    </row>
    <row r="405" spans="1:7" x14ac:dyDescent="0.2">
      <c r="A405" s="31"/>
      <c r="B405" s="57"/>
      <c r="C405" s="32"/>
      <c r="D405" s="17"/>
    </row>
    <row r="406" spans="1:7" x14ac:dyDescent="0.2">
      <c r="A406" s="31" t="s">
        <v>268</v>
      </c>
      <c r="B406" s="57"/>
      <c r="C406" s="32"/>
      <c r="D406" s="17"/>
    </row>
    <row r="407" spans="1:7" x14ac:dyDescent="0.2">
      <c r="A407" s="31"/>
      <c r="B407" s="57"/>
      <c r="C407" s="32"/>
      <c r="D407" s="17"/>
    </row>
    <row r="408" spans="1:7" x14ac:dyDescent="0.2">
      <c r="A408" s="31" t="s">
        <v>53</v>
      </c>
      <c r="B408" s="57">
        <f>SUM(B409:B411)</f>
        <v>-3328488.36</v>
      </c>
      <c r="C408" s="32"/>
      <c r="D408" s="17"/>
    </row>
    <row r="409" spans="1:7" x14ac:dyDescent="0.2">
      <c r="A409" s="106" t="s">
        <v>269</v>
      </c>
      <c r="B409" s="57">
        <v>-22620.14</v>
      </c>
      <c r="C409" s="32"/>
      <c r="D409" s="17"/>
    </row>
    <row r="410" spans="1:7" x14ac:dyDescent="0.2">
      <c r="A410" s="106" t="s">
        <v>270</v>
      </c>
      <c r="B410" s="57">
        <v>-5683.11</v>
      </c>
      <c r="C410" s="32"/>
      <c r="D410" s="17"/>
    </row>
    <row r="411" spans="1:7" x14ac:dyDescent="0.2">
      <c r="A411" s="106" t="s">
        <v>271</v>
      </c>
      <c r="B411" s="32">
        <v>-3300185.11</v>
      </c>
      <c r="C411" s="32"/>
      <c r="D411" s="17"/>
    </row>
    <row r="412" spans="1:7" x14ac:dyDescent="0.2">
      <c r="A412" s="31"/>
      <c r="B412" s="57"/>
      <c r="C412" s="32"/>
      <c r="D412" s="17"/>
    </row>
    <row r="413" spans="1:7" x14ac:dyDescent="0.2">
      <c r="A413" s="31"/>
      <c r="B413" s="57"/>
      <c r="C413" s="32"/>
      <c r="D413" s="17"/>
    </row>
    <row r="414" spans="1:7" x14ac:dyDescent="0.2">
      <c r="A414" s="31" t="s">
        <v>86</v>
      </c>
      <c r="B414" s="57"/>
      <c r="C414" s="32"/>
      <c r="D414" s="17"/>
      <c r="E414" s="46"/>
      <c r="F414" s="46"/>
    </row>
    <row r="415" spans="1:7" x14ac:dyDescent="0.2">
      <c r="A415" s="33"/>
      <c r="B415" s="107"/>
      <c r="C415" s="34"/>
      <c r="D415" s="17"/>
      <c r="E415" s="46"/>
      <c r="F415" s="46"/>
    </row>
    <row r="416" spans="1:7" ht="18" customHeight="1" x14ac:dyDescent="0.2">
      <c r="B416" s="28">
        <f>B404+B406+B408+B414</f>
        <v>-3328488.36</v>
      </c>
      <c r="C416" s="28"/>
      <c r="D416" s="17"/>
      <c r="E416" s="46"/>
      <c r="F416" s="46"/>
      <c r="G416" s="37">
        <f>B416-[1]ECSF!E29+[1]ECSF!D29</f>
        <v>0</v>
      </c>
    </row>
    <row r="417" spans="1:6" x14ac:dyDescent="0.2">
      <c r="E417" s="46"/>
      <c r="F417" s="46"/>
    </row>
    <row r="418" spans="1:6" x14ac:dyDescent="0.2">
      <c r="E418" s="46"/>
      <c r="F418" s="46"/>
    </row>
    <row r="419" spans="1:6" x14ac:dyDescent="0.2">
      <c r="A419" s="19" t="s">
        <v>272</v>
      </c>
      <c r="E419" s="46"/>
      <c r="F419" s="46"/>
    </row>
    <row r="420" spans="1:6" ht="12" customHeight="1" x14ac:dyDescent="0.2">
      <c r="A420" s="19" t="s">
        <v>273</v>
      </c>
      <c r="E420" s="46"/>
      <c r="F420" s="46"/>
    </row>
    <row r="421" spans="1:6" x14ac:dyDescent="0.2">
      <c r="A421" s="108"/>
      <c r="B421" s="108"/>
      <c r="C421" s="108"/>
      <c r="D421" s="108"/>
      <c r="E421" s="46"/>
      <c r="F421" s="46"/>
    </row>
    <row r="422" spans="1:6" x14ac:dyDescent="0.2">
      <c r="A422" s="68"/>
      <c r="B422" s="5"/>
      <c r="C422" s="5"/>
      <c r="D422" s="5"/>
      <c r="E422" s="46"/>
      <c r="F422" s="46"/>
    </row>
    <row r="423" spans="1:6" x14ac:dyDescent="0.2">
      <c r="A423" s="109" t="s">
        <v>274</v>
      </c>
      <c r="B423" s="110"/>
      <c r="C423" s="110"/>
      <c r="D423" s="111"/>
      <c r="E423" s="46"/>
      <c r="F423" s="46"/>
    </row>
    <row r="424" spans="1:6" x14ac:dyDescent="0.2">
      <c r="A424" s="112" t="s">
        <v>275</v>
      </c>
      <c r="B424" s="113"/>
      <c r="C424" s="113"/>
      <c r="D424" s="114"/>
      <c r="E424" s="46"/>
      <c r="F424" s="46"/>
    </row>
    <row r="425" spans="1:6" x14ac:dyDescent="0.2">
      <c r="A425" s="115" t="s">
        <v>276</v>
      </c>
      <c r="B425" s="116"/>
      <c r="C425" s="116"/>
      <c r="D425" s="117"/>
      <c r="E425" s="46"/>
      <c r="F425" s="46"/>
    </row>
    <row r="426" spans="1:6" x14ac:dyDescent="0.2">
      <c r="A426" s="118" t="s">
        <v>277</v>
      </c>
      <c r="B426" s="119"/>
      <c r="D426" s="120">
        <f>[1]EAI!H28</f>
        <v>13551804.890000001</v>
      </c>
      <c r="E426" s="46"/>
      <c r="F426" s="46"/>
    </row>
    <row r="427" spans="1:6" x14ac:dyDescent="0.2">
      <c r="A427" s="121"/>
      <c r="B427" s="121"/>
      <c r="C427" s="17"/>
      <c r="E427" s="46"/>
      <c r="F427" s="46"/>
    </row>
    <row r="428" spans="1:6" x14ac:dyDescent="0.2">
      <c r="A428" s="122" t="s">
        <v>278</v>
      </c>
      <c r="B428" s="122"/>
      <c r="C428" s="123"/>
      <c r="D428" s="124">
        <f>SUM(C428:C433)</f>
        <v>7.79</v>
      </c>
      <c r="E428" s="46"/>
      <c r="F428" s="46"/>
    </row>
    <row r="429" spans="1:6" x14ac:dyDescent="0.2">
      <c r="A429" s="125" t="s">
        <v>279</v>
      </c>
      <c r="B429" s="125"/>
      <c r="C429" s="124"/>
      <c r="D429" s="126"/>
      <c r="E429" s="46"/>
      <c r="F429" s="46"/>
    </row>
    <row r="430" spans="1:6" x14ac:dyDescent="0.2">
      <c r="A430" s="125" t="s">
        <v>280</v>
      </c>
      <c r="B430" s="125"/>
      <c r="C430" s="124"/>
      <c r="D430" s="126"/>
      <c r="E430" s="46"/>
      <c r="F430" s="46"/>
    </row>
    <row r="431" spans="1:6" x14ac:dyDescent="0.2">
      <c r="A431" s="125" t="s">
        <v>281</v>
      </c>
      <c r="B431" s="125"/>
      <c r="C431" s="124"/>
      <c r="D431" s="126"/>
      <c r="E431" s="46"/>
      <c r="F431" s="46"/>
    </row>
    <row r="432" spans="1:6" x14ac:dyDescent="0.2">
      <c r="A432" s="125" t="s">
        <v>282</v>
      </c>
      <c r="B432" s="125"/>
      <c r="C432" s="124"/>
      <c r="D432" s="126"/>
      <c r="E432" s="46"/>
      <c r="F432" s="46"/>
    </row>
    <row r="433" spans="1:6" x14ac:dyDescent="0.2">
      <c r="A433" s="127" t="s">
        <v>283</v>
      </c>
      <c r="B433" s="128"/>
      <c r="C433" s="124">
        <f>[1]EA!D32</f>
        <v>7.79</v>
      </c>
      <c r="D433" s="126"/>
      <c r="E433" s="46"/>
      <c r="F433" s="46"/>
    </row>
    <row r="434" spans="1:6" x14ac:dyDescent="0.2">
      <c r="A434" s="121"/>
      <c r="B434" s="121"/>
      <c r="C434" s="17"/>
      <c r="E434" s="46"/>
      <c r="F434" s="46"/>
    </row>
    <row r="435" spans="1:6" x14ac:dyDescent="0.2">
      <c r="A435" s="122" t="s">
        <v>284</v>
      </c>
      <c r="B435" s="122"/>
      <c r="C435" s="123"/>
      <c r="D435" s="129">
        <f>SUM(C435:C439)</f>
        <v>0</v>
      </c>
      <c r="E435" s="46"/>
      <c r="F435" s="46"/>
    </row>
    <row r="436" spans="1:6" x14ac:dyDescent="0.2">
      <c r="A436" s="125" t="s">
        <v>285</v>
      </c>
      <c r="B436" s="125"/>
      <c r="C436" s="124"/>
      <c r="D436" s="126"/>
      <c r="E436" s="46"/>
      <c r="F436" s="46"/>
    </row>
    <row r="437" spans="1:6" x14ac:dyDescent="0.2">
      <c r="A437" s="125" t="s">
        <v>286</v>
      </c>
      <c r="B437" s="125"/>
      <c r="C437" s="124"/>
      <c r="D437" s="126"/>
      <c r="E437" s="46"/>
      <c r="F437" s="46"/>
    </row>
    <row r="438" spans="1:6" x14ac:dyDescent="0.2">
      <c r="A438" s="125" t="s">
        <v>287</v>
      </c>
      <c r="B438" s="125"/>
      <c r="C438" s="124"/>
      <c r="D438" s="126"/>
      <c r="E438" s="46"/>
      <c r="F438" s="46"/>
    </row>
    <row r="439" spans="1:6" x14ac:dyDescent="0.2">
      <c r="A439" s="130" t="s">
        <v>288</v>
      </c>
      <c r="B439" s="131"/>
      <c r="C439" s="129"/>
      <c r="D439" s="132"/>
      <c r="E439" s="46"/>
      <c r="F439" s="46"/>
    </row>
    <row r="440" spans="1:6" x14ac:dyDescent="0.2">
      <c r="A440" s="121"/>
      <c r="B440" s="121"/>
      <c r="E440" s="46"/>
      <c r="F440" s="46"/>
    </row>
    <row r="441" spans="1:6" x14ac:dyDescent="0.2">
      <c r="A441" s="133" t="s">
        <v>289</v>
      </c>
      <c r="B441" s="133"/>
      <c r="D441" s="134">
        <f>D426+D428-D435</f>
        <v>13551812.68</v>
      </c>
      <c r="E441" s="46" t="str">
        <f>IF([1]EA!D34-D441=0," ",[1]EA!D34-D441)</f>
        <v xml:space="preserve"> </v>
      </c>
      <c r="F441" s="46"/>
    </row>
    <row r="442" spans="1:6" x14ac:dyDescent="0.2">
      <c r="A442" s="68"/>
      <c r="B442" s="5"/>
      <c r="C442" s="5"/>
      <c r="D442" s="5"/>
      <c r="E442" s="46"/>
      <c r="F442" s="46"/>
    </row>
    <row r="443" spans="1:6" x14ac:dyDescent="0.2">
      <c r="A443" s="68"/>
      <c r="B443" s="5"/>
      <c r="C443" s="5"/>
      <c r="D443" s="5"/>
      <c r="E443" s="46"/>
      <c r="F443" s="46"/>
    </row>
    <row r="444" spans="1:6" x14ac:dyDescent="0.2">
      <c r="A444" s="109" t="s">
        <v>290</v>
      </c>
      <c r="B444" s="110"/>
      <c r="C444" s="110"/>
      <c r="D444" s="111"/>
      <c r="E444" s="46"/>
      <c r="F444" s="46"/>
    </row>
    <row r="445" spans="1:6" x14ac:dyDescent="0.2">
      <c r="A445" s="112" t="s">
        <v>275</v>
      </c>
      <c r="B445" s="113"/>
      <c r="C445" s="113"/>
      <c r="D445" s="114"/>
      <c r="E445" s="46"/>
      <c r="F445" s="46"/>
    </row>
    <row r="446" spans="1:6" x14ac:dyDescent="0.2">
      <c r="A446" s="115" t="s">
        <v>276</v>
      </c>
      <c r="B446" s="116"/>
      <c r="C446" s="116"/>
      <c r="D446" s="117"/>
      <c r="E446" s="46"/>
      <c r="F446" s="46"/>
    </row>
    <row r="447" spans="1:6" x14ac:dyDescent="0.2">
      <c r="A447" s="118" t="s">
        <v>291</v>
      </c>
      <c r="B447" s="119"/>
      <c r="D447" s="135">
        <f>[1]CFG!H47</f>
        <v>12214196.5</v>
      </c>
      <c r="E447" s="46"/>
      <c r="F447" s="46"/>
    </row>
    <row r="448" spans="1:6" x14ac:dyDescent="0.2">
      <c r="A448" s="121"/>
      <c r="B448" s="121"/>
      <c r="E448" s="46"/>
      <c r="F448" s="46"/>
    </row>
    <row r="449" spans="1:6" x14ac:dyDescent="0.2">
      <c r="A449" s="136" t="s">
        <v>292</v>
      </c>
      <c r="B449" s="136"/>
      <c r="C449" s="123"/>
      <c r="D449" s="137">
        <f>SUM(C449:C466)</f>
        <v>58901.93</v>
      </c>
      <c r="E449" s="46"/>
      <c r="F449" s="46"/>
    </row>
    <row r="450" spans="1:6" x14ac:dyDescent="0.2">
      <c r="A450" s="125" t="s">
        <v>293</v>
      </c>
      <c r="B450" s="125"/>
      <c r="C450" s="124"/>
      <c r="D450" s="138"/>
      <c r="E450" s="46"/>
      <c r="F450" s="46"/>
    </row>
    <row r="451" spans="1:6" x14ac:dyDescent="0.2">
      <c r="A451" s="125" t="s">
        <v>294</v>
      </c>
      <c r="B451" s="125"/>
      <c r="C451" s="124"/>
      <c r="D451" s="138"/>
      <c r="E451" s="46"/>
      <c r="F451" s="46"/>
    </row>
    <row r="452" spans="1:6" x14ac:dyDescent="0.2">
      <c r="A452" s="125" t="s">
        <v>295</v>
      </c>
      <c r="B452" s="125"/>
      <c r="C452" s="124"/>
      <c r="D452" s="138"/>
      <c r="E452" s="46"/>
      <c r="F452" s="46"/>
    </row>
    <row r="453" spans="1:6" x14ac:dyDescent="0.2">
      <c r="A453" s="125" t="s">
        <v>296</v>
      </c>
      <c r="B453" s="125"/>
      <c r="C453" s="124"/>
      <c r="D453" s="138"/>
      <c r="E453" s="46"/>
      <c r="F453" s="46"/>
    </row>
    <row r="454" spans="1:6" x14ac:dyDescent="0.2">
      <c r="A454" s="125" t="s">
        <v>297</v>
      </c>
      <c r="B454" s="125"/>
      <c r="C454" s="124"/>
      <c r="D454" s="138"/>
      <c r="E454" s="46"/>
      <c r="F454" s="46"/>
    </row>
    <row r="455" spans="1:6" x14ac:dyDescent="0.2">
      <c r="A455" s="125" t="s">
        <v>298</v>
      </c>
      <c r="B455" s="125"/>
      <c r="C455" s="124"/>
      <c r="D455" s="138"/>
      <c r="E455" s="46"/>
      <c r="F455" s="46"/>
    </row>
    <row r="456" spans="1:6" x14ac:dyDescent="0.2">
      <c r="A456" s="125" t="s">
        <v>299</v>
      </c>
      <c r="B456" s="125"/>
      <c r="C456" s="124"/>
      <c r="D456" s="138"/>
      <c r="E456" s="46"/>
      <c r="F456" s="46"/>
    </row>
    <row r="457" spans="1:6" x14ac:dyDescent="0.2">
      <c r="A457" s="125" t="s">
        <v>300</v>
      </c>
      <c r="B457" s="125"/>
      <c r="C457" s="124"/>
      <c r="D457" s="138"/>
      <c r="E457" s="46"/>
      <c r="F457" s="46"/>
    </row>
    <row r="458" spans="1:6" x14ac:dyDescent="0.2">
      <c r="A458" s="125" t="s">
        <v>301</v>
      </c>
      <c r="B458" s="125"/>
      <c r="C458" s="124"/>
      <c r="D458" s="138"/>
      <c r="E458" s="46"/>
      <c r="F458" s="46"/>
    </row>
    <row r="459" spans="1:6" x14ac:dyDescent="0.2">
      <c r="A459" s="125" t="s">
        <v>302</v>
      </c>
      <c r="B459" s="125"/>
      <c r="C459" s="124"/>
      <c r="D459" s="138"/>
      <c r="E459" s="46"/>
      <c r="F459" s="46"/>
    </row>
    <row r="460" spans="1:6" x14ac:dyDescent="0.2">
      <c r="A460" s="125" t="s">
        <v>303</v>
      </c>
      <c r="B460" s="125"/>
      <c r="C460" s="124"/>
      <c r="D460" s="138"/>
      <c r="E460" s="46"/>
      <c r="F460" s="46"/>
    </row>
    <row r="461" spans="1:6" x14ac:dyDescent="0.2">
      <c r="A461" s="125" t="s">
        <v>304</v>
      </c>
      <c r="B461" s="125"/>
      <c r="C461" s="124"/>
      <c r="D461" s="138"/>
      <c r="E461" s="46"/>
      <c r="F461" s="46"/>
    </row>
    <row r="462" spans="1:6" x14ac:dyDescent="0.2">
      <c r="A462" s="125" t="s">
        <v>305</v>
      </c>
      <c r="B462" s="125"/>
      <c r="C462" s="124"/>
      <c r="D462" s="138"/>
      <c r="E462" s="46"/>
      <c r="F462" s="139"/>
    </row>
    <row r="463" spans="1:6" x14ac:dyDescent="0.2">
      <c r="A463" s="125" t="s">
        <v>306</v>
      </c>
      <c r="B463" s="125"/>
      <c r="C463" s="124"/>
      <c r="D463" s="138"/>
      <c r="E463" s="46"/>
      <c r="F463" s="46"/>
    </row>
    <row r="464" spans="1:6" x14ac:dyDescent="0.2">
      <c r="A464" s="125" t="s">
        <v>307</v>
      </c>
      <c r="B464" s="125"/>
      <c r="C464" s="124"/>
      <c r="D464" s="138"/>
      <c r="E464" s="46"/>
      <c r="F464" s="46"/>
    </row>
    <row r="465" spans="1:6" ht="12.75" customHeight="1" x14ac:dyDescent="0.2">
      <c r="A465" s="125" t="s">
        <v>308</v>
      </c>
      <c r="B465" s="125"/>
      <c r="C465" s="124"/>
      <c r="D465" s="138"/>
      <c r="E465" s="46"/>
      <c r="F465" s="46"/>
    </row>
    <row r="466" spans="1:6" x14ac:dyDescent="0.2">
      <c r="A466" s="140" t="s">
        <v>309</v>
      </c>
      <c r="B466" s="141"/>
      <c r="C466" s="124">
        <v>58901.93</v>
      </c>
      <c r="D466" s="138"/>
      <c r="E466" s="46"/>
      <c r="F466" s="46"/>
    </row>
    <row r="467" spans="1:6" x14ac:dyDescent="0.2">
      <c r="A467" s="121"/>
      <c r="B467" s="121"/>
      <c r="E467" s="46"/>
      <c r="F467" s="46"/>
    </row>
    <row r="468" spans="1:6" x14ac:dyDescent="0.2">
      <c r="A468" s="136" t="s">
        <v>310</v>
      </c>
      <c r="B468" s="136"/>
      <c r="C468" s="123"/>
      <c r="D468" s="137">
        <f>SUM(C468:C475)</f>
        <v>102430.79</v>
      </c>
      <c r="E468" s="46"/>
      <c r="F468" s="46"/>
    </row>
    <row r="469" spans="1:6" x14ac:dyDescent="0.2">
      <c r="A469" s="125" t="s">
        <v>311</v>
      </c>
      <c r="B469" s="125"/>
      <c r="C469" s="124">
        <f>[1]EA!I42</f>
        <v>6779.26</v>
      </c>
      <c r="D469" s="138"/>
      <c r="E469" s="46"/>
      <c r="F469" s="46"/>
    </row>
    <row r="470" spans="1:6" x14ac:dyDescent="0.2">
      <c r="A470" s="125" t="s">
        <v>312</v>
      </c>
      <c r="B470" s="125"/>
      <c r="C470" s="124"/>
      <c r="D470" s="138"/>
      <c r="E470" s="46"/>
      <c r="F470" s="46"/>
    </row>
    <row r="471" spans="1:6" x14ac:dyDescent="0.2">
      <c r="A471" s="125" t="s">
        <v>313</v>
      </c>
      <c r="B471" s="125"/>
      <c r="C471" s="124">
        <f>[1]EA!I44</f>
        <v>77474.31</v>
      </c>
      <c r="D471" s="138"/>
      <c r="E471" s="46"/>
      <c r="F471" s="46"/>
    </row>
    <row r="472" spans="1:6" x14ac:dyDescent="0.2">
      <c r="A472" s="125" t="s">
        <v>314</v>
      </c>
      <c r="B472" s="125"/>
      <c r="C472" s="124"/>
      <c r="D472" s="138"/>
      <c r="E472" s="46"/>
      <c r="F472" s="46"/>
    </row>
    <row r="473" spans="1:6" x14ac:dyDescent="0.2">
      <c r="A473" s="125" t="s">
        <v>315</v>
      </c>
      <c r="B473" s="125"/>
      <c r="C473" s="124"/>
      <c r="D473" s="138"/>
      <c r="E473" s="46"/>
      <c r="F473" s="46"/>
    </row>
    <row r="474" spans="1:6" x14ac:dyDescent="0.2">
      <c r="A474" s="125" t="s">
        <v>316</v>
      </c>
      <c r="B474" s="125"/>
      <c r="C474" s="124">
        <f>[1]EA!I47</f>
        <v>18177.22</v>
      </c>
      <c r="D474" s="138"/>
      <c r="E474" s="46"/>
      <c r="F474" s="46"/>
    </row>
    <row r="475" spans="1:6" x14ac:dyDescent="0.2">
      <c r="A475" s="140" t="s">
        <v>317</v>
      </c>
      <c r="B475" s="141"/>
      <c r="C475" s="124"/>
      <c r="D475" s="138"/>
      <c r="E475" s="46"/>
      <c r="F475" s="46"/>
    </row>
    <row r="476" spans="1:6" x14ac:dyDescent="0.2">
      <c r="A476" s="121"/>
      <c r="B476" s="121"/>
      <c r="E476" s="46"/>
      <c r="F476" s="46"/>
    </row>
    <row r="477" spans="1:6" x14ac:dyDescent="0.2">
      <c r="A477" s="142" t="s">
        <v>318</v>
      </c>
      <c r="D477" s="134">
        <f>+D447-D449+D468</f>
        <v>12257725.359999999</v>
      </c>
      <c r="E477" s="46" t="str">
        <f>IF([1]EA!I52-D477=0," ",[1]EA!I52-D477)</f>
        <v xml:space="preserve"> </v>
      </c>
      <c r="F477" s="46"/>
    </row>
    <row r="478" spans="1:6" x14ac:dyDescent="0.2">
      <c r="E478" s="143"/>
      <c r="F478" s="46"/>
    </row>
    <row r="479" spans="1:6" x14ac:dyDescent="0.2">
      <c r="E479" s="46"/>
      <c r="F479" s="46"/>
    </row>
    <row r="480" spans="1:6" x14ac:dyDescent="0.2">
      <c r="A480" s="13" t="s">
        <v>319</v>
      </c>
      <c r="B480" s="13"/>
      <c r="C480" s="13"/>
      <c r="D480" s="13"/>
      <c r="E480" s="13"/>
      <c r="F480" s="46"/>
    </row>
    <row r="481" spans="1:6" x14ac:dyDescent="0.2">
      <c r="A481" s="144"/>
      <c r="B481" s="145"/>
      <c r="C481" s="145"/>
      <c r="D481" s="145"/>
      <c r="E481" s="146"/>
      <c r="F481" s="46"/>
    </row>
    <row r="482" spans="1:6" x14ac:dyDescent="0.2">
      <c r="A482" s="144"/>
      <c r="B482" s="145"/>
      <c r="C482" s="145"/>
      <c r="D482" s="145"/>
      <c r="E482" s="146"/>
      <c r="F482" s="46"/>
    </row>
    <row r="483" spans="1:6" ht="21" customHeight="1" x14ac:dyDescent="0.2">
      <c r="A483" s="69" t="s">
        <v>320</v>
      </c>
      <c r="B483" s="70" t="s">
        <v>48</v>
      </c>
      <c r="C483" s="92" t="s">
        <v>49</v>
      </c>
      <c r="D483" s="92" t="s">
        <v>50</v>
      </c>
      <c r="E483" s="46"/>
      <c r="F483" s="46"/>
    </row>
    <row r="484" spans="1:6" x14ac:dyDescent="0.2">
      <c r="A484" s="29" t="s">
        <v>321</v>
      </c>
      <c r="B484" s="105">
        <f>SUM(B485:B489)</f>
        <v>0</v>
      </c>
      <c r="C484" s="105">
        <f>SUM(C485:C489)</f>
        <v>0</v>
      </c>
      <c r="D484" s="105">
        <f>SUM(D485:D489)</f>
        <v>0</v>
      </c>
      <c r="E484" s="46"/>
      <c r="F484" s="46"/>
    </row>
    <row r="485" spans="1:6" x14ac:dyDescent="0.2">
      <c r="A485" s="106" t="s">
        <v>322</v>
      </c>
      <c r="B485" s="57">
        <v>1359303.14</v>
      </c>
      <c r="C485" s="57">
        <v>1355572.14</v>
      </c>
      <c r="D485" s="57">
        <f>C485-B485</f>
        <v>-3731</v>
      </c>
      <c r="E485" s="46"/>
      <c r="F485" s="46"/>
    </row>
    <row r="486" spans="1:6" x14ac:dyDescent="0.2">
      <c r="A486" s="106" t="s">
        <v>323</v>
      </c>
      <c r="B486" s="57">
        <v>1443995.77</v>
      </c>
      <c r="C486" s="57">
        <v>1443995.77</v>
      </c>
      <c r="D486" s="57">
        <f>C486-B486</f>
        <v>0</v>
      </c>
      <c r="E486" s="46"/>
      <c r="F486" s="46"/>
    </row>
    <row r="487" spans="1:6" x14ac:dyDescent="0.2">
      <c r="A487" s="106" t="s">
        <v>324</v>
      </c>
      <c r="B487" s="57">
        <v>25759.49</v>
      </c>
      <c r="C487" s="57">
        <v>25759.49</v>
      </c>
      <c r="D487" s="57">
        <f>C487-B487</f>
        <v>0</v>
      </c>
      <c r="E487" s="46"/>
      <c r="F487" s="46"/>
    </row>
    <row r="488" spans="1:6" x14ac:dyDescent="0.2">
      <c r="A488" s="106" t="s">
        <v>325</v>
      </c>
      <c r="B488" s="57">
        <v>-1353575.64</v>
      </c>
      <c r="C488" s="57">
        <v>-1349844.64</v>
      </c>
      <c r="D488" s="57">
        <f>C488-B488</f>
        <v>3731</v>
      </c>
      <c r="E488" s="46"/>
      <c r="F488" s="46"/>
    </row>
    <row r="489" spans="1:6" x14ac:dyDescent="0.2">
      <c r="A489" s="106" t="s">
        <v>326</v>
      </c>
      <c r="B489" s="57">
        <v>-1475482.76</v>
      </c>
      <c r="C489" s="57">
        <v>-1475482.76</v>
      </c>
      <c r="D489" s="57">
        <f>C489-B489</f>
        <v>0</v>
      </c>
      <c r="E489" s="46"/>
      <c r="F489" s="46"/>
    </row>
    <row r="490" spans="1:6" x14ac:dyDescent="0.2">
      <c r="A490" s="33"/>
      <c r="B490" s="147"/>
      <c r="C490" s="147"/>
      <c r="D490" s="147"/>
      <c r="E490" s="46"/>
      <c r="F490" s="46"/>
    </row>
    <row r="491" spans="1:6" ht="21" customHeight="1" x14ac:dyDescent="0.2">
      <c r="B491" s="28">
        <f>B484</f>
        <v>0</v>
      </c>
      <c r="C491" s="28">
        <f>C484</f>
        <v>0</v>
      </c>
      <c r="D491" s="28">
        <f>D484</f>
        <v>0</v>
      </c>
      <c r="E491" s="46"/>
      <c r="F491" s="46"/>
    </row>
    <row r="492" spans="1:6" x14ac:dyDescent="0.2">
      <c r="E492" s="46"/>
      <c r="F492" s="46"/>
    </row>
    <row r="493" spans="1:6" x14ac:dyDescent="0.2">
      <c r="E493" s="46"/>
      <c r="F493" s="46"/>
    </row>
    <row r="494" spans="1:6" x14ac:dyDescent="0.2">
      <c r="E494" s="46"/>
      <c r="F494" s="46"/>
    </row>
    <row r="495" spans="1:6" x14ac:dyDescent="0.2">
      <c r="A495" s="23" t="s">
        <v>327</v>
      </c>
      <c r="E495" s="46"/>
      <c r="F495" s="46"/>
    </row>
    <row r="496" spans="1:6" ht="12" customHeight="1" x14ac:dyDescent="0.2">
      <c r="E496" s="46"/>
      <c r="F496" s="46"/>
    </row>
    <row r="497" spans="2:4" x14ac:dyDescent="0.2">
      <c r="B497" s="5"/>
      <c r="C497" s="5"/>
      <c r="D497" s="5"/>
    </row>
    <row r="498" spans="2:4" x14ac:dyDescent="0.2">
      <c r="B498" s="5"/>
      <c r="C498" s="5"/>
      <c r="D498" s="5"/>
    </row>
    <row r="499" spans="2:4" x14ac:dyDescent="0.2">
      <c r="B499" s="5"/>
      <c r="C499" s="5"/>
      <c r="D499" s="5"/>
    </row>
    <row r="502" spans="2:4" ht="12.75" customHeight="1" x14ac:dyDescent="0.2"/>
  </sheetData>
  <sheetProtection formatCells="0" formatColumns="0" formatRows="0" insertColumns="0" insertRows="0" insertHyperlinks="0" deleteColumns="0" deleteRows="0" sort="0" autoFilter="0" pivotTables="0"/>
  <mergeCells count="67">
    <mergeCell ref="A480:E480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39:B439"/>
    <mergeCell ref="A440:B440"/>
    <mergeCell ref="A441:B441"/>
    <mergeCell ref="A444:D444"/>
    <mergeCell ref="A445:D445"/>
    <mergeCell ref="A446:D446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D385:E385"/>
    <mergeCell ref="A421:D421"/>
    <mergeCell ref="A423:D423"/>
    <mergeCell ref="A424:D424"/>
    <mergeCell ref="A425:D425"/>
    <mergeCell ref="A426:B426"/>
    <mergeCell ref="C205:D205"/>
    <mergeCell ref="C213:D213"/>
    <mergeCell ref="C221:D221"/>
    <mergeCell ref="C249:D249"/>
    <mergeCell ref="C257:D257"/>
    <mergeCell ref="D358:F358"/>
    <mergeCell ref="A2:F2"/>
    <mergeCell ref="A3:F3"/>
    <mergeCell ref="A4:F4"/>
    <mergeCell ref="A9:F9"/>
    <mergeCell ref="C82:D82"/>
    <mergeCell ref="C197:D197"/>
  </mergeCells>
  <dataValidations count="4">
    <dataValidation allowBlank="1" showInputMessage="1" showErrorMessage="1" prompt="Especificar origen de dicho recurso: Federal, Estatal, Municipal, Particulares." sqref="C192 C200 C208"/>
    <dataValidation allowBlank="1" showInputMessage="1" showErrorMessage="1" prompt="Características cualitativas significativas que les impacten financieramente." sqref="C152:D152 D192 D200 D208"/>
    <dataValidation allowBlank="1" showInputMessage="1" showErrorMessage="1" prompt="Corresponde al número de la cuenta de acuerdo al Plan de Cuentas emitido por el CONAC (DOF 22/11/2010)." sqref="A152"/>
    <dataValidation allowBlank="1" showInputMessage="1" showErrorMessage="1" prompt="Saldo final del periodo que corresponde la cuenta pública presentada (mensual:  enero, febrero, marzo, etc.; trimestral: 1er, 2do, 3ro. o 4to.)." sqref="B152 B192 B200 B208"/>
  </dataValidations>
  <printOptions horizontalCentered="1"/>
  <pageMargins left="0.39370078740157483" right="0" top="0.43307086614173229" bottom="0.70866141732283472" header="0.39370078740157483" footer="0"/>
  <pageSetup scale="71" fitToHeight="0" orientation="landscape" r:id="rId1"/>
  <headerFooter scaleWithDoc="0">
    <oddFooter>&amp;R&amp;P</oddFooter>
  </headerFooter>
  <rowBreaks count="7" manualBreakCount="7">
    <brk id="53" max="5" man="1"/>
    <brk id="108" max="5" man="1"/>
    <brk id="161" max="5" man="1"/>
    <brk id="215" max="5" man="1"/>
    <brk id="341" max="5" man="1"/>
    <brk id="388" max="5" man="1"/>
    <brk id="443" max="5" man="1"/>
  </rowBreaks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0</xdr:colOff>
                <xdr:row>497</xdr:row>
                <xdr:rowOff>28575</xdr:rowOff>
              </from>
              <to>
                <xdr:col>6</xdr:col>
                <xdr:colOff>0</xdr:colOff>
                <xdr:row>501</xdr:row>
                <xdr:rowOff>38100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dcterms:created xsi:type="dcterms:W3CDTF">2018-10-26T16:52:55Z</dcterms:created>
  <dcterms:modified xsi:type="dcterms:W3CDTF">2018-10-26T16:53:25Z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