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"/>
    </mc:Choice>
  </mc:AlternateContent>
  <bookViews>
    <workbookView xWindow="0" yWindow="0" windowWidth="20490" windowHeight="7065"/>
  </bookViews>
  <sheets>
    <sheet name="CTG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0" i="1"/>
  <c r="E10" i="1"/>
  <c r="F10" i="1"/>
  <c r="K10" i="1" s="1"/>
  <c r="G10" i="1"/>
  <c r="H10" i="1"/>
  <c r="I10" i="1"/>
  <c r="J10" i="1"/>
  <c r="F11" i="1"/>
  <c r="K11" i="1" s="1"/>
  <c r="F12" i="1"/>
  <c r="K12" i="1" s="1"/>
  <c r="F13" i="1"/>
  <c r="K13" i="1" s="1"/>
  <c r="F14" i="1"/>
  <c r="K14" i="1" s="1"/>
  <c r="F15" i="1"/>
  <c r="K15" i="1" s="1"/>
  <c r="F16" i="1"/>
  <c r="K16" i="1" s="1"/>
  <c r="D17" i="1"/>
  <c r="E17" i="1"/>
  <c r="F17" i="1"/>
  <c r="K17" i="1" s="1"/>
  <c r="G17" i="1"/>
  <c r="H17" i="1"/>
  <c r="I17" i="1"/>
  <c r="J17" i="1"/>
  <c r="F18" i="1"/>
  <c r="K18" i="1" s="1"/>
  <c r="F19" i="1"/>
  <c r="K19" i="1" s="1"/>
  <c r="F20" i="1"/>
  <c r="K20" i="1" s="1"/>
  <c r="F21" i="1"/>
  <c r="K21" i="1" s="1"/>
  <c r="F22" i="1"/>
  <c r="K22" i="1" s="1"/>
  <c r="F23" i="1"/>
  <c r="K23" i="1" s="1"/>
  <c r="F24" i="1"/>
  <c r="K24" i="1" s="1"/>
  <c r="F25" i="1"/>
  <c r="K25" i="1" s="1"/>
  <c r="D26" i="1"/>
  <c r="E26" i="1"/>
  <c r="F26" i="1"/>
  <c r="K26" i="1" s="1"/>
  <c r="G26" i="1"/>
  <c r="H26" i="1"/>
  <c r="I26" i="1"/>
  <c r="J26" i="1"/>
  <c r="F27" i="1"/>
  <c r="K27" i="1" s="1"/>
  <c r="F28" i="1"/>
  <c r="K28" i="1" s="1"/>
  <c r="F29" i="1"/>
  <c r="K29" i="1" s="1"/>
  <c r="F30" i="1"/>
  <c r="K30" i="1" s="1"/>
  <c r="F31" i="1"/>
  <c r="K31" i="1" s="1"/>
  <c r="F32" i="1"/>
  <c r="K32" i="1" s="1"/>
  <c r="F33" i="1"/>
  <c r="K33" i="1" s="1"/>
  <c r="F34" i="1"/>
  <c r="K34" i="1" s="1"/>
  <c r="F35" i="1"/>
  <c r="K35" i="1" s="1"/>
  <c r="D36" i="1"/>
  <c r="E36" i="1"/>
  <c r="F36" i="1"/>
  <c r="K36" i="1" s="1"/>
  <c r="G36" i="1"/>
  <c r="H36" i="1"/>
  <c r="I36" i="1"/>
  <c r="J36" i="1"/>
  <c r="F37" i="1"/>
  <c r="K37" i="1" s="1"/>
  <c r="F38" i="1"/>
  <c r="K38" i="1" s="1"/>
  <c r="D39" i="1"/>
  <c r="E39" i="1"/>
  <c r="F39" i="1"/>
  <c r="K39" i="1" s="1"/>
  <c r="G39" i="1"/>
  <c r="H39" i="1"/>
  <c r="I39" i="1"/>
  <c r="J39" i="1"/>
  <c r="F40" i="1"/>
  <c r="K40" i="1" s="1"/>
  <c r="F41" i="1"/>
  <c r="K41" i="1" s="1"/>
  <c r="F42" i="1"/>
  <c r="K42" i="1" s="1"/>
  <c r="D43" i="1"/>
  <c r="E43" i="1"/>
  <c r="F43" i="1"/>
  <c r="G43" i="1"/>
  <c r="H43" i="1"/>
  <c r="I43" i="1"/>
  <c r="J43" i="1"/>
  <c r="D47" i="1"/>
  <c r="E47" i="1"/>
  <c r="F47" i="1"/>
  <c r="G47" i="1"/>
  <c r="H47" i="1"/>
  <c r="I47" i="1"/>
  <c r="J47" i="1"/>
  <c r="K43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<sst xmlns="http://schemas.openxmlformats.org/spreadsheetml/2006/main" count="51" uniqueCount="51">
  <si>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Bajo protesta de decir verdad declaramos que los Estados Financieros y sus Notas son razonablemente correctos y responsabilidad del emisor</t>
  </si>
  <si>
    <t>Total del Gasto</t>
  </si>
  <si>
    <t>MAQUINARIA, OTROS EQUIPOS Y HERRAMIENTAS</t>
  </si>
  <si>
    <t>MOBILIARIO Y EQUIPO EDUCACIONAL Y RECREATIVO</t>
  </si>
  <si>
    <t>MOBILIARIO Y EQUIPO DE ADMINISTRACIÓN</t>
  </si>
  <si>
    <t>Bienes Muebles, Inmuebles e Intangibles</t>
  </si>
  <si>
    <t>PENSIONES Y JUBILACIONES</t>
  </si>
  <si>
    <t>AYUDAS SOCIALES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</si>
  <si>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</si>
  <si>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</si>
  <si>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</si>
  <si>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</si>
  <si>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</si>
  <si>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</t>
  </si>
  <si>
    <t>SERVICIOS FINANCIEROS, BANCARIOS Y COMERCIALES</t>
  </si>
  <si>
    <t>SERVICIOS, PROFESIONALES, CIENTÍFICOS, TÉCNICOS Y</t>
  </si>
  <si>
    <t>SERVICIOS DE ARRENDAMIENTO</t>
  </si>
  <si>
    <t>SERVICIOS BÁSICOS</t>
  </si>
  <si>
    <t>Servicios Generales</t>
  </si>
  <si>
    <t>HERRAMIENTAS, REFACCIONES Y ACCESORIOS MENORES</t>
  </si>
  <si>
    <t>VESTURIO, BLANCOS Y PRENDAS E PROTECCIÓN Y ARTÍCUL</t>
  </si>
  <si>
    <t>COMBUSTIBLES, LUBRICANTES Y ADITIVOS</t>
  </si>
  <si>
    <t>PRODUCTOS QUÍMICOS, FARMACEÚTICOS Y DE LABORATORIO</t>
  </si>
  <si>
    <t>MATERIALES Y ARTÍCULOS DE CONSTRUCCIÓN Y REPARACIÓ</t>
  </si>
  <si>
    <t>MATERIAS PRIMAS Y MATERIALES DE PRODUCCIÓN Y COMER</t>
  </si>
  <si>
    <t>ALIMENTOS Y UTENSILIOS</t>
  </si>
  <si>
    <t>MATERIALES DE ADMINISTRACIÓN, EMISIÓN DE DOCUMENTO</t>
  </si>
  <si>
    <t>Materiales y Suministros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</si>
  <si>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</si>
  <si>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</si>
  <si>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</si>
  <si>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</si>
  <si>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</si>
  <si>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</si>
  <si>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</si>
  <si>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</si>
  <si>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</si>
  <si>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</si>
  <si>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</si>
  <si>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</si>
  <si>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</si>
  <si>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</si>
  <si>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</si>
  <si>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</si>
  <si>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</si>
  <si>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</si>
  <si>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</si>
  <si>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</si>
  <si>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Del 1 de Enero al 31 de Marzo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</si>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</sst>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3" fontId="5" fillId="2" borderId="1" xfId="1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4" xfId="1" applyNumberFormat="1" applyFont="1" applyFill="1" applyBorder="1" applyAlignment="1">
      <alignment horizontal="right" vertical="top" wrapText="1"/>
    </xf>
    <xf numFmtId="3" fontId="2" fillId="2" borderId="4" xfId="1" applyNumberFormat="1" applyFont="1" applyFill="1" applyBorder="1" applyAlignment="1">
      <alignment horizontal="right" vertical="center" wrapText="1"/>
    </xf>
    <xf numFmtId="3" fontId="2" fillId="2" borderId="4" xfId="1" applyNumberFormat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2" fillId="2" borderId="4" xfId="1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47</xdr:row>
          <xdr:rowOff>57150</xdr:rowOff>
        </xdr:from>
        <xdr:to>
          <xdr:col>9</xdr:col>
          <xdr:colOff>466725</xdr:colOff>
          <xdr:row>51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anal&#237;tico%20del%20ejercicio%20del%20presupuesto%20de%20egresos%20(Administrativ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actividades_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mon"/>
    </sheetNames>
    <sheetDataSet>
      <sheetData sheetId="0">
        <row r="22">
          <cell r="D22">
            <v>16532819</v>
          </cell>
          <cell r="E22">
            <v>1019142.0800000001</v>
          </cell>
          <cell r="F22">
            <v>17551961.079999998</v>
          </cell>
          <cell r="G22">
            <v>3168680.5</v>
          </cell>
          <cell r="H22">
            <v>3126311.41</v>
          </cell>
          <cell r="I22">
            <v>3126311.41</v>
          </cell>
          <cell r="J22">
            <v>3127089.11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Museo Iconográfico del Quijote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7"/>
  <sheetViews>
    <sheetView showGridLines="0" tabSelected="1" workbookViewId="0"/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7.28515625" style="1" customWidth="1"/>
    <col min="4" max="4" width="15.140625" style="1" bestFit="1" customWidth="1"/>
    <col min="5" max="5" width="13.85546875" style="1" customWidth="1"/>
    <col min="6" max="6" width="13.85546875" style="1" bestFit="1" customWidth="1"/>
    <col min="7" max="7" width="14.140625" style="1" customWidth="1"/>
    <col min="8" max="8" width="11.42578125" style="1" bestFit="1" customWidth="1"/>
    <col min="9" max="9" width="12.7109375" style="1" customWidth="1"/>
    <col min="10" max="10" width="14" style="1" bestFit="1" customWidth="1"/>
    <col min="11" max="11" width="13.85546875" style="1" bestFit="1" customWidth="1"/>
    <col min="12" max="12" width="3.7109375" style="2" customWidth="1"/>
    <col min="13" max="16384" width="11.42578125" style="1"/>
  </cols>
  <sheetData>
    <row r="1" spans="2:11" ht="14.25" customHeight="1" x14ac:dyDescent="0.2">
      <c r="B1" s="24" t="s">
        <v>50</v>
      </c>
      <c r="C1" s="24"/>
      <c r="D1" s="24"/>
      <c r="E1" s="24"/>
      <c r="F1" s="24"/>
      <c r="G1" s="24"/>
      <c r="H1" s="24"/>
      <c r="I1" s="24"/>
      <c r="J1" s="24"/>
      <c r="K1" s="24"/>
    </row>
    <row r="2" spans="2:11" ht="14.25" customHeight="1" x14ac:dyDescent="0.2">
      <c r="B2" s="24" t="s">
        <v>49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14.25" customHeight="1" x14ac:dyDescent="0.2">
      <c r="B3" s="24" t="s">
        <v>48</v>
      </c>
      <c r="C3" s="24"/>
      <c r="D3" s="24"/>
      <c r="E3" s="24"/>
      <c r="F3" s="24"/>
      <c r="G3" s="24"/>
      <c r="H3" s="24"/>
      <c r="I3" s="24"/>
      <c r="J3" s="24"/>
      <c r="K3" s="24"/>
    </row>
    <row r="4" spans="2:11" s="2" customFormat="1" ht="6.75" customHeight="1" x14ac:dyDescent="0.2"/>
    <row r="5" spans="2:11" s="2" customFormat="1" ht="18" customHeight="1" x14ac:dyDescent="0.2">
      <c r="C5" s="23" t="s">
        <v>47</v>
      </c>
      <c r="D5" s="22" t="str">
        <f>[2]EA!F7</f>
        <v>Museo Iconográfico del Quijote</v>
      </c>
      <c r="E5" s="22"/>
      <c r="F5" s="22"/>
      <c r="G5" s="22"/>
      <c r="H5" s="22"/>
      <c r="I5" s="22"/>
      <c r="J5" s="22"/>
    </row>
    <row r="6" spans="2:11" s="2" customFormat="1" ht="6.75" customHeight="1" x14ac:dyDescent="0.2"/>
    <row r="7" spans="2:11" x14ac:dyDescent="0.2">
      <c r="B7" s="20" t="s">
        <v>46</v>
      </c>
      <c r="C7" s="20"/>
      <c r="D7" s="21" t="s">
        <v>45</v>
      </c>
      <c r="E7" s="21"/>
      <c r="F7" s="21"/>
      <c r="G7" s="21"/>
      <c r="H7" s="21"/>
      <c r="I7" s="21"/>
      <c r="J7" s="21"/>
      <c r="K7" s="21" t="s">
        <v>44</v>
      </c>
    </row>
    <row r="8" spans="2:11" ht="25.5" x14ac:dyDescent="0.2">
      <c r="B8" s="20"/>
      <c r="C8" s="20"/>
      <c r="D8" s="19" t="s">
        <v>43</v>
      </c>
      <c r="E8" s="19" t="s">
        <v>42</v>
      </c>
      <c r="F8" s="19" t="s">
        <v>41</v>
      </c>
      <c r="G8" s="19" t="s">
        <v>40</v>
      </c>
      <c r="H8" s="19" t="s">
        <v>39</v>
      </c>
      <c r="I8" s="19" t="s">
        <v>38</v>
      </c>
      <c r="J8" s="19" t="s">
        <v>37</v>
      </c>
      <c r="K8" s="21"/>
    </row>
    <row r="9" spans="2:11" ht="11.25" customHeight="1" x14ac:dyDescent="0.2">
      <c r="B9" s="20"/>
      <c r="C9" s="20"/>
      <c r="D9" s="19">
        <v>1</v>
      </c>
      <c r="E9" s="19">
        <v>2</v>
      </c>
      <c r="F9" s="19" t="s">
        <v>36</v>
      </c>
      <c r="G9" s="19">
        <v>4</v>
      </c>
      <c r="H9" s="19">
        <v>5</v>
      </c>
      <c r="I9" s="19">
        <v>6</v>
      </c>
      <c r="J9" s="19">
        <v>7</v>
      </c>
      <c r="K9" s="19" t="s">
        <v>35</v>
      </c>
    </row>
    <row r="10" spans="2:11" ht="12" customHeight="1" x14ac:dyDescent="0.2">
      <c r="B10" s="17" t="s">
        <v>34</v>
      </c>
      <c r="C10" s="16"/>
      <c r="D10" s="15">
        <f>SUM(D11:D16)</f>
        <v>9408988</v>
      </c>
      <c r="E10" s="15">
        <f>SUM(E11:E16)</f>
        <v>907700.10000000009</v>
      </c>
      <c r="F10" s="15">
        <f>+D10+E10</f>
        <v>10316688.1</v>
      </c>
      <c r="G10" s="15">
        <f>SUM(G11:G16)</f>
        <v>2301560.13</v>
      </c>
      <c r="H10" s="15">
        <f>SUM(H11:H16)</f>
        <v>2265403.09</v>
      </c>
      <c r="I10" s="15">
        <f>SUM(I11:I16)</f>
        <v>2265403.09</v>
      </c>
      <c r="J10" s="15">
        <f>SUM(J11:J16)</f>
        <v>2265403.09</v>
      </c>
      <c r="K10" s="15">
        <f>+F10-H10</f>
        <v>8051285.0099999998</v>
      </c>
    </row>
    <row r="11" spans="2:11" ht="12" customHeight="1" x14ac:dyDescent="0.2">
      <c r="B11" s="14"/>
      <c r="C11" s="13" t="s">
        <v>33</v>
      </c>
      <c r="D11" s="18">
        <v>2494140</v>
      </c>
      <c r="E11" s="18">
        <v>50040</v>
      </c>
      <c r="F11" s="11">
        <f>+D11+E11</f>
        <v>2544180</v>
      </c>
      <c r="G11" s="12">
        <v>604815.4</v>
      </c>
      <c r="H11" s="12">
        <v>594080.48</v>
      </c>
      <c r="I11" s="12">
        <v>594080.48</v>
      </c>
      <c r="J11" s="12">
        <v>594080.48</v>
      </c>
      <c r="K11" s="10">
        <f>+F11-H11</f>
        <v>1950099.52</v>
      </c>
    </row>
    <row r="12" spans="2:11" ht="12" customHeight="1" x14ac:dyDescent="0.2">
      <c r="B12" s="14"/>
      <c r="C12" s="13" t="s">
        <v>32</v>
      </c>
      <c r="D12" s="18">
        <v>43200</v>
      </c>
      <c r="E12" s="18">
        <v>175861.36</v>
      </c>
      <c r="F12" s="11">
        <f>+D12+E12</f>
        <v>219061.36</v>
      </c>
      <c r="G12" s="12">
        <v>77081.36</v>
      </c>
      <c r="H12" s="12">
        <v>77081.36</v>
      </c>
      <c r="I12" s="12">
        <v>77081.36</v>
      </c>
      <c r="J12" s="12">
        <v>77081.36</v>
      </c>
      <c r="K12" s="10">
        <f>+F12-H12</f>
        <v>141980</v>
      </c>
    </row>
    <row r="13" spans="2:11" ht="12" customHeight="1" x14ac:dyDescent="0.2">
      <c r="B13" s="14"/>
      <c r="C13" s="13" t="s">
        <v>31</v>
      </c>
      <c r="D13" s="18">
        <v>3058559</v>
      </c>
      <c r="E13" s="18">
        <v>126557.68</v>
      </c>
      <c r="F13" s="11">
        <f>+D13+E13</f>
        <v>3185116.68</v>
      </c>
      <c r="G13" s="12">
        <v>431436.39</v>
      </c>
      <c r="H13" s="12">
        <v>429740.83</v>
      </c>
      <c r="I13" s="12">
        <v>429740.83</v>
      </c>
      <c r="J13" s="12">
        <v>429740.83</v>
      </c>
      <c r="K13" s="10">
        <f>+F13-H13</f>
        <v>2755375.85</v>
      </c>
    </row>
    <row r="14" spans="2:11" ht="12" customHeight="1" x14ac:dyDescent="0.2">
      <c r="B14" s="14"/>
      <c r="C14" s="13" t="s">
        <v>30</v>
      </c>
      <c r="D14" s="18">
        <v>886331</v>
      </c>
      <c r="E14" s="18">
        <v>14735</v>
      </c>
      <c r="F14" s="11">
        <f>+D14+E14</f>
        <v>901066</v>
      </c>
      <c r="G14" s="12">
        <v>193147.71</v>
      </c>
      <c r="H14" s="12">
        <v>181375.57</v>
      </c>
      <c r="I14" s="12">
        <v>181375.57</v>
      </c>
      <c r="J14" s="12">
        <v>181375.57</v>
      </c>
      <c r="K14" s="10">
        <f>+F14-H14</f>
        <v>719690.42999999993</v>
      </c>
    </row>
    <row r="15" spans="2:11" ht="12" customHeight="1" x14ac:dyDescent="0.2">
      <c r="B15" s="14"/>
      <c r="C15" s="13" t="s">
        <v>29</v>
      </c>
      <c r="D15" s="18">
        <v>2897350</v>
      </c>
      <c r="E15" s="18">
        <v>539939.06000000006</v>
      </c>
      <c r="F15" s="11">
        <f>+D15+E15</f>
        <v>3437289.06</v>
      </c>
      <c r="G15" s="12">
        <v>995079.27</v>
      </c>
      <c r="H15" s="12">
        <v>983124.85</v>
      </c>
      <c r="I15" s="12">
        <v>983124.85</v>
      </c>
      <c r="J15" s="12">
        <v>983124.85</v>
      </c>
      <c r="K15" s="10">
        <f>+F15-H15</f>
        <v>2454164.21</v>
      </c>
    </row>
    <row r="16" spans="2:11" ht="12" customHeight="1" x14ac:dyDescent="0.2">
      <c r="B16" s="14"/>
      <c r="C16" s="13" t="s">
        <v>28</v>
      </c>
      <c r="D16" s="18">
        <v>29408</v>
      </c>
      <c r="E16" s="18">
        <v>567</v>
      </c>
      <c r="F16" s="11">
        <f>+D16+E16</f>
        <v>29975</v>
      </c>
      <c r="G16" s="12">
        <v>0</v>
      </c>
      <c r="H16" s="12">
        <v>0</v>
      </c>
      <c r="I16" s="12">
        <v>0</v>
      </c>
      <c r="J16" s="12">
        <v>0</v>
      </c>
      <c r="K16" s="10">
        <f>+F16-H16</f>
        <v>29975</v>
      </c>
    </row>
    <row r="17" spans="2:11" ht="12" customHeight="1" x14ac:dyDescent="0.2">
      <c r="B17" s="17" t="s">
        <v>27</v>
      </c>
      <c r="C17" s="16"/>
      <c r="D17" s="15">
        <f>SUM(D18:D25)</f>
        <v>788300</v>
      </c>
      <c r="E17" s="15">
        <f>SUM(E18:E25)</f>
        <v>-129850</v>
      </c>
      <c r="F17" s="15">
        <f>+D17+E17</f>
        <v>658450</v>
      </c>
      <c r="G17" s="15">
        <f>SUM(G18:G25)</f>
        <v>58137.18</v>
      </c>
      <c r="H17" s="15">
        <f>SUM(H18:H25)</f>
        <v>58137.18</v>
      </c>
      <c r="I17" s="15">
        <f>SUM(I18:I25)</f>
        <v>58137.18</v>
      </c>
      <c r="J17" s="15">
        <f>SUM(J18:J25)</f>
        <v>58137.18</v>
      </c>
      <c r="K17" s="15">
        <f>+F17-H17</f>
        <v>600312.81999999995</v>
      </c>
    </row>
    <row r="18" spans="2:11" ht="12" customHeight="1" x14ac:dyDescent="0.2">
      <c r="B18" s="14"/>
      <c r="C18" s="13" t="s">
        <v>26</v>
      </c>
      <c r="D18" s="12">
        <v>182300</v>
      </c>
      <c r="E18" s="12">
        <v>0</v>
      </c>
      <c r="F18" s="11">
        <f>+D18+E18</f>
        <v>182300</v>
      </c>
      <c r="G18" s="12">
        <v>19507.560000000001</v>
      </c>
      <c r="H18" s="12">
        <v>19507.560000000001</v>
      </c>
      <c r="I18" s="12">
        <v>19507.560000000001</v>
      </c>
      <c r="J18" s="12">
        <v>19507.560000000001</v>
      </c>
      <c r="K18" s="10">
        <f>+F18-H18</f>
        <v>162792.44</v>
      </c>
    </row>
    <row r="19" spans="2:11" ht="12" customHeight="1" x14ac:dyDescent="0.2">
      <c r="B19" s="14"/>
      <c r="C19" s="13" t="s">
        <v>25</v>
      </c>
      <c r="D19" s="12">
        <v>7000</v>
      </c>
      <c r="E19" s="12">
        <v>0</v>
      </c>
      <c r="F19" s="11">
        <f>+D19+E19</f>
        <v>7000</v>
      </c>
      <c r="G19" s="12">
        <v>0</v>
      </c>
      <c r="H19" s="12">
        <v>0</v>
      </c>
      <c r="I19" s="12">
        <v>0</v>
      </c>
      <c r="J19" s="12">
        <v>0</v>
      </c>
      <c r="K19" s="10">
        <f>+F19-H19</f>
        <v>7000</v>
      </c>
    </row>
    <row r="20" spans="2:11" ht="12" customHeight="1" x14ac:dyDescent="0.2">
      <c r="B20" s="14"/>
      <c r="C20" s="13" t="s">
        <v>24</v>
      </c>
      <c r="D20" s="12">
        <v>250000</v>
      </c>
      <c r="E20" s="12">
        <v>-129850</v>
      </c>
      <c r="F20" s="11">
        <f>+D20+E20</f>
        <v>120150</v>
      </c>
      <c r="G20" s="12">
        <v>12715.92</v>
      </c>
      <c r="H20" s="12">
        <v>12715.92</v>
      </c>
      <c r="I20" s="12">
        <v>12715.92</v>
      </c>
      <c r="J20" s="12">
        <v>12715.92</v>
      </c>
      <c r="K20" s="10">
        <f>+F20-H20</f>
        <v>107434.08</v>
      </c>
    </row>
    <row r="21" spans="2:11" ht="12" customHeight="1" x14ac:dyDescent="0.2">
      <c r="B21" s="14"/>
      <c r="C21" s="13" t="s">
        <v>23</v>
      </c>
      <c r="D21" s="12">
        <v>141900</v>
      </c>
      <c r="E21" s="12">
        <v>0</v>
      </c>
      <c r="F21" s="11">
        <f>+D21+E21</f>
        <v>141900</v>
      </c>
      <c r="G21" s="12">
        <v>9247.14</v>
      </c>
      <c r="H21" s="12">
        <v>9247.14</v>
      </c>
      <c r="I21" s="12">
        <v>9247.14</v>
      </c>
      <c r="J21" s="12">
        <v>9247.14</v>
      </c>
      <c r="K21" s="10">
        <f>+F21-H21</f>
        <v>132652.85999999999</v>
      </c>
    </row>
    <row r="22" spans="2:11" ht="12" customHeight="1" x14ac:dyDescent="0.2">
      <c r="B22" s="14"/>
      <c r="C22" s="13" t="s">
        <v>22</v>
      </c>
      <c r="D22" s="12">
        <v>22000</v>
      </c>
      <c r="E22" s="12">
        <v>0</v>
      </c>
      <c r="F22" s="11">
        <f>+D22+E22</f>
        <v>22000</v>
      </c>
      <c r="G22" s="12">
        <v>0</v>
      </c>
      <c r="H22" s="12">
        <v>0</v>
      </c>
      <c r="I22" s="12">
        <v>0</v>
      </c>
      <c r="J22" s="12">
        <v>0</v>
      </c>
      <c r="K22" s="10">
        <f>+F22-H22</f>
        <v>22000</v>
      </c>
    </row>
    <row r="23" spans="2:11" ht="12" customHeight="1" x14ac:dyDescent="0.2">
      <c r="B23" s="14"/>
      <c r="C23" s="13" t="s">
        <v>21</v>
      </c>
      <c r="D23" s="12">
        <v>112000</v>
      </c>
      <c r="E23" s="12">
        <v>0</v>
      </c>
      <c r="F23" s="11">
        <f>+D23+E23</f>
        <v>112000</v>
      </c>
      <c r="G23" s="12">
        <v>15800.57</v>
      </c>
      <c r="H23" s="12">
        <v>15800.57</v>
      </c>
      <c r="I23" s="12">
        <v>15800.57</v>
      </c>
      <c r="J23" s="12">
        <v>15800.57</v>
      </c>
      <c r="K23" s="10">
        <f>+F23-H23</f>
        <v>96199.43</v>
      </c>
    </row>
    <row r="24" spans="2:11" ht="12" customHeight="1" x14ac:dyDescent="0.2">
      <c r="B24" s="14"/>
      <c r="C24" s="13" t="s">
        <v>20</v>
      </c>
      <c r="D24" s="12">
        <v>41000</v>
      </c>
      <c r="E24" s="12">
        <v>0</v>
      </c>
      <c r="F24" s="11">
        <f>+D24+E24</f>
        <v>41000</v>
      </c>
      <c r="G24" s="12">
        <v>0</v>
      </c>
      <c r="H24" s="12">
        <v>0</v>
      </c>
      <c r="I24" s="12">
        <v>0</v>
      </c>
      <c r="J24" s="12">
        <v>0</v>
      </c>
      <c r="K24" s="10">
        <f>+F24-H24</f>
        <v>41000</v>
      </c>
    </row>
    <row r="25" spans="2:11" ht="12" customHeight="1" x14ac:dyDescent="0.2">
      <c r="B25" s="14"/>
      <c r="C25" s="13" t="s">
        <v>19</v>
      </c>
      <c r="D25" s="12">
        <v>32100</v>
      </c>
      <c r="E25" s="12">
        <v>0</v>
      </c>
      <c r="F25" s="11">
        <f>+D25+E25</f>
        <v>32100</v>
      </c>
      <c r="G25" s="12">
        <v>865.99</v>
      </c>
      <c r="H25" s="12">
        <v>865.99</v>
      </c>
      <c r="I25" s="12">
        <v>865.99</v>
      </c>
      <c r="J25" s="12">
        <v>865.99</v>
      </c>
      <c r="K25" s="10">
        <f>+F25-H25</f>
        <v>31234.01</v>
      </c>
    </row>
    <row r="26" spans="2:11" ht="12" customHeight="1" x14ac:dyDescent="0.2">
      <c r="B26" s="17" t="s">
        <v>18</v>
      </c>
      <c r="C26" s="16"/>
      <c r="D26" s="15">
        <f>SUM(D27:D35)</f>
        <v>5876731</v>
      </c>
      <c r="E26" s="15">
        <f>SUM(E27:E35)</f>
        <v>299441.98</v>
      </c>
      <c r="F26" s="15">
        <f>+D26+E26</f>
        <v>6176172.9800000004</v>
      </c>
      <c r="G26" s="15">
        <f>SUM(G27:G35)</f>
        <v>780129.74000000011</v>
      </c>
      <c r="H26" s="15">
        <f>SUM(H27:H35)</f>
        <v>773917.69000000006</v>
      </c>
      <c r="I26" s="15">
        <f>SUM(I27:I35)</f>
        <v>773917.69000000006</v>
      </c>
      <c r="J26" s="15">
        <f>SUM(J27:J35)</f>
        <v>774695.39000000013</v>
      </c>
      <c r="K26" s="15">
        <f>+F26-H26</f>
        <v>5402255.29</v>
      </c>
    </row>
    <row r="27" spans="2:11" ht="12" customHeight="1" x14ac:dyDescent="0.2">
      <c r="B27" s="14"/>
      <c r="C27" s="13" t="s">
        <v>17</v>
      </c>
      <c r="D27" s="12">
        <v>258378.46</v>
      </c>
      <c r="E27" s="12">
        <v>0</v>
      </c>
      <c r="F27" s="11">
        <f>+D27+E27</f>
        <v>258378.46</v>
      </c>
      <c r="G27" s="12">
        <v>54615.55</v>
      </c>
      <c r="H27" s="12">
        <v>54615.55</v>
      </c>
      <c r="I27" s="12">
        <v>54615.55</v>
      </c>
      <c r="J27" s="12">
        <v>54615.55</v>
      </c>
      <c r="K27" s="10">
        <f>+F27-H27</f>
        <v>203762.90999999997</v>
      </c>
    </row>
    <row r="28" spans="2:11" ht="12" customHeight="1" x14ac:dyDescent="0.2">
      <c r="B28" s="14"/>
      <c r="C28" s="13" t="s">
        <v>16</v>
      </c>
      <c r="D28" s="12">
        <v>572500</v>
      </c>
      <c r="E28" s="12">
        <v>-6100</v>
      </c>
      <c r="F28" s="11">
        <f>+D28+E28</f>
        <v>566400</v>
      </c>
      <c r="G28" s="12">
        <v>103131.02</v>
      </c>
      <c r="H28" s="12">
        <v>103131.02</v>
      </c>
      <c r="I28" s="12">
        <v>103131.02</v>
      </c>
      <c r="J28" s="12">
        <v>103131.02</v>
      </c>
      <c r="K28" s="10">
        <f>+F28-H28</f>
        <v>463268.98</v>
      </c>
    </row>
    <row r="29" spans="2:11" ht="12" customHeight="1" x14ac:dyDescent="0.2">
      <c r="B29" s="14"/>
      <c r="C29" s="13" t="s">
        <v>15</v>
      </c>
      <c r="D29" s="12">
        <v>2967000.45</v>
      </c>
      <c r="E29" s="12">
        <v>334654</v>
      </c>
      <c r="F29" s="11">
        <f>+D29+E29</f>
        <v>3301654.45</v>
      </c>
      <c r="G29" s="12">
        <v>385305.03</v>
      </c>
      <c r="H29" s="12">
        <v>383681.03</v>
      </c>
      <c r="I29" s="12">
        <v>383681.03</v>
      </c>
      <c r="J29" s="12">
        <v>383681.03</v>
      </c>
      <c r="K29" s="10">
        <f>+F29-H29</f>
        <v>2917973.42</v>
      </c>
    </row>
    <row r="30" spans="2:11" ht="12" customHeight="1" x14ac:dyDescent="0.2">
      <c r="B30" s="14"/>
      <c r="C30" s="13" t="s">
        <v>14</v>
      </c>
      <c r="D30" s="12">
        <v>922000</v>
      </c>
      <c r="E30" s="12">
        <v>49365.5</v>
      </c>
      <c r="F30" s="11">
        <f>+D30+E30</f>
        <v>971365.5</v>
      </c>
      <c r="G30" s="12">
        <v>104368.14</v>
      </c>
      <c r="H30" s="12">
        <v>104304.13</v>
      </c>
      <c r="I30" s="12">
        <v>104304.13</v>
      </c>
      <c r="J30" s="12">
        <v>104304.13</v>
      </c>
      <c r="K30" s="10">
        <f>+F30-H30</f>
        <v>867061.37</v>
      </c>
    </row>
    <row r="31" spans="2:11" ht="12" customHeight="1" x14ac:dyDescent="0.2">
      <c r="B31" s="14"/>
      <c r="C31" s="13" t="s">
        <v>13</v>
      </c>
      <c r="D31" s="12">
        <v>308552.12</v>
      </c>
      <c r="E31" s="12">
        <v>0</v>
      </c>
      <c r="F31" s="11">
        <f>+D31+E31</f>
        <v>308552.12</v>
      </c>
      <c r="G31" s="12">
        <v>0</v>
      </c>
      <c r="H31" s="12">
        <v>0</v>
      </c>
      <c r="I31" s="12">
        <v>0</v>
      </c>
      <c r="J31" s="12">
        <v>0</v>
      </c>
      <c r="K31" s="10">
        <f>+F31-H31</f>
        <v>308552.12</v>
      </c>
    </row>
    <row r="32" spans="2:11" ht="12" customHeight="1" x14ac:dyDescent="0.2">
      <c r="B32" s="14"/>
      <c r="C32" s="13" t="s">
        <v>12</v>
      </c>
      <c r="D32" s="12">
        <v>60000</v>
      </c>
      <c r="E32" s="12">
        <v>0</v>
      </c>
      <c r="F32" s="11">
        <f>+D32+E32</f>
        <v>60000</v>
      </c>
      <c r="G32" s="12">
        <v>0</v>
      </c>
      <c r="H32" s="12">
        <v>0</v>
      </c>
      <c r="I32" s="12">
        <v>0</v>
      </c>
      <c r="J32" s="12">
        <v>0</v>
      </c>
      <c r="K32" s="10">
        <f>+F32-H32</f>
        <v>60000</v>
      </c>
    </row>
    <row r="33" spans="1:12" ht="12" customHeight="1" x14ac:dyDescent="0.2">
      <c r="B33" s="14"/>
      <c r="C33" s="13" t="s">
        <v>11</v>
      </c>
      <c r="D33" s="12">
        <v>295800</v>
      </c>
      <c r="E33" s="12">
        <v>-64000</v>
      </c>
      <c r="F33" s="11">
        <f>+D33+E33</f>
        <v>231800</v>
      </c>
      <c r="G33" s="12">
        <v>42941.73</v>
      </c>
      <c r="H33" s="12">
        <v>42941.73</v>
      </c>
      <c r="I33" s="12">
        <v>42941.73</v>
      </c>
      <c r="J33" s="12">
        <v>42941.73</v>
      </c>
      <c r="K33" s="10">
        <f>F33-H33</f>
        <v>188858.27</v>
      </c>
    </row>
    <row r="34" spans="1:12" ht="12" customHeight="1" x14ac:dyDescent="0.2">
      <c r="B34" s="14"/>
      <c r="C34" s="13" t="s">
        <v>10</v>
      </c>
      <c r="D34" s="12">
        <v>231817.97</v>
      </c>
      <c r="E34" s="12">
        <v>-2554</v>
      </c>
      <c r="F34" s="11">
        <f>+D34+E34</f>
        <v>229263.97</v>
      </c>
      <c r="G34" s="12">
        <v>44216.01</v>
      </c>
      <c r="H34" s="12">
        <v>40156.01</v>
      </c>
      <c r="I34" s="12">
        <v>40156.01</v>
      </c>
      <c r="J34" s="12">
        <v>40156.01</v>
      </c>
      <c r="K34" s="10">
        <f>+F34-H34</f>
        <v>189107.96</v>
      </c>
    </row>
    <row r="35" spans="1:12" ht="12" customHeight="1" x14ac:dyDescent="0.2">
      <c r="B35" s="14"/>
      <c r="C35" s="13" t="s">
        <v>9</v>
      </c>
      <c r="D35" s="12">
        <v>260682</v>
      </c>
      <c r="E35" s="12">
        <v>-11923.52</v>
      </c>
      <c r="F35" s="11">
        <f>+D35+E35</f>
        <v>248758.48</v>
      </c>
      <c r="G35" s="12">
        <v>45552.26</v>
      </c>
      <c r="H35" s="12">
        <v>45088.22</v>
      </c>
      <c r="I35" s="12">
        <v>45088.22</v>
      </c>
      <c r="J35" s="12">
        <v>45865.919999999998</v>
      </c>
      <c r="K35" s="10">
        <f>+F35-H35</f>
        <v>203670.26</v>
      </c>
    </row>
    <row r="36" spans="1:12" ht="12" customHeight="1" x14ac:dyDescent="0.2">
      <c r="B36" s="17" t="s">
        <v>8</v>
      </c>
      <c r="C36" s="16"/>
      <c r="D36" s="15">
        <f>SUM(D37:D38)</f>
        <v>273500</v>
      </c>
      <c r="E36" s="15">
        <f>SUM(E37:E38)</f>
        <v>0</v>
      </c>
      <c r="F36" s="15">
        <f>+D36+E36</f>
        <v>273500</v>
      </c>
      <c r="G36" s="15">
        <f>SUM(G37:G38)</f>
        <v>28853.45</v>
      </c>
      <c r="H36" s="15">
        <f>SUM(H37:H38)</f>
        <v>28853.45</v>
      </c>
      <c r="I36" s="15">
        <f>SUM(I37:I38)</f>
        <v>28853.45</v>
      </c>
      <c r="J36" s="15">
        <f>SUM(J37:J38)</f>
        <v>28853.45</v>
      </c>
      <c r="K36" s="15">
        <f>+F36-H36</f>
        <v>244646.55</v>
      </c>
    </row>
    <row r="37" spans="1:12" ht="12" customHeight="1" x14ac:dyDescent="0.2">
      <c r="B37" s="14"/>
      <c r="C37" s="13" t="s">
        <v>7</v>
      </c>
      <c r="D37" s="12">
        <v>153500</v>
      </c>
      <c r="E37" s="12">
        <v>0</v>
      </c>
      <c r="F37" s="11">
        <f>+D37+E37</f>
        <v>153500</v>
      </c>
      <c r="G37" s="12">
        <v>0</v>
      </c>
      <c r="H37" s="12">
        <v>0</v>
      </c>
      <c r="I37" s="12">
        <v>0</v>
      </c>
      <c r="J37" s="12">
        <v>0</v>
      </c>
      <c r="K37" s="10">
        <f>+F37-H37</f>
        <v>153500</v>
      </c>
    </row>
    <row r="38" spans="1:12" ht="12" customHeight="1" x14ac:dyDescent="0.2">
      <c r="B38" s="14"/>
      <c r="C38" s="13" t="s">
        <v>6</v>
      </c>
      <c r="D38" s="12">
        <v>120000</v>
      </c>
      <c r="E38" s="12">
        <v>0</v>
      </c>
      <c r="F38" s="11">
        <f>+D38+E38</f>
        <v>120000</v>
      </c>
      <c r="G38" s="12">
        <v>28853.45</v>
      </c>
      <c r="H38" s="12">
        <v>28853.45</v>
      </c>
      <c r="I38" s="12">
        <v>28853.45</v>
      </c>
      <c r="J38" s="12">
        <v>28853.45</v>
      </c>
      <c r="K38" s="10">
        <f>+F38-H38</f>
        <v>91146.55</v>
      </c>
    </row>
    <row r="39" spans="1:12" ht="12" customHeight="1" x14ac:dyDescent="0.2">
      <c r="B39" s="17" t="s">
        <v>5</v>
      </c>
      <c r="C39" s="16"/>
      <c r="D39" s="15">
        <f>SUM(D40:D42)</f>
        <v>185300</v>
      </c>
      <c r="E39" s="15">
        <f>SUM(E40:E42)</f>
        <v>-58150</v>
      </c>
      <c r="F39" s="15">
        <f>+D39+E39</f>
        <v>127150</v>
      </c>
      <c r="G39" s="15">
        <f>SUM(G40:G42)</f>
        <v>0</v>
      </c>
      <c r="H39" s="15">
        <f>SUM(H40:H42)</f>
        <v>0</v>
      </c>
      <c r="I39" s="15">
        <f>SUM(I40:I42)</f>
        <v>0</v>
      </c>
      <c r="J39" s="15">
        <f>SUM(J40:J42)</f>
        <v>0</v>
      </c>
      <c r="K39" s="15">
        <f>+F39-H39</f>
        <v>127150</v>
      </c>
    </row>
    <row r="40" spans="1:12" ht="12" customHeight="1" x14ac:dyDescent="0.2">
      <c r="B40" s="14"/>
      <c r="C40" s="13" t="s">
        <v>4</v>
      </c>
      <c r="D40" s="12">
        <v>160300</v>
      </c>
      <c r="E40" s="12">
        <v>-42150</v>
      </c>
      <c r="F40" s="11">
        <f>+D40+E40</f>
        <v>118150</v>
      </c>
      <c r="G40" s="11">
        <v>0</v>
      </c>
      <c r="H40" s="11">
        <v>0</v>
      </c>
      <c r="I40" s="11">
        <v>0</v>
      </c>
      <c r="J40" s="11">
        <v>0</v>
      </c>
      <c r="K40" s="10">
        <f>+F40-H40</f>
        <v>118150</v>
      </c>
    </row>
    <row r="41" spans="1:12" ht="12" customHeight="1" x14ac:dyDescent="0.2">
      <c r="B41" s="14"/>
      <c r="C41" s="13" t="s">
        <v>3</v>
      </c>
      <c r="D41" s="12">
        <v>10000</v>
      </c>
      <c r="E41" s="12">
        <v>-10000</v>
      </c>
      <c r="F41" s="11">
        <f>+D41+E41</f>
        <v>0</v>
      </c>
      <c r="G41" s="11">
        <v>0</v>
      </c>
      <c r="H41" s="11">
        <v>0</v>
      </c>
      <c r="I41" s="11">
        <v>0</v>
      </c>
      <c r="J41" s="11">
        <v>0</v>
      </c>
      <c r="K41" s="10">
        <f>+F41-H41</f>
        <v>0</v>
      </c>
    </row>
    <row r="42" spans="1:12" ht="12" customHeight="1" x14ac:dyDescent="0.2">
      <c r="B42" s="14"/>
      <c r="C42" s="13" t="s">
        <v>2</v>
      </c>
      <c r="D42" s="12">
        <v>15000</v>
      </c>
      <c r="E42" s="12">
        <v>-6000</v>
      </c>
      <c r="F42" s="11">
        <f>+D42+E42</f>
        <v>9000</v>
      </c>
      <c r="G42" s="11">
        <v>0</v>
      </c>
      <c r="H42" s="11">
        <v>0</v>
      </c>
      <c r="I42" s="11">
        <v>0</v>
      </c>
      <c r="J42" s="11">
        <v>0</v>
      </c>
      <c r="K42" s="10">
        <f>+F42-H42</f>
        <v>9000</v>
      </c>
    </row>
    <row r="43" spans="1:12" s="5" customFormat="1" ht="12" customHeight="1" x14ac:dyDescent="0.2">
      <c r="A43" s="6"/>
      <c r="B43" s="9"/>
      <c r="C43" s="8" t="s">
        <v>1</v>
      </c>
      <c r="D43" s="7">
        <f>+D10+D17+D26+D36+D39</f>
        <v>16532819</v>
      </c>
      <c r="E43" s="7">
        <f>+E10+E17+E26+E36+E39</f>
        <v>1019142.0800000001</v>
      </c>
      <c r="F43" s="7">
        <f>+F10+F17+F26+F36+F39</f>
        <v>17551961.079999998</v>
      </c>
      <c r="G43" s="7">
        <f>+G10+G17+G26+G36+G39</f>
        <v>3168680.5000000005</v>
      </c>
      <c r="H43" s="7">
        <f>+H10+H17+H26+H36+H39</f>
        <v>3126311.41</v>
      </c>
      <c r="I43" s="7">
        <f>+I10+I17+I26+I36+I39</f>
        <v>3126311.41</v>
      </c>
      <c r="J43" s="7">
        <f>+J10+J17+J26+J36+J39</f>
        <v>3127089.1100000003</v>
      </c>
      <c r="K43" s="7">
        <f>+K10+K17+K26+K36+K39</f>
        <v>14425649.670000002</v>
      </c>
      <c r="L43" s="6"/>
    </row>
    <row r="44" spans="1:12" x14ac:dyDescent="0.2">
      <c r="D44" s="3"/>
      <c r="E44" s="3"/>
      <c r="F44" s="3"/>
      <c r="G44" s="3"/>
      <c r="H44" s="3"/>
      <c r="I44" s="3"/>
      <c r="J44" s="3"/>
      <c r="K44" s="3"/>
    </row>
    <row r="45" spans="1:12" x14ac:dyDescent="0.2">
      <c r="B45" s="4" t="s">
        <v>0</v>
      </c>
      <c r="F45" s="3"/>
      <c r="G45" s="3"/>
      <c r="H45" s="3"/>
      <c r="I45" s="3"/>
      <c r="J45" s="3"/>
      <c r="K45" s="3"/>
    </row>
    <row r="47" spans="1:12" x14ac:dyDescent="0.2">
      <c r="D47" s="3" t="str">
        <f>IF(D43=[1]CAdmon!D22," ","ERROR")</f>
        <v xml:space="preserve"> </v>
      </c>
      <c r="E47" s="3" t="str">
        <f>IF(E43=[1]CAdmon!E22," ","ERROR")</f>
        <v xml:space="preserve"> </v>
      </c>
      <c r="F47" s="3" t="str">
        <f>IF(F43=[1]CAdmon!F22," ","ERROR")</f>
        <v xml:space="preserve"> </v>
      </c>
      <c r="G47" s="3" t="str">
        <f>IF(G43=[1]CAdmon!G22," ","ERROR")</f>
        <v xml:space="preserve"> </v>
      </c>
      <c r="H47" s="3" t="str">
        <f>IF(H43=[1]CAdmon!H22," ","ERROR")</f>
        <v xml:space="preserve"> </v>
      </c>
      <c r="I47" s="3" t="str">
        <f>IF(I43=[1]CAdmon!I22," ","ERROR")</f>
        <v xml:space="preserve"> </v>
      </c>
      <c r="J47" s="3" t="str">
        <f>IF(J43=[1]CAdmon!J22," ","ERROR")</f>
        <v xml:space="preserve"> </v>
      </c>
      <c r="K47" s="3"/>
    </row>
  </sheetData>
  <mergeCells count="12">
    <mergeCell ref="B26:C26"/>
    <mergeCell ref="B36:C36"/>
    <mergeCell ref="B1:K1"/>
    <mergeCell ref="B2:K2"/>
    <mergeCell ref="B3:K3"/>
    <mergeCell ref="B39:C39"/>
    <mergeCell ref="B7:C9"/>
    <mergeCell ref="D7:J7"/>
    <mergeCell ref="D5:J5"/>
    <mergeCell ref="K7:K8"/>
    <mergeCell ref="B10:C10"/>
    <mergeCell ref="B17:C17"/>
  </mergeCells>
  <printOptions horizontalCentered="1"/>
  <pageMargins left="0.70866141732283472" right="0.70866141732283472" top="0.35433070866141736" bottom="0.74803149606299213" header="0.31496062992125984" footer="0.31496062992125984"/>
  <pageSetup scale="70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6" r:id="rId4">
          <objectPr defaultSize="0" autoPict="0" r:id="rId5">
            <anchor moveWithCells="1" sizeWithCells="1">
              <from>
                <xdr:col>1</xdr:col>
                <xdr:colOff>238125</xdr:colOff>
                <xdr:row>47</xdr:row>
                <xdr:rowOff>57150</xdr:rowOff>
              </from>
              <to>
                <xdr:col>9</xdr:col>
                <xdr:colOff>466725</xdr:colOff>
                <xdr:row>51</xdr:row>
                <xdr:rowOff>66675</xdr:rowOff>
              </to>
            </anchor>
          </objectPr>
        </oleObject>
      </mc:Choice>
      <mc:Fallback>
        <oleObject progId="Excel.Shee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cp:lastPrinted>2018-04-27T22:59:12Z</cp:lastPrinted>
  <dcterms:created xsi:type="dcterms:W3CDTF">2018-04-27T22:58:13Z</dcterms:created>
  <dcterms:modified xsi:type="dcterms:W3CDTF">2018-04-27T23:06:56Z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