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Presupuestales\"/>
    </mc:Choice>
  </mc:AlternateContent>
  <bookViews>
    <workbookView xWindow="0" yWindow="0" windowWidth="20490" windowHeight="7065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H44" i="1" s="1"/>
  <c r="H43" i="1" s="1"/>
  <c r="F45" i="1"/>
  <c r="G45" i="1" s="1"/>
  <c r="I44" i="1"/>
  <c r="J44" i="1" s="1"/>
  <c r="E44" i="1"/>
  <c r="I43" i="1"/>
  <c r="J43" i="1" s="1"/>
  <c r="E43" i="1"/>
  <c r="I41" i="1"/>
  <c r="J41" i="1" s="1"/>
  <c r="H41" i="1"/>
  <c r="G41" i="1"/>
  <c r="F41" i="1"/>
  <c r="H40" i="1"/>
  <c r="F40" i="1"/>
  <c r="E40" i="1"/>
  <c r="G40" i="1" s="1"/>
  <c r="H39" i="1"/>
  <c r="H38" i="1" s="1"/>
  <c r="H35" i="1" s="1"/>
  <c r="H56" i="1" s="1"/>
  <c r="F39" i="1"/>
  <c r="G39" i="1" s="1"/>
  <c r="E38" i="1"/>
  <c r="E35" i="1" s="1"/>
  <c r="E56" i="1" s="1"/>
  <c r="E60" i="1" s="1"/>
  <c r="I37" i="1"/>
  <c r="J37" i="1" s="1"/>
  <c r="H37" i="1"/>
  <c r="G37" i="1"/>
  <c r="F37" i="1"/>
  <c r="H36" i="1"/>
  <c r="F36" i="1"/>
  <c r="E36" i="1"/>
  <c r="G36" i="1" s="1"/>
  <c r="H28" i="1"/>
  <c r="F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39" i="1" s="1"/>
  <c r="H18" i="1"/>
  <c r="G18" i="1"/>
  <c r="F18" i="1"/>
  <c r="E18" i="1"/>
  <c r="J17" i="1"/>
  <c r="G17" i="1"/>
  <c r="J16" i="1"/>
  <c r="G16" i="1"/>
  <c r="I15" i="1"/>
  <c r="I28" i="1" s="1"/>
  <c r="H15" i="1"/>
  <c r="F15" i="1"/>
  <c r="E15" i="1"/>
  <c r="E28" i="1" s="1"/>
  <c r="J14" i="1"/>
  <c r="G14" i="1"/>
  <c r="J13" i="1"/>
  <c r="G13" i="1"/>
  <c r="J12" i="1"/>
  <c r="G12" i="1"/>
  <c r="J11" i="1"/>
  <c r="G11" i="1"/>
  <c r="E5" i="1"/>
  <c r="J39" i="1" l="1"/>
  <c r="I38" i="1"/>
  <c r="J38" i="1" s="1"/>
  <c r="J28" i="1"/>
  <c r="G15" i="1"/>
  <c r="G28" i="1" s="1"/>
  <c r="J15" i="1"/>
  <c r="I36" i="1"/>
  <c r="F38" i="1"/>
  <c r="F35" i="1" s="1"/>
  <c r="I40" i="1"/>
  <c r="J40" i="1" s="1"/>
  <c r="F44" i="1"/>
  <c r="F43" i="1" s="1"/>
  <c r="G43" i="1" s="1"/>
  <c r="F56" i="1" l="1"/>
  <c r="F60" i="1" s="1"/>
  <c r="I35" i="1"/>
  <c r="J36" i="1"/>
  <c r="G38" i="1"/>
  <c r="G35" i="1" s="1"/>
  <c r="G56" i="1" s="1"/>
  <c r="G60" i="1" s="1"/>
  <c r="G44" i="1"/>
  <c r="I56" i="1" l="1"/>
  <c r="J56" i="1" s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<sst xmlns="http://schemas.openxmlformats.org/spreadsheetml/2006/main" count="64" uniqueCount="47">
  <si>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</si>
  <si>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</si>
  <si>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30 de septiembre de 2018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</si>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</sst>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2" xfId="1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43" fontId="6" fillId="2" borderId="9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164" fontId="6" fillId="2" borderId="15" xfId="1" applyNumberFormat="1" applyFont="1" applyFill="1" applyBorder="1" applyAlignment="1">
      <alignment horizontal="right" vertical="center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16532819</v>
          </cell>
          <cell r="E22">
            <v>1942840</v>
          </cell>
          <cell r="F22">
            <v>18475659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topLeftCell="A28" zoomScale="85" zoomScaleNormal="85" workbookViewId="0"/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2" ht="18.7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1:12" ht="15" customHeight="1" x14ac:dyDescent="0.2">
      <c r="B2" s="3"/>
      <c r="C2" s="3"/>
      <c r="D2" s="65" t="s">
        <v>1</v>
      </c>
      <c r="E2" s="65"/>
      <c r="F2" s="65"/>
      <c r="G2" s="65"/>
      <c r="H2" s="65"/>
      <c r="I2" s="65"/>
      <c r="J2" s="65"/>
    </row>
    <row r="3" spans="1:12" ht="15" customHeight="1" x14ac:dyDescent="0.2"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1:12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2" s="1" customFormat="1" ht="13.5" customHeight="1" x14ac:dyDescent="0.2">
      <c r="A5" s="4"/>
      <c r="B5" s="8"/>
      <c r="D5" s="9" t="s">
        <v>3</v>
      </c>
      <c r="E5" s="66" t="str">
        <f>[1]EA!F7</f>
        <v>Museo Iconográfico del Quijote</v>
      </c>
      <c r="F5" s="66"/>
      <c r="G5" s="10"/>
      <c r="H5" s="10"/>
      <c r="I5" s="10"/>
      <c r="J5" s="11"/>
    </row>
    <row r="6" spans="1:12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2" ht="12" customHeight="1" x14ac:dyDescent="0.2">
      <c r="A7" s="12"/>
      <c r="B7" s="63" t="s">
        <v>4</v>
      </c>
      <c r="C7" s="63"/>
      <c r="D7" s="63"/>
      <c r="E7" s="63" t="s">
        <v>5</v>
      </c>
      <c r="F7" s="63"/>
      <c r="G7" s="63"/>
      <c r="H7" s="63"/>
      <c r="I7" s="63"/>
      <c r="J7" s="62" t="s">
        <v>6</v>
      </c>
    </row>
    <row r="8" spans="1:12" ht="25.5" x14ac:dyDescent="0.2">
      <c r="A8" s="4"/>
      <c r="B8" s="63"/>
      <c r="C8" s="63"/>
      <c r="D8" s="63"/>
      <c r="E8" s="13" t="s">
        <v>7</v>
      </c>
      <c r="F8" s="14" t="s">
        <v>8</v>
      </c>
      <c r="G8" s="13" t="s">
        <v>9</v>
      </c>
      <c r="H8" s="13" t="s">
        <v>10</v>
      </c>
      <c r="I8" s="13" t="s">
        <v>11</v>
      </c>
      <c r="J8" s="62"/>
    </row>
    <row r="9" spans="1:12" ht="12" customHeight="1" x14ac:dyDescent="0.2">
      <c r="A9" s="4"/>
      <c r="B9" s="63"/>
      <c r="C9" s="63"/>
      <c r="D9" s="63"/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</row>
    <row r="10" spans="1:12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2" ht="12" customHeight="1" x14ac:dyDescent="0.2">
      <c r="A11" s="15"/>
      <c r="B11" s="64" t="s">
        <v>18</v>
      </c>
      <c r="C11" s="55"/>
      <c r="D11" s="56"/>
      <c r="E11" s="21">
        <v>0</v>
      </c>
      <c r="F11" s="21">
        <v>0</v>
      </c>
      <c r="G11" s="21">
        <f>E11+F11</f>
        <v>0</v>
      </c>
      <c r="H11" s="21">
        <v>0</v>
      </c>
      <c r="I11" s="21">
        <v>0</v>
      </c>
      <c r="J11" s="21">
        <f t="shared" ref="J11:J25" si="0">+I11-E11</f>
        <v>0</v>
      </c>
    </row>
    <row r="12" spans="1:12" ht="12" customHeight="1" x14ac:dyDescent="0.2">
      <c r="A12" s="15"/>
      <c r="B12" s="64" t="s">
        <v>19</v>
      </c>
      <c r="C12" s="55"/>
      <c r="D12" s="56"/>
      <c r="E12" s="21">
        <v>0</v>
      </c>
      <c r="F12" s="21">
        <v>0</v>
      </c>
      <c r="G12" s="21">
        <f t="shared" ref="G12:G26" si="1">E12+F12</f>
        <v>0</v>
      </c>
      <c r="H12" s="21">
        <v>0</v>
      </c>
      <c r="I12" s="21">
        <v>0</v>
      </c>
      <c r="J12" s="21">
        <f t="shared" si="0"/>
        <v>0</v>
      </c>
    </row>
    <row r="13" spans="1:12" ht="12" customHeight="1" x14ac:dyDescent="0.2">
      <c r="A13" s="15"/>
      <c r="B13" s="64" t="s">
        <v>20</v>
      </c>
      <c r="C13" s="55"/>
      <c r="D13" s="56"/>
      <c r="E13" s="21">
        <v>0</v>
      </c>
      <c r="F13" s="21">
        <v>0</v>
      </c>
      <c r="G13" s="21">
        <f t="shared" si="1"/>
        <v>0</v>
      </c>
      <c r="H13" s="21">
        <v>0</v>
      </c>
      <c r="I13" s="21">
        <v>0</v>
      </c>
      <c r="J13" s="21">
        <f t="shared" si="0"/>
        <v>0</v>
      </c>
    </row>
    <row r="14" spans="1:12" ht="12" customHeight="1" x14ac:dyDescent="0.2">
      <c r="A14" s="15"/>
      <c r="B14" s="64" t="s">
        <v>21</v>
      </c>
      <c r="C14" s="55"/>
      <c r="D14" s="56"/>
      <c r="E14" s="21">
        <v>0</v>
      </c>
      <c r="F14" s="21">
        <v>0</v>
      </c>
      <c r="G14" s="21">
        <f t="shared" si="1"/>
        <v>0</v>
      </c>
      <c r="H14" s="21">
        <v>0</v>
      </c>
      <c r="I14" s="21">
        <v>0</v>
      </c>
      <c r="J14" s="21">
        <f t="shared" si="0"/>
        <v>0</v>
      </c>
    </row>
    <row r="15" spans="1:12" ht="12" customHeight="1" x14ac:dyDescent="0.2">
      <c r="A15" s="15"/>
      <c r="B15" s="64" t="s">
        <v>22</v>
      </c>
      <c r="C15" s="55"/>
      <c r="D15" s="56"/>
      <c r="E15" s="21">
        <f>SUM(E16:E17)</f>
        <v>390300</v>
      </c>
      <c r="F15" s="21">
        <f>SUM(F16:F17)</f>
        <v>67940.399999999994</v>
      </c>
      <c r="G15" s="21">
        <f t="shared" si="1"/>
        <v>458240.4</v>
      </c>
      <c r="H15" s="21">
        <f>SUM(H16:H17)</f>
        <v>391099.65</v>
      </c>
      <c r="I15" s="21">
        <f>SUM(I16:I17)</f>
        <v>391099.65</v>
      </c>
      <c r="J15" s="21">
        <f t="shared" si="0"/>
        <v>799.65000000002328</v>
      </c>
      <c r="L15" s="22"/>
    </row>
    <row r="16" spans="1:12" ht="12" customHeight="1" x14ac:dyDescent="0.2">
      <c r="A16" s="15"/>
      <c r="B16" s="23"/>
      <c r="C16" s="55" t="s">
        <v>23</v>
      </c>
      <c r="D16" s="56"/>
      <c r="E16" s="21">
        <v>390300</v>
      </c>
      <c r="F16" s="21">
        <v>67940.399999999994</v>
      </c>
      <c r="G16" s="21">
        <f t="shared" si="1"/>
        <v>458240.4</v>
      </c>
      <c r="H16" s="21">
        <v>391099.65</v>
      </c>
      <c r="I16" s="21">
        <v>391099.65</v>
      </c>
      <c r="J16" s="21">
        <f t="shared" si="0"/>
        <v>799.65000000002328</v>
      </c>
      <c r="L16" s="22"/>
    </row>
    <row r="17" spans="1:12" ht="12" customHeight="1" x14ac:dyDescent="0.2">
      <c r="A17" s="15"/>
      <c r="B17" s="23"/>
      <c r="C17" s="55" t="s">
        <v>24</v>
      </c>
      <c r="D17" s="56"/>
      <c r="E17" s="21"/>
      <c r="F17" s="21"/>
      <c r="G17" s="21">
        <f t="shared" si="1"/>
        <v>0</v>
      </c>
      <c r="H17" s="21"/>
      <c r="I17" s="21"/>
      <c r="J17" s="21">
        <f t="shared" si="0"/>
        <v>0</v>
      </c>
      <c r="L17" s="22"/>
    </row>
    <row r="18" spans="1:12" ht="12" customHeight="1" x14ac:dyDescent="0.2">
      <c r="A18" s="15"/>
      <c r="B18" s="64" t="s">
        <v>25</v>
      </c>
      <c r="C18" s="55"/>
      <c r="D18" s="56"/>
      <c r="E18" s="21">
        <f t="shared" ref="E18:J18" si="2">SUM(E19:E22)</f>
        <v>163500</v>
      </c>
      <c r="F18" s="21">
        <f t="shared" si="2"/>
        <v>551033.15999999992</v>
      </c>
      <c r="G18" s="21">
        <f t="shared" si="2"/>
        <v>714533.15999999992</v>
      </c>
      <c r="H18" s="21">
        <f t="shared" si="2"/>
        <v>118430</v>
      </c>
      <c r="I18" s="21">
        <f t="shared" si="2"/>
        <v>118430</v>
      </c>
      <c r="J18" s="21">
        <f t="shared" si="2"/>
        <v>-45070</v>
      </c>
      <c r="L18" s="22"/>
    </row>
    <row r="19" spans="1:12" ht="12" customHeight="1" x14ac:dyDescent="0.2">
      <c r="A19" s="15"/>
      <c r="B19" s="23"/>
      <c r="C19" s="55" t="s">
        <v>23</v>
      </c>
      <c r="D19" s="56"/>
      <c r="E19" s="21">
        <v>163500</v>
      </c>
      <c r="F19" s="21">
        <v>118430</v>
      </c>
      <c r="G19" s="21">
        <f t="shared" si="1"/>
        <v>281930</v>
      </c>
      <c r="H19" s="21">
        <v>118430</v>
      </c>
      <c r="I19" s="21">
        <v>118430</v>
      </c>
      <c r="J19" s="21">
        <f t="shared" si="0"/>
        <v>-45070</v>
      </c>
      <c r="L19" s="22"/>
    </row>
    <row r="20" spans="1:12" ht="12" customHeight="1" x14ac:dyDescent="0.2">
      <c r="A20" s="15"/>
      <c r="B20" s="23"/>
      <c r="C20" s="55" t="s">
        <v>24</v>
      </c>
      <c r="D20" s="56"/>
      <c r="E20" s="21"/>
      <c r="F20" s="21"/>
      <c r="G20" s="21">
        <f t="shared" si="1"/>
        <v>0</v>
      </c>
      <c r="H20" s="21"/>
      <c r="I20" s="21"/>
      <c r="J20" s="21">
        <f t="shared" si="0"/>
        <v>0</v>
      </c>
      <c r="L20" s="22"/>
    </row>
    <row r="21" spans="1:12" ht="12" customHeight="1" x14ac:dyDescent="0.2">
      <c r="A21" s="15"/>
      <c r="B21" s="23"/>
      <c r="C21" s="55" t="s">
        <v>26</v>
      </c>
      <c r="D21" s="56"/>
      <c r="E21" s="21">
        <v>0</v>
      </c>
      <c r="F21" s="21">
        <v>432603.16</v>
      </c>
      <c r="G21" s="21">
        <f t="shared" si="1"/>
        <v>432603.16</v>
      </c>
      <c r="H21" s="21">
        <v>0</v>
      </c>
      <c r="I21" s="21">
        <v>0</v>
      </c>
      <c r="J21" s="21">
        <f t="shared" si="0"/>
        <v>0</v>
      </c>
      <c r="L21" s="22"/>
    </row>
    <row r="22" spans="1:12" ht="12" customHeight="1" x14ac:dyDescent="0.2">
      <c r="A22" s="15"/>
      <c r="B22" s="23"/>
      <c r="C22" s="55" t="s">
        <v>27</v>
      </c>
      <c r="D22" s="56"/>
      <c r="E22" s="21"/>
      <c r="F22" s="21"/>
      <c r="G22" s="21">
        <f t="shared" si="1"/>
        <v>0</v>
      </c>
      <c r="H22" s="21"/>
      <c r="I22" s="21"/>
      <c r="J22" s="21">
        <f t="shared" si="0"/>
        <v>0</v>
      </c>
      <c r="L22" s="22"/>
    </row>
    <row r="23" spans="1:12" ht="12" customHeight="1" x14ac:dyDescent="0.2">
      <c r="A23" s="15"/>
      <c r="B23" s="64" t="s">
        <v>28</v>
      </c>
      <c r="C23" s="55"/>
      <c r="D23" s="56"/>
      <c r="E23" s="21">
        <v>1191750</v>
      </c>
      <c r="F23" s="21">
        <v>93052</v>
      </c>
      <c r="G23" s="21">
        <f t="shared" si="1"/>
        <v>1284802</v>
      </c>
      <c r="H23" s="21">
        <v>623478.89</v>
      </c>
      <c r="I23" s="21">
        <v>623478.89</v>
      </c>
      <c r="J23" s="21">
        <f t="shared" si="0"/>
        <v>-568271.11</v>
      </c>
      <c r="L23" s="22"/>
    </row>
    <row r="24" spans="1:12" ht="12" customHeight="1" x14ac:dyDescent="0.2">
      <c r="A24" s="15"/>
      <c r="B24" s="64" t="s">
        <v>29</v>
      </c>
      <c r="C24" s="55"/>
      <c r="D24" s="56"/>
      <c r="E24" s="21"/>
      <c r="F24" s="21"/>
      <c r="G24" s="21">
        <f t="shared" si="1"/>
        <v>0</v>
      </c>
      <c r="H24" s="21">
        <v>0</v>
      </c>
      <c r="I24" s="21"/>
      <c r="J24" s="21">
        <f t="shared" si="0"/>
        <v>0</v>
      </c>
      <c r="L24" s="22"/>
    </row>
    <row r="25" spans="1:12" ht="12" customHeight="1" x14ac:dyDescent="0.2">
      <c r="A25" s="24"/>
      <c r="B25" s="64" t="s">
        <v>30</v>
      </c>
      <c r="C25" s="55"/>
      <c r="D25" s="56"/>
      <c r="E25" s="21">
        <v>14787269</v>
      </c>
      <c r="F25" s="21">
        <v>1230814.44</v>
      </c>
      <c r="G25" s="21">
        <f t="shared" si="1"/>
        <v>16018083.439999999</v>
      </c>
      <c r="H25" s="21">
        <v>12418796.35</v>
      </c>
      <c r="I25" s="21">
        <v>12418796.35</v>
      </c>
      <c r="J25" s="21">
        <f t="shared" si="0"/>
        <v>-2368472.6500000004</v>
      </c>
      <c r="L25" s="22"/>
    </row>
    <row r="26" spans="1:12" ht="12" customHeight="1" x14ac:dyDescent="0.2">
      <c r="A26" s="15"/>
      <c r="B26" s="64" t="s">
        <v>31</v>
      </c>
      <c r="C26" s="55"/>
      <c r="D26" s="56"/>
      <c r="E26" s="21"/>
      <c r="F26" s="21"/>
      <c r="G26" s="21">
        <f t="shared" si="1"/>
        <v>0</v>
      </c>
      <c r="H26" s="21"/>
      <c r="I26" s="21"/>
      <c r="J26" s="21"/>
    </row>
    <row r="27" spans="1:12" ht="12" customHeight="1" x14ac:dyDescent="0.2">
      <c r="A27" s="15"/>
      <c r="B27" s="25"/>
      <c r="C27" s="26"/>
      <c r="D27" s="27"/>
      <c r="E27" s="21"/>
      <c r="F27" s="21"/>
      <c r="G27" s="21"/>
      <c r="H27" s="21"/>
      <c r="I27" s="21"/>
      <c r="J27" s="21"/>
    </row>
    <row r="28" spans="1:12" ht="12" customHeight="1" x14ac:dyDescent="0.2">
      <c r="A28" s="4"/>
      <c r="B28" s="28"/>
      <c r="C28" s="29"/>
      <c r="D28" s="30" t="s">
        <v>32</v>
      </c>
      <c r="E28" s="31">
        <f>SUM(E11+E12+E13+E14+E15+E18+E23+E24+E25+E26)</f>
        <v>16532819</v>
      </c>
      <c r="F28" s="31">
        <f>SUM(F11+F12+F13+F14+F15+F18+F23+F24+F25+F26)</f>
        <v>1942840</v>
      </c>
      <c r="G28" s="31">
        <f>SUM(G11+G12+G13+G14+G15+G18+G23+G24+G25+G26)</f>
        <v>18475659</v>
      </c>
      <c r="H28" s="31">
        <f>SUM(H11+H12+H13+H14+H15+H18+H23+H24+H25+H26)</f>
        <v>13551804.890000001</v>
      </c>
      <c r="I28" s="31">
        <f>SUM(I11+I12+I13+I14+I15+I18+I23+I24+I25+I26)</f>
        <v>13551804.890000001</v>
      </c>
      <c r="J28" s="57">
        <f>IF(I28&gt;E28,I28-E28,0)</f>
        <v>0</v>
      </c>
    </row>
    <row r="29" spans="1:12" ht="12" customHeight="1" x14ac:dyDescent="0.2">
      <c r="A29" s="15"/>
      <c r="B29" s="32"/>
      <c r="C29" s="32"/>
      <c r="D29" s="32"/>
      <c r="E29" s="33"/>
      <c r="F29" s="33"/>
      <c r="G29" s="33"/>
      <c r="H29" s="59" t="s">
        <v>33</v>
      </c>
      <c r="I29" s="60"/>
      <c r="J29" s="58"/>
    </row>
    <row r="30" spans="1:12" ht="12" customHeight="1" x14ac:dyDescent="0.2">
      <c r="A30" s="4"/>
      <c r="B30" s="4"/>
      <c r="C30" s="4"/>
      <c r="D30" s="4"/>
      <c r="E30" s="11"/>
      <c r="F30" s="11"/>
      <c r="G30" s="11"/>
      <c r="H30" s="11"/>
      <c r="I30" s="11"/>
      <c r="J30" s="11"/>
    </row>
    <row r="31" spans="1:12" ht="12" customHeight="1" x14ac:dyDescent="0.2">
      <c r="A31" s="4"/>
      <c r="B31" s="62" t="s">
        <v>34</v>
      </c>
      <c r="C31" s="62"/>
      <c r="D31" s="62"/>
      <c r="E31" s="63" t="s">
        <v>5</v>
      </c>
      <c r="F31" s="63"/>
      <c r="G31" s="63"/>
      <c r="H31" s="63"/>
      <c r="I31" s="63"/>
      <c r="J31" s="62" t="s">
        <v>6</v>
      </c>
    </row>
    <row r="32" spans="1:12" ht="25.5" x14ac:dyDescent="0.2">
      <c r="A32" s="4"/>
      <c r="B32" s="62"/>
      <c r="C32" s="62"/>
      <c r="D32" s="62"/>
      <c r="E32" s="13" t="s">
        <v>7</v>
      </c>
      <c r="F32" s="14" t="s">
        <v>8</v>
      </c>
      <c r="G32" s="13" t="s">
        <v>9</v>
      </c>
      <c r="H32" s="13" t="s">
        <v>10</v>
      </c>
      <c r="I32" s="13" t="s">
        <v>11</v>
      </c>
      <c r="J32" s="62"/>
    </row>
    <row r="33" spans="1:10" ht="12" customHeight="1" x14ac:dyDescent="0.2">
      <c r="A33" s="4"/>
      <c r="B33" s="62"/>
      <c r="C33" s="62"/>
      <c r="D33" s="62"/>
      <c r="E33" s="13" t="s">
        <v>12</v>
      </c>
      <c r="F33" s="13" t="s">
        <v>13</v>
      </c>
      <c r="G33" s="13" t="s">
        <v>14</v>
      </c>
      <c r="H33" s="13" t="s">
        <v>15</v>
      </c>
      <c r="I33" s="13" t="s">
        <v>16</v>
      </c>
      <c r="J33" s="13" t="s">
        <v>17</v>
      </c>
    </row>
    <row r="34" spans="1:10" ht="12" customHeight="1" x14ac:dyDescent="0.2">
      <c r="A34" s="15"/>
      <c r="B34" s="16"/>
      <c r="C34" s="17"/>
      <c r="D34" s="18"/>
      <c r="E34" s="20"/>
      <c r="F34" s="20"/>
      <c r="G34" s="20"/>
      <c r="H34" s="20"/>
      <c r="I34" s="20"/>
      <c r="J34" s="20"/>
    </row>
    <row r="35" spans="1:10" ht="12" customHeight="1" x14ac:dyDescent="0.2">
      <c r="A35" s="15"/>
      <c r="B35" s="34"/>
      <c r="C35" s="35" t="s">
        <v>35</v>
      </c>
      <c r="D35" s="36"/>
      <c r="E35" s="37">
        <f>E36+E38+E40</f>
        <v>1745550</v>
      </c>
      <c r="F35" s="37">
        <f>F36+F38+F40</f>
        <v>712025.55999999994</v>
      </c>
      <c r="G35" s="37">
        <f>G40+G38+G36</f>
        <v>2457575.56</v>
      </c>
      <c r="H35" s="37">
        <f>H36+H38+H40</f>
        <v>1133008.54</v>
      </c>
      <c r="I35" s="37">
        <f>I36+I38+I40</f>
        <v>1133008.54</v>
      </c>
      <c r="J35" s="37">
        <f t="shared" ref="J35:J41" si="3">+I35-E35</f>
        <v>-612541.46</v>
      </c>
    </row>
    <row r="36" spans="1:10" ht="12" customHeight="1" x14ac:dyDescent="0.2">
      <c r="A36" s="15"/>
      <c r="B36" s="23"/>
      <c r="C36" s="55" t="s">
        <v>36</v>
      </c>
      <c r="D36" s="56"/>
      <c r="E36" s="21">
        <f>E37</f>
        <v>390300</v>
      </c>
      <c r="F36" s="21">
        <f>F37</f>
        <v>67940.399999999994</v>
      </c>
      <c r="G36" s="21">
        <f t="shared" ref="G36:G41" si="4">+E36+F36</f>
        <v>458240.4</v>
      </c>
      <c r="H36" s="21">
        <f>H37</f>
        <v>391099.65</v>
      </c>
      <c r="I36" s="21">
        <f>I37</f>
        <v>391099.65</v>
      </c>
      <c r="J36" s="21">
        <f t="shared" si="3"/>
        <v>799.65000000002328</v>
      </c>
    </row>
    <row r="37" spans="1:10" ht="12" customHeight="1" x14ac:dyDescent="0.2">
      <c r="A37" s="15"/>
      <c r="B37" s="23"/>
      <c r="C37" s="55" t="s">
        <v>37</v>
      </c>
      <c r="D37" s="56"/>
      <c r="E37" s="21">
        <v>390300</v>
      </c>
      <c r="F37" s="21">
        <f>F16</f>
        <v>67940.399999999994</v>
      </c>
      <c r="G37" s="21">
        <f t="shared" si="4"/>
        <v>458240.4</v>
      </c>
      <c r="H37" s="21">
        <f>H16</f>
        <v>391099.65</v>
      </c>
      <c r="I37" s="21">
        <f>I16</f>
        <v>391099.65</v>
      </c>
      <c r="J37" s="21">
        <f t="shared" si="3"/>
        <v>799.65000000002328</v>
      </c>
    </row>
    <row r="38" spans="1:10" ht="12" customHeight="1" x14ac:dyDescent="0.2">
      <c r="A38" s="15"/>
      <c r="B38" s="23"/>
      <c r="C38" s="55" t="s">
        <v>38</v>
      </c>
      <c r="D38" s="56"/>
      <c r="E38" s="21">
        <f>E39</f>
        <v>163500</v>
      </c>
      <c r="F38" s="21">
        <f>F39</f>
        <v>551033.15999999992</v>
      </c>
      <c r="G38" s="21">
        <f t="shared" si="4"/>
        <v>714533.15999999992</v>
      </c>
      <c r="H38" s="21">
        <f>H39</f>
        <v>118430</v>
      </c>
      <c r="I38" s="21">
        <f>I39</f>
        <v>118430</v>
      </c>
      <c r="J38" s="21">
        <f t="shared" si="3"/>
        <v>-45070</v>
      </c>
    </row>
    <row r="39" spans="1:10" ht="12" customHeight="1" x14ac:dyDescent="0.2">
      <c r="A39" s="15"/>
      <c r="B39" s="23"/>
      <c r="C39" s="55" t="s">
        <v>39</v>
      </c>
      <c r="D39" s="56"/>
      <c r="E39" s="21">
        <v>163500</v>
      </c>
      <c r="F39" s="21">
        <f>F18</f>
        <v>551033.15999999992</v>
      </c>
      <c r="G39" s="21">
        <f t="shared" si="4"/>
        <v>714533.15999999992</v>
      </c>
      <c r="H39" s="21">
        <f>H18</f>
        <v>118430</v>
      </c>
      <c r="I39" s="21">
        <f>I18</f>
        <v>118430</v>
      </c>
      <c r="J39" s="21">
        <f t="shared" si="3"/>
        <v>-45070</v>
      </c>
    </row>
    <row r="40" spans="1:10" ht="12" customHeight="1" x14ac:dyDescent="0.2">
      <c r="A40" s="15"/>
      <c r="B40" s="23"/>
      <c r="C40" s="6" t="s">
        <v>40</v>
      </c>
      <c r="D40" s="38"/>
      <c r="E40" s="21">
        <f>E41</f>
        <v>1191750</v>
      </c>
      <c r="F40" s="21">
        <f>F41</f>
        <v>93052</v>
      </c>
      <c r="G40" s="21">
        <f t="shared" si="4"/>
        <v>1284802</v>
      </c>
      <c r="H40" s="21">
        <f>H41</f>
        <v>623478.89</v>
      </c>
      <c r="I40" s="21">
        <f>I41</f>
        <v>623478.89</v>
      </c>
      <c r="J40" s="21">
        <f t="shared" si="3"/>
        <v>-568271.11</v>
      </c>
    </row>
    <row r="41" spans="1:10" ht="12" customHeight="1" x14ac:dyDescent="0.2">
      <c r="A41" s="15"/>
      <c r="B41" s="23"/>
      <c r="C41" s="6" t="s">
        <v>41</v>
      </c>
      <c r="D41" s="38"/>
      <c r="E41" s="21">
        <v>1191750</v>
      </c>
      <c r="F41" s="21">
        <f>F23</f>
        <v>93052</v>
      </c>
      <c r="G41" s="21">
        <f t="shared" si="4"/>
        <v>1284802</v>
      </c>
      <c r="H41" s="21">
        <f>H23</f>
        <v>623478.89</v>
      </c>
      <c r="I41" s="21">
        <f>I23</f>
        <v>623478.89</v>
      </c>
      <c r="J41" s="21">
        <f t="shared" si="3"/>
        <v>-568271.11</v>
      </c>
    </row>
    <row r="42" spans="1:10" ht="12" customHeight="1" x14ac:dyDescent="0.2">
      <c r="A42" s="15"/>
      <c r="B42" s="23"/>
      <c r="C42" s="55"/>
      <c r="D42" s="56"/>
      <c r="E42" s="21"/>
      <c r="F42" s="21"/>
      <c r="G42" s="21"/>
      <c r="H42" s="21"/>
      <c r="I42" s="21"/>
      <c r="J42" s="21"/>
    </row>
    <row r="43" spans="1:10" ht="12" customHeight="1" x14ac:dyDescent="0.2">
      <c r="A43" s="15"/>
      <c r="B43" s="23"/>
      <c r="C43" s="6" t="s">
        <v>42</v>
      </c>
      <c r="D43" s="38"/>
      <c r="E43" s="21">
        <f>E44</f>
        <v>14787269</v>
      </c>
      <c r="F43" s="21">
        <f>F44</f>
        <v>1230814.44</v>
      </c>
      <c r="G43" s="21">
        <f>+E43+F43</f>
        <v>16018083.439999999</v>
      </c>
      <c r="H43" s="21">
        <f>H44</f>
        <v>12418796.35</v>
      </c>
      <c r="I43" s="21">
        <f>I44</f>
        <v>12418796.35</v>
      </c>
      <c r="J43" s="21">
        <f>+I43-E43</f>
        <v>-2368472.6500000004</v>
      </c>
    </row>
    <row r="44" spans="1:10" ht="12" customHeight="1" x14ac:dyDescent="0.2">
      <c r="A44" s="15"/>
      <c r="B44" s="23"/>
      <c r="C44" s="6" t="s">
        <v>43</v>
      </c>
      <c r="D44" s="38"/>
      <c r="E44" s="21">
        <f>E45</f>
        <v>14787269</v>
      </c>
      <c r="F44" s="21">
        <f>F45</f>
        <v>1230814.44</v>
      </c>
      <c r="G44" s="21">
        <f>+E44+F44</f>
        <v>16018083.439999999</v>
      </c>
      <c r="H44" s="21">
        <f>H45</f>
        <v>12418796.35</v>
      </c>
      <c r="I44" s="21">
        <f>I45</f>
        <v>12418796.35</v>
      </c>
      <c r="J44" s="21">
        <f>+I44-E44</f>
        <v>-2368472.6500000004</v>
      </c>
    </row>
    <row r="45" spans="1:10" ht="12" customHeight="1" x14ac:dyDescent="0.2">
      <c r="A45" s="15"/>
      <c r="B45" s="23"/>
      <c r="C45" s="55" t="s">
        <v>44</v>
      </c>
      <c r="D45" s="56"/>
      <c r="E45" s="21">
        <v>14787269</v>
      </c>
      <c r="F45" s="21">
        <f>F25</f>
        <v>1230814.44</v>
      </c>
      <c r="G45" s="21">
        <f>+E45+F45</f>
        <v>16018083.439999999</v>
      </c>
      <c r="H45" s="21">
        <f>H25</f>
        <v>12418796.35</v>
      </c>
      <c r="I45" s="21">
        <f>I25</f>
        <v>12418796.35</v>
      </c>
      <c r="J45" s="21">
        <f>+I45-E45</f>
        <v>-2368472.6500000004</v>
      </c>
    </row>
    <row r="46" spans="1:10" ht="12" customHeight="1" x14ac:dyDescent="0.2">
      <c r="A46" s="15"/>
      <c r="B46" s="23"/>
      <c r="C46" s="55"/>
      <c r="D46" s="56"/>
      <c r="E46" s="21"/>
      <c r="F46" s="21"/>
      <c r="G46" s="21"/>
      <c r="H46" s="21"/>
      <c r="I46" s="21"/>
      <c r="J46" s="21"/>
    </row>
    <row r="47" spans="1:10" ht="12" customHeight="1" x14ac:dyDescent="0.2">
      <c r="A47" s="15"/>
      <c r="B47" s="23"/>
      <c r="C47" s="6"/>
      <c r="D47" s="38"/>
      <c r="E47" s="21"/>
      <c r="F47" s="21"/>
      <c r="G47" s="39"/>
      <c r="H47" s="21"/>
      <c r="I47" s="21"/>
      <c r="J47" s="39"/>
    </row>
    <row r="48" spans="1:10" ht="12" customHeight="1" x14ac:dyDescent="0.2">
      <c r="A48" s="15"/>
      <c r="B48" s="34"/>
      <c r="C48" s="35"/>
      <c r="D48" s="38"/>
      <c r="E48" s="37"/>
      <c r="F48" s="37"/>
      <c r="G48" s="37"/>
      <c r="H48" s="37"/>
      <c r="I48" s="37"/>
      <c r="J48" s="37"/>
    </row>
    <row r="49" spans="1:11" ht="12" customHeight="1" x14ac:dyDescent="0.2">
      <c r="A49" s="15"/>
      <c r="B49" s="34"/>
      <c r="C49" s="55"/>
      <c r="D49" s="56"/>
      <c r="E49" s="21"/>
      <c r="F49" s="21"/>
      <c r="G49" s="21"/>
      <c r="H49" s="21"/>
      <c r="I49" s="21"/>
      <c r="J49" s="21"/>
    </row>
    <row r="50" spans="1:11" ht="12" customHeight="1" x14ac:dyDescent="0.2">
      <c r="A50" s="15"/>
      <c r="B50" s="23"/>
      <c r="C50" s="55"/>
      <c r="D50" s="56"/>
      <c r="E50" s="21"/>
      <c r="F50" s="21"/>
      <c r="G50" s="21"/>
      <c r="H50" s="21"/>
      <c r="I50" s="21"/>
      <c r="J50" s="21"/>
    </row>
    <row r="51" spans="1:11" ht="12" customHeight="1" x14ac:dyDescent="0.2">
      <c r="A51" s="15"/>
      <c r="B51" s="23"/>
      <c r="C51" s="55"/>
      <c r="D51" s="56"/>
      <c r="E51" s="21"/>
      <c r="F51" s="21"/>
      <c r="G51" s="21"/>
      <c r="H51" s="21"/>
      <c r="I51" s="21"/>
      <c r="J51" s="21"/>
    </row>
    <row r="52" spans="1:11" s="45" customFormat="1" ht="12" customHeight="1" x14ac:dyDescent="0.2">
      <c r="A52" s="4"/>
      <c r="B52" s="40"/>
      <c r="C52" s="41"/>
      <c r="D52" s="42"/>
      <c r="E52" s="43"/>
      <c r="F52" s="43"/>
      <c r="G52" s="43"/>
      <c r="H52" s="43"/>
      <c r="I52" s="43"/>
      <c r="J52" s="43"/>
      <c r="K52" s="44"/>
    </row>
    <row r="53" spans="1:11" ht="12" customHeight="1" x14ac:dyDescent="0.2">
      <c r="A53" s="15"/>
      <c r="B53" s="34"/>
      <c r="C53" s="46"/>
      <c r="D53" s="38"/>
      <c r="E53" s="37"/>
      <c r="F53" s="37"/>
      <c r="G53" s="37"/>
      <c r="H53" s="37"/>
      <c r="I53" s="37"/>
      <c r="J53" s="37"/>
    </row>
    <row r="54" spans="1:11" ht="12" customHeight="1" x14ac:dyDescent="0.2">
      <c r="A54" s="15"/>
      <c r="B54" s="23"/>
      <c r="C54" s="55"/>
      <c r="D54" s="56"/>
      <c r="E54" s="21"/>
      <c r="F54" s="21"/>
      <c r="G54" s="21"/>
      <c r="H54" s="21"/>
      <c r="I54" s="21"/>
      <c r="J54" s="21"/>
    </row>
    <row r="55" spans="1:11" ht="12" customHeight="1" x14ac:dyDescent="0.2">
      <c r="A55" s="15"/>
      <c r="B55" s="25"/>
      <c r="C55" s="26"/>
      <c r="D55" s="27"/>
      <c r="E55" s="47"/>
      <c r="F55" s="47"/>
      <c r="G55" s="47"/>
      <c r="H55" s="47"/>
      <c r="I55" s="47"/>
      <c r="J55" s="47"/>
    </row>
    <row r="56" spans="1:11" ht="12" customHeight="1" x14ac:dyDescent="0.2">
      <c r="A56" s="4"/>
      <c r="B56" s="48"/>
      <c r="C56" s="49"/>
      <c r="D56" s="50" t="s">
        <v>32</v>
      </c>
      <c r="E56" s="31">
        <f t="shared" ref="E56" si="5">E35+E43</f>
        <v>16532819</v>
      </c>
      <c r="F56" s="51">
        <f>F35+F43</f>
        <v>1942840</v>
      </c>
      <c r="G56" s="21">
        <f t="shared" ref="G56:I56" si="6">G35+G43</f>
        <v>18475659</v>
      </c>
      <c r="H56" s="21">
        <f t="shared" si="6"/>
        <v>13551804.890000001</v>
      </c>
      <c r="I56" s="21">
        <f t="shared" si="6"/>
        <v>13551804.890000001</v>
      </c>
      <c r="J56" s="57">
        <f>IF(I56&gt;E56,I56-E56,0)</f>
        <v>0</v>
      </c>
    </row>
    <row r="57" spans="1:11" ht="12.75" customHeight="1" x14ac:dyDescent="0.2">
      <c r="A57" s="15"/>
      <c r="B57" s="52" t="s">
        <v>45</v>
      </c>
      <c r="C57" s="53"/>
      <c r="D57" s="53"/>
      <c r="E57" s="22"/>
      <c r="F57" s="33"/>
      <c r="G57" s="33"/>
      <c r="H57" s="59" t="s">
        <v>33</v>
      </c>
      <c r="I57" s="60"/>
      <c r="J57" s="58"/>
    </row>
    <row r="58" spans="1:11" x14ac:dyDescent="0.2">
      <c r="A58" s="15"/>
      <c r="B58" s="61"/>
      <c r="C58" s="61"/>
      <c r="D58" s="61"/>
      <c r="E58" s="61"/>
      <c r="F58" s="61"/>
      <c r="G58" s="61"/>
      <c r="H58" s="61"/>
      <c r="I58" s="61"/>
      <c r="J58" s="61"/>
    </row>
    <row r="59" spans="1:11" x14ac:dyDescent="0.2">
      <c r="B59" s="52" t="s">
        <v>46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54" t="str">
        <f>IF(E56=[1]CAdmon!D22," ","ERROR")</f>
        <v xml:space="preserve"> </v>
      </c>
      <c r="F60" s="54" t="str">
        <f>IF(F56=[1]CAdmon!E22," ","ERROR")</f>
        <v xml:space="preserve"> </v>
      </c>
      <c r="G60" s="54" t="str">
        <f>IF(G56=[1]CAdmon!F22," ","ERROR")</f>
        <v xml:space="preserve"> </v>
      </c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sheetProtection formatCells="0" formatColumns="0" formatRows="0" insertRows="0" autoFilter="0"/>
  <mergeCells count="42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0:D50"/>
    <mergeCell ref="B31:D33"/>
    <mergeCell ref="E31:I31"/>
    <mergeCell ref="J31:J32"/>
    <mergeCell ref="C36:D36"/>
    <mergeCell ref="C37:D37"/>
    <mergeCell ref="C38:D38"/>
    <mergeCell ref="C39:D39"/>
    <mergeCell ref="C42:D42"/>
    <mergeCell ref="C45:D45"/>
    <mergeCell ref="C46:D46"/>
    <mergeCell ref="C49:D49"/>
    <mergeCell ref="C51:D51"/>
    <mergeCell ref="C54:D54"/>
    <mergeCell ref="J56:J57"/>
    <mergeCell ref="H57:I57"/>
    <mergeCell ref="B58:J5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2018-10-26T17:28:16Z</cp:lastPrinted>
  <dcterms:created xsi:type="dcterms:W3CDTF">2018-10-26T17:10:52Z</dcterms:created>
  <dcterms:modified xsi:type="dcterms:W3CDTF">2018-10-26T17:37:06Z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