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S11" i="1"/>
  <c r="T11" i="1"/>
  <c r="X11" i="1"/>
  <c r="Y11" i="1"/>
  <c r="R12" i="1"/>
  <c r="S12" i="1"/>
  <c r="T12" i="1"/>
  <c r="X12" i="1"/>
  <c r="Y12" i="1"/>
  <c r="R13" i="1"/>
  <c r="S13" i="1" s="1"/>
  <c r="T13" i="1"/>
  <c r="X13" i="1"/>
  <c r="Y13" i="1"/>
  <c r="Q14" i="1"/>
  <c r="S14" i="1"/>
  <c r="T14" i="1"/>
  <c r="X14" i="1"/>
  <c r="Y14" i="1"/>
  <c r="S15" i="1"/>
  <c r="T15" i="1"/>
  <c r="X15" i="1"/>
  <c r="Y15" i="1"/>
  <c r="P16" i="1"/>
  <c r="Q16" i="1"/>
  <c r="S16" i="1"/>
  <c r="T16" i="1"/>
  <c r="X16" i="1"/>
  <c r="Y16" i="1"/>
  <c r="P17" i="1"/>
  <c r="Q17" i="1"/>
  <c r="S17" i="1"/>
  <c r="T17" i="1"/>
  <c r="X17" i="1"/>
  <c r="Y17" i="1"/>
  <c r="E20" i="1"/>
  <c r="G20" i="1"/>
  <c r="H20" i="1"/>
  <c r="U20" i="1"/>
  <c r="V20" i="1"/>
  <c r="Y20" i="1" s="1"/>
  <c r="W20" i="1"/>
  <c r="X20" i="1"/>
</calcChain>
</file>

<file path=xl/sharedStrings.xml><?xml version="1.0" encoding="utf-8"?>
<sst xmlns="http://schemas.openxmlformats.org/spreadsheetml/2006/main" count="120" uniqueCount="69">
  <si>
    <t>Bajo protesta de decir verdad declaramos que los Estados Financieros y sus Notas son razonablemente correctos y responsabilidad del emisor</t>
  </si>
  <si>
    <t>Total del Gasto</t>
  </si>
  <si>
    <t>NO APLICA</t>
  </si>
  <si>
    <t>PORCENTAJE</t>
  </si>
  <si>
    <t>MENSUAL</t>
  </si>
  <si>
    <t>ECONOMÍA</t>
  </si>
  <si>
    <t>GESTIÓN</t>
  </si>
  <si>
    <t>ACTIVIDAD</t>
  </si>
  <si>
    <t>Número de sesiones del Consejo Directivo realizadas.</t>
  </si>
  <si>
    <t>MIQ</t>
  </si>
  <si>
    <t>G2018</t>
  </si>
  <si>
    <t>02.04.02</t>
  </si>
  <si>
    <t>EDUCACIÓN PARA LA VIDA</t>
  </si>
  <si>
    <t>III. - GUANAJUATO EDUCADO</t>
  </si>
  <si>
    <t>Administración de los recursos humanos, materiales, financieros y de servicios</t>
  </si>
  <si>
    <t>G1023</t>
  </si>
  <si>
    <t>A/B</t>
  </si>
  <si>
    <t>PROMEDIO</t>
  </si>
  <si>
    <t>TRIMESTRAL</t>
  </si>
  <si>
    <t>EFICIENCIA</t>
  </si>
  <si>
    <t>ESTRATÉGICO</t>
  </si>
  <si>
    <t>COMPONENTE</t>
  </si>
  <si>
    <t>Concurso Nacional de Artes Visuales</t>
  </si>
  <si>
    <t>P2836</t>
  </si>
  <si>
    <t>Promedio de asistentes a las actividades de fomento a la lectura realizadas por el MIQ</t>
  </si>
  <si>
    <t>P2835</t>
  </si>
  <si>
    <t>Promedio de asistentes por exposición de obra plástica intra y extra muros realizada por el Museo Iconográfico del Quijote</t>
  </si>
  <si>
    <t>P0413</t>
  </si>
  <si>
    <t>Promedio de asistentes por evento cultural y artístico organizado en el Museo Iconográfico del Quijote</t>
  </si>
  <si>
    <t>P0412</t>
  </si>
  <si>
    <t>(A/B-1)*100</t>
  </si>
  <si>
    <t>TASA DE VARIACIÓN</t>
  </si>
  <si>
    <t>EFICACIA</t>
  </si>
  <si>
    <t>Tasa de variación de ediciones impresas por el Museo Iconográfico del Quijote</t>
  </si>
  <si>
    <t>P0411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</si>
  <si>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</si>
  <si>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</si>
  <si>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</si>
  <si>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</si>
  <si>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</si>
  <si>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</si>
  <si>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</si>
  <si>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</si>
  <si>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</si>
  <si>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</si>
  <si>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</si>
  <si>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</si>
  <si>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</si>
  <si>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</si>
  <si>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</si>
  <si>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</si>
  <si>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</si>
  <si>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</si>
  <si>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</si>
  <si>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</si>
  <si>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</si>
  <si>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</si>
  <si>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</si>
  <si>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</si>
  <si>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</si>
  <si>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</si>
  <si>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</si>
  <si>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</si>
  <si>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</si>
  <si>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</si>
  <si>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</si>
  <si>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</si>
  <si>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Del 1 de Enero al 31 de Marzo de 2018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</si>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</sst>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</cellStyleXfs>
  <cellXfs count="10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2" fontId="5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" fontId="1" fillId="0" borderId="0" xfId="3" applyNumberFormat="1" applyAlignment="1">
      <alignment vertical="center"/>
    </xf>
    <xf numFmtId="9" fontId="3" fillId="0" borderId="8" xfId="2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3" fontId="3" fillId="0" borderId="0" xfId="0" applyNumberFormat="1" applyFont="1"/>
    <xf numFmtId="9" fontId="3" fillId="0" borderId="8" xfId="2" applyFont="1" applyBorder="1" applyAlignment="1">
      <alignment vertical="center"/>
    </xf>
    <xf numFmtId="9" fontId="3" fillId="0" borderId="0" xfId="2" applyFont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5" fillId="2" borderId="10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0" borderId="0" xfId="0" applyFont="1" applyFill="1"/>
    <xf numFmtId="3" fontId="3" fillId="0" borderId="0" xfId="0" applyNumberFormat="1" applyFont="1" applyFill="1"/>
    <xf numFmtId="9" fontId="3" fillId="0" borderId="8" xfId="2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3" fontId="1" fillId="0" borderId="0" xfId="3" applyNumberFormat="1" applyFill="1" applyAlignment="1">
      <alignment vertical="center"/>
    </xf>
    <xf numFmtId="9" fontId="3" fillId="0" borderId="8" xfId="2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5" fillId="0" borderId="10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0" applyNumberFormat="1" applyFont="1" applyFill="1" applyBorder="1" applyAlignment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7" fillId="2" borderId="0" xfId="0" applyFont="1" applyFill="1"/>
    <xf numFmtId="0" fontId="7" fillId="2" borderId="2" xfId="0" applyFont="1" applyFill="1" applyBorder="1"/>
    <xf numFmtId="0" fontId="3" fillId="2" borderId="2" xfId="0" applyFont="1" applyFill="1" applyBorder="1"/>
    <xf numFmtId="0" fontId="8" fillId="2" borderId="2" xfId="0" applyNumberFormat="1" applyFont="1" applyFill="1" applyBorder="1" applyAlignment="1" applyProtection="1"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19" xfId="3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18</xdr:col>
          <xdr:colOff>342900</xdr:colOff>
          <xdr:row>29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2"/>
  <sheetViews>
    <sheetView showGridLines="0" tabSelected="1" topLeftCell="B12" zoomScale="70" zoomScaleNormal="70" workbookViewId="0">
      <selection activeCell="X13" sqref="X13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14" style="1" customWidth="1"/>
    <col min="10" max="10" width="15.7109375" style="1" customWidth="1"/>
    <col min="11" max="11" width="14.7109375" style="1" customWidth="1"/>
    <col min="12" max="12" width="13.28515625" style="1" customWidth="1"/>
    <col min="13" max="13" width="13.5703125" style="1" customWidth="1"/>
    <col min="14" max="14" width="14.5703125" style="1" customWidth="1"/>
    <col min="15" max="15" width="12.85546875" style="1" customWidth="1"/>
    <col min="16" max="16" width="12.140625" style="2" customWidth="1"/>
    <col min="17" max="20" width="11.5703125" style="1" bestFit="1" customWidth="1"/>
    <col min="21" max="22" width="13.42578125" style="1" bestFit="1" customWidth="1"/>
    <col min="23" max="25" width="11.5703125" style="1" bestFit="1" customWidth="1"/>
    <col min="26" max="16384" width="11.42578125" style="1"/>
  </cols>
  <sheetData>
    <row r="1" spans="2:26" ht="6" customHeight="1" x14ac:dyDescent="0.2">
      <c r="B1" s="105" t="s">
        <v>68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2:26" ht="13.5" customHeight="1" x14ac:dyDescent="0.2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2:26" ht="20.25" customHeight="1" x14ac:dyDescent="0.2">
      <c r="B3" s="105" t="s">
        <v>67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2:26" s="2" customFormat="1" ht="8.25" customHeight="1" x14ac:dyDescent="0.2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26" s="2" customFormat="1" ht="24" customHeight="1" x14ac:dyDescent="0.2">
      <c r="D5" s="104" t="s">
        <v>66</v>
      </c>
      <c r="E5" s="103" t="str">
        <f>[1]EA!F7</f>
        <v>Museo Iconográfico del Quijote</v>
      </c>
      <c r="F5" s="103"/>
      <c r="G5" s="103"/>
      <c r="H5" s="103"/>
      <c r="I5" s="103"/>
      <c r="J5" s="103"/>
      <c r="K5" s="102"/>
      <c r="L5" s="101"/>
      <c r="M5" s="101"/>
      <c r="N5" s="100"/>
      <c r="O5" s="99"/>
    </row>
    <row r="6" spans="2:26" s="2" customFormat="1" ht="8.25" customHeight="1" x14ac:dyDescent="0.2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26" ht="15" customHeight="1" x14ac:dyDescent="0.2">
      <c r="B7" s="98" t="s">
        <v>65</v>
      </c>
      <c r="C7" s="97"/>
      <c r="D7" s="96" t="s">
        <v>64</v>
      </c>
      <c r="E7" s="95"/>
      <c r="F7" s="95"/>
      <c r="G7" s="95"/>
      <c r="H7" s="94"/>
      <c r="I7" s="93" t="s">
        <v>63</v>
      </c>
      <c r="J7" s="93"/>
      <c r="K7" s="93"/>
      <c r="L7" s="93"/>
      <c r="M7" s="93"/>
      <c r="N7" s="93"/>
      <c r="O7" s="93"/>
      <c r="P7" s="93" t="s">
        <v>62</v>
      </c>
      <c r="Q7" s="93"/>
      <c r="R7" s="93"/>
      <c r="S7" s="93"/>
      <c r="T7" s="93"/>
      <c r="U7" s="93" t="s">
        <v>61</v>
      </c>
      <c r="V7" s="93"/>
      <c r="W7" s="93"/>
      <c r="X7" s="93"/>
      <c r="Y7" s="93"/>
    </row>
    <row r="8" spans="2:26" ht="23.25" customHeight="1" x14ac:dyDescent="0.2">
      <c r="B8" s="92" t="s">
        <v>60</v>
      </c>
      <c r="C8" s="92" t="s">
        <v>59</v>
      </c>
      <c r="D8" s="91" t="s">
        <v>58</v>
      </c>
      <c r="E8" s="91" t="s">
        <v>57</v>
      </c>
      <c r="F8" s="91" t="s">
        <v>56</v>
      </c>
      <c r="G8" s="91" t="s">
        <v>55</v>
      </c>
      <c r="H8" s="91" t="s">
        <v>54</v>
      </c>
      <c r="I8" s="90" t="s">
        <v>53</v>
      </c>
      <c r="J8" s="90" t="s">
        <v>52</v>
      </c>
      <c r="K8" s="90" t="s">
        <v>51</v>
      </c>
      <c r="L8" s="90" t="s">
        <v>50</v>
      </c>
      <c r="M8" s="90" t="s">
        <v>49</v>
      </c>
      <c r="N8" s="90" t="s">
        <v>48</v>
      </c>
      <c r="O8" s="90" t="s">
        <v>47</v>
      </c>
      <c r="P8" s="90" t="s">
        <v>46</v>
      </c>
      <c r="Q8" s="90" t="s">
        <v>45</v>
      </c>
      <c r="R8" s="90" t="s">
        <v>44</v>
      </c>
      <c r="S8" s="89" t="s">
        <v>43</v>
      </c>
      <c r="T8" s="88"/>
      <c r="U8" s="90" t="s">
        <v>42</v>
      </c>
      <c r="V8" s="90" t="s">
        <v>41</v>
      </c>
      <c r="W8" s="90" t="s">
        <v>40</v>
      </c>
      <c r="X8" s="89" t="s">
        <v>39</v>
      </c>
      <c r="Y8" s="88"/>
    </row>
    <row r="9" spans="2:26" ht="23.25" customHeight="1" x14ac:dyDescent="0.2">
      <c r="B9" s="87"/>
      <c r="C9" s="87"/>
      <c r="D9" s="86"/>
      <c r="E9" s="86"/>
      <c r="F9" s="86"/>
      <c r="G9" s="86"/>
      <c r="H9" s="86"/>
      <c r="I9" s="85"/>
      <c r="J9" s="85"/>
      <c r="K9" s="85"/>
      <c r="L9" s="85"/>
      <c r="M9" s="85"/>
      <c r="N9" s="85"/>
      <c r="O9" s="85"/>
      <c r="P9" s="85"/>
      <c r="Q9" s="85"/>
      <c r="R9" s="85"/>
      <c r="S9" s="84" t="s">
        <v>38</v>
      </c>
      <c r="T9" s="84" t="s">
        <v>37</v>
      </c>
      <c r="U9" s="83"/>
      <c r="V9" s="83"/>
      <c r="W9" s="83"/>
      <c r="X9" s="82" t="s">
        <v>36</v>
      </c>
      <c r="Y9" s="82" t="s">
        <v>35</v>
      </c>
    </row>
    <row r="10" spans="2:26" ht="15" customHeight="1" x14ac:dyDescent="0.2">
      <c r="B10" s="81"/>
      <c r="C10" s="80"/>
      <c r="D10" s="79"/>
      <c r="E10" s="33"/>
      <c r="F10" s="33"/>
      <c r="G10" s="36"/>
      <c r="H10" s="35"/>
      <c r="I10" s="78"/>
      <c r="J10" s="77"/>
      <c r="K10" s="77"/>
      <c r="L10" s="77"/>
      <c r="M10" s="77"/>
      <c r="N10" s="77"/>
      <c r="O10" s="76"/>
      <c r="P10" s="75"/>
      <c r="Q10" s="74"/>
      <c r="R10" s="74"/>
      <c r="S10" s="74"/>
      <c r="T10" s="73"/>
      <c r="U10" s="74"/>
      <c r="V10" s="74"/>
      <c r="W10" s="74"/>
      <c r="X10" s="74"/>
      <c r="Y10" s="73"/>
    </row>
    <row r="11" spans="2:26" s="51" customFormat="1" ht="89.25" x14ac:dyDescent="0.2">
      <c r="B11" s="65" t="s">
        <v>13</v>
      </c>
      <c r="C11" s="64" t="s">
        <v>12</v>
      </c>
      <c r="D11" s="63">
        <v>2</v>
      </c>
      <c r="E11" s="62">
        <v>2.04</v>
      </c>
      <c r="F11" s="62" t="s">
        <v>11</v>
      </c>
      <c r="G11" s="62" t="s">
        <v>34</v>
      </c>
      <c r="H11" s="61" t="s">
        <v>9</v>
      </c>
      <c r="I11" s="72" t="s">
        <v>33</v>
      </c>
      <c r="J11" s="66" t="s">
        <v>21</v>
      </c>
      <c r="K11" s="59" t="s">
        <v>20</v>
      </c>
      <c r="L11" s="66" t="s">
        <v>32</v>
      </c>
      <c r="M11" s="59" t="s">
        <v>18</v>
      </c>
      <c r="N11" s="66" t="s">
        <v>31</v>
      </c>
      <c r="O11" s="71" t="s">
        <v>30</v>
      </c>
      <c r="P11" s="43">
        <v>9</v>
      </c>
      <c r="Q11" s="43">
        <v>9</v>
      </c>
      <c r="R11" s="43">
        <v>2</v>
      </c>
      <c r="S11" s="57">
        <f>R11/P11</f>
        <v>0.22222222222222221</v>
      </c>
      <c r="T11" s="56">
        <f>R11/Q11</f>
        <v>0.22222222222222221</v>
      </c>
      <c r="U11" s="55">
        <v>2307829.14</v>
      </c>
      <c r="V11" s="55">
        <v>2019881.78</v>
      </c>
      <c r="W11" s="55">
        <v>416234.4</v>
      </c>
      <c r="X11" s="54">
        <f>W11/U11</f>
        <v>0.18035754587967462</v>
      </c>
      <c r="Y11" s="53">
        <f>W11/V11</f>
        <v>0.20606869378266288</v>
      </c>
      <c r="Z11" s="52"/>
    </row>
    <row r="12" spans="2:26" s="51" customFormat="1" ht="102" x14ac:dyDescent="0.2">
      <c r="B12" s="65" t="s">
        <v>13</v>
      </c>
      <c r="C12" s="64" t="s">
        <v>12</v>
      </c>
      <c r="D12" s="63">
        <v>2</v>
      </c>
      <c r="E12" s="62">
        <v>2.04</v>
      </c>
      <c r="F12" s="62" t="s">
        <v>11</v>
      </c>
      <c r="G12" s="62" t="s">
        <v>29</v>
      </c>
      <c r="H12" s="61" t="s">
        <v>9</v>
      </c>
      <c r="I12" s="70" t="s">
        <v>28</v>
      </c>
      <c r="J12" s="66" t="s">
        <v>21</v>
      </c>
      <c r="K12" s="59" t="s">
        <v>20</v>
      </c>
      <c r="L12" s="69" t="s">
        <v>19</v>
      </c>
      <c r="M12" s="59" t="s">
        <v>18</v>
      </c>
      <c r="N12" s="69" t="s">
        <v>17</v>
      </c>
      <c r="O12" s="68" t="s">
        <v>16</v>
      </c>
      <c r="P12" s="43">
        <v>7400</v>
      </c>
      <c r="Q12" s="43">
        <v>7400</v>
      </c>
      <c r="R12" s="43">
        <f>148+617+337</f>
        <v>1102</v>
      </c>
      <c r="S12" s="57">
        <f>R12/P12</f>
        <v>0.14891891891891892</v>
      </c>
      <c r="T12" s="56">
        <f>R12/Q12</f>
        <v>0.14891891891891892</v>
      </c>
      <c r="U12" s="55">
        <v>3779457.36</v>
      </c>
      <c r="V12" s="55">
        <v>4207084.54</v>
      </c>
      <c r="W12" s="55">
        <v>536304.96</v>
      </c>
      <c r="X12" s="54">
        <f>W12/U12</f>
        <v>0.14189998957945646</v>
      </c>
      <c r="Y12" s="53">
        <f>W12/V12</f>
        <v>0.12747663017011776</v>
      </c>
      <c r="Z12" s="52"/>
    </row>
    <row r="13" spans="2:26" s="51" customFormat="1" ht="127.5" x14ac:dyDescent="0.2">
      <c r="B13" s="65" t="s">
        <v>13</v>
      </c>
      <c r="C13" s="64" t="s">
        <v>12</v>
      </c>
      <c r="D13" s="63">
        <v>2</v>
      </c>
      <c r="E13" s="62">
        <v>2.04</v>
      </c>
      <c r="F13" s="62" t="s">
        <v>11</v>
      </c>
      <c r="G13" s="62" t="s">
        <v>27</v>
      </c>
      <c r="H13" s="61" t="s">
        <v>9</v>
      </c>
      <c r="I13" s="60" t="s">
        <v>26</v>
      </c>
      <c r="J13" s="66" t="s">
        <v>21</v>
      </c>
      <c r="K13" s="59" t="s">
        <v>20</v>
      </c>
      <c r="L13" s="59" t="s">
        <v>19</v>
      </c>
      <c r="M13" s="59" t="s">
        <v>18</v>
      </c>
      <c r="N13" s="59" t="s">
        <v>17</v>
      </c>
      <c r="O13" s="58" t="s">
        <v>16</v>
      </c>
      <c r="P13" s="43">
        <v>42000</v>
      </c>
      <c r="Q13" s="43">
        <v>42000</v>
      </c>
      <c r="R13" s="43">
        <f>2569+2090+3573</f>
        <v>8232</v>
      </c>
      <c r="S13" s="67">
        <f>R13/P13</f>
        <v>0.19600000000000001</v>
      </c>
      <c r="T13" s="56">
        <f>R13/Q13</f>
        <v>0.19600000000000001</v>
      </c>
      <c r="U13" s="55">
        <v>4663515.0199999996</v>
      </c>
      <c r="V13" s="55">
        <v>5274859.43</v>
      </c>
      <c r="W13" s="55">
        <v>1061849.4300000002</v>
      </c>
      <c r="X13" s="54">
        <f>W13/U13</f>
        <v>0.22769293664674425</v>
      </c>
      <c r="Y13" s="53">
        <f>W13/V13</f>
        <v>0.20130383455545472</v>
      </c>
      <c r="Z13" s="52"/>
    </row>
    <row r="14" spans="2:26" s="51" customFormat="1" ht="89.25" x14ac:dyDescent="0.2">
      <c r="B14" s="65" t="s">
        <v>13</v>
      </c>
      <c r="C14" s="64" t="s">
        <v>12</v>
      </c>
      <c r="D14" s="63">
        <v>2</v>
      </c>
      <c r="E14" s="62">
        <v>2.04</v>
      </c>
      <c r="F14" s="62" t="s">
        <v>11</v>
      </c>
      <c r="G14" s="62" t="s">
        <v>25</v>
      </c>
      <c r="H14" s="61" t="s">
        <v>9</v>
      </c>
      <c r="I14" s="60" t="s">
        <v>24</v>
      </c>
      <c r="J14" s="66" t="s">
        <v>21</v>
      </c>
      <c r="K14" s="59" t="s">
        <v>20</v>
      </c>
      <c r="L14" s="59" t="s">
        <v>19</v>
      </c>
      <c r="M14" s="59" t="s">
        <v>18</v>
      </c>
      <c r="N14" s="59" t="s">
        <v>17</v>
      </c>
      <c r="O14" s="58" t="s">
        <v>16</v>
      </c>
      <c r="P14" s="43">
        <v>35500</v>
      </c>
      <c r="Q14" s="43">
        <f>20+40+49</f>
        <v>109</v>
      </c>
      <c r="R14" s="43"/>
      <c r="S14" s="57">
        <f>R14/P14</f>
        <v>0</v>
      </c>
      <c r="T14" s="56">
        <f>R14/Q14</f>
        <v>0</v>
      </c>
      <c r="U14" s="55">
        <v>536960</v>
      </c>
      <c r="V14" s="55">
        <v>448680</v>
      </c>
      <c r="W14" s="55">
        <v>42496.92</v>
      </c>
      <c r="X14" s="54">
        <f>W14/U14</f>
        <v>7.9143548867699642E-2</v>
      </c>
      <c r="Y14" s="53">
        <f>W14/V14</f>
        <v>9.4715431933672101E-2</v>
      </c>
      <c r="Z14" s="52"/>
    </row>
    <row r="15" spans="2:26" s="51" customFormat="1" ht="89.25" x14ac:dyDescent="0.2">
      <c r="B15" s="65" t="s">
        <v>13</v>
      </c>
      <c r="C15" s="64" t="s">
        <v>12</v>
      </c>
      <c r="D15" s="63">
        <v>2</v>
      </c>
      <c r="E15" s="62">
        <v>2.04</v>
      </c>
      <c r="F15" s="62" t="s">
        <v>11</v>
      </c>
      <c r="G15" s="62" t="s">
        <v>23</v>
      </c>
      <c r="H15" s="61" t="s">
        <v>9</v>
      </c>
      <c r="I15" s="60" t="s">
        <v>22</v>
      </c>
      <c r="J15" s="66" t="s">
        <v>21</v>
      </c>
      <c r="K15" s="59" t="s">
        <v>20</v>
      </c>
      <c r="L15" s="59" t="s">
        <v>19</v>
      </c>
      <c r="M15" s="59" t="s">
        <v>18</v>
      </c>
      <c r="N15" s="59" t="s">
        <v>17</v>
      </c>
      <c r="O15" s="58" t="s">
        <v>16</v>
      </c>
      <c r="P15" s="43">
        <v>30</v>
      </c>
      <c r="Q15" s="43">
        <v>30</v>
      </c>
      <c r="R15" s="43">
        <v>0</v>
      </c>
      <c r="S15" s="57">
        <f>R15/P15</f>
        <v>0</v>
      </c>
      <c r="T15" s="56">
        <f>R15/Q15</f>
        <v>0</v>
      </c>
      <c r="U15" s="55">
        <v>163500</v>
      </c>
      <c r="V15" s="55">
        <v>163500</v>
      </c>
      <c r="W15" s="55">
        <v>0</v>
      </c>
      <c r="X15" s="54">
        <f>W15/U15</f>
        <v>0</v>
      </c>
      <c r="Y15" s="53">
        <f>W15/V15</f>
        <v>0</v>
      </c>
      <c r="Z15" s="52"/>
    </row>
    <row r="16" spans="2:26" s="51" customFormat="1" ht="89.25" x14ac:dyDescent="0.2">
      <c r="B16" s="65" t="s">
        <v>13</v>
      </c>
      <c r="C16" s="64" t="s">
        <v>12</v>
      </c>
      <c r="D16" s="63">
        <v>2</v>
      </c>
      <c r="E16" s="62">
        <v>2.04</v>
      </c>
      <c r="F16" s="62" t="s">
        <v>11</v>
      </c>
      <c r="G16" s="62" t="s">
        <v>15</v>
      </c>
      <c r="H16" s="61" t="s">
        <v>9</v>
      </c>
      <c r="I16" s="60" t="s">
        <v>14</v>
      </c>
      <c r="J16" s="59" t="s">
        <v>7</v>
      </c>
      <c r="K16" s="59" t="s">
        <v>6</v>
      </c>
      <c r="L16" s="59" t="s">
        <v>5</v>
      </c>
      <c r="M16" s="59" t="s">
        <v>4</v>
      </c>
      <c r="N16" s="59" t="s">
        <v>3</v>
      </c>
      <c r="O16" s="58" t="s">
        <v>2</v>
      </c>
      <c r="P16" s="43">
        <f>1+4</f>
        <v>5</v>
      </c>
      <c r="Q16" s="43">
        <f>1+4</f>
        <v>5</v>
      </c>
      <c r="R16" s="43">
        <v>0</v>
      </c>
      <c r="S16" s="57">
        <f>R16/P16</f>
        <v>0</v>
      </c>
      <c r="T16" s="56">
        <f>R16/Q16</f>
        <v>0</v>
      </c>
      <c r="U16" s="55">
        <v>2538788.2799999998</v>
      </c>
      <c r="V16" s="55">
        <v>2685423.34</v>
      </c>
      <c r="W16" s="55">
        <v>521601.97</v>
      </c>
      <c r="X16" s="54">
        <f>W16/U16</f>
        <v>0.20545311876104927</v>
      </c>
      <c r="Y16" s="53">
        <f>W16/V16</f>
        <v>0.19423454106122426</v>
      </c>
      <c r="Z16" s="52"/>
    </row>
    <row r="17" spans="1:26" ht="89.25" x14ac:dyDescent="0.2">
      <c r="B17" s="39" t="s">
        <v>13</v>
      </c>
      <c r="C17" s="38" t="s">
        <v>12</v>
      </c>
      <c r="D17" s="37">
        <v>2</v>
      </c>
      <c r="E17" s="50">
        <v>2.04</v>
      </c>
      <c r="F17" s="50" t="s">
        <v>11</v>
      </c>
      <c r="G17" s="50" t="s">
        <v>10</v>
      </c>
      <c r="H17" s="49" t="s">
        <v>9</v>
      </c>
      <c r="I17" s="48" t="s">
        <v>8</v>
      </c>
      <c r="J17" s="47" t="s">
        <v>7</v>
      </c>
      <c r="K17" s="47" t="s">
        <v>6</v>
      </c>
      <c r="L17" s="47" t="s">
        <v>5</v>
      </c>
      <c r="M17" s="47" t="s">
        <v>4</v>
      </c>
      <c r="N17" s="47" t="s">
        <v>3</v>
      </c>
      <c r="O17" s="46" t="s">
        <v>2</v>
      </c>
      <c r="P17" s="45">
        <f>3+4</f>
        <v>7</v>
      </c>
      <c r="Q17" s="44">
        <f>3+4</f>
        <v>7</v>
      </c>
      <c r="R17" s="43">
        <v>1</v>
      </c>
      <c r="S17" s="31">
        <f>R17/P17</f>
        <v>0.14285714285714285</v>
      </c>
      <c r="T17" s="30">
        <f>R17/Q17</f>
        <v>0.14285714285714285</v>
      </c>
      <c r="U17" s="29">
        <v>2542769.2000000002</v>
      </c>
      <c r="V17" s="29">
        <v>2752531.99</v>
      </c>
      <c r="W17" s="29">
        <v>547823.73</v>
      </c>
      <c r="X17" s="42">
        <f>W17/U17</f>
        <v>0.21544374927932899</v>
      </c>
      <c r="Y17" s="41">
        <f>W17/V17</f>
        <v>0.19902538171772527</v>
      </c>
      <c r="Z17" s="40"/>
    </row>
    <row r="18" spans="1:26" ht="15.75" customHeight="1" x14ac:dyDescent="0.2">
      <c r="B18" s="39"/>
      <c r="C18" s="38"/>
      <c r="D18" s="37"/>
      <c r="E18" s="33"/>
      <c r="F18" s="33"/>
      <c r="G18" s="36"/>
      <c r="H18" s="35"/>
      <c r="I18" s="35"/>
      <c r="J18" s="34"/>
      <c r="K18" s="34"/>
      <c r="L18" s="34"/>
      <c r="M18" s="34"/>
      <c r="N18" s="34"/>
      <c r="O18" s="33"/>
      <c r="P18" s="32"/>
      <c r="Q18" s="18"/>
      <c r="R18" s="18"/>
      <c r="S18" s="31"/>
      <c r="T18" s="30"/>
      <c r="U18" s="18"/>
      <c r="V18" s="29"/>
      <c r="W18" s="18"/>
      <c r="X18" s="18"/>
      <c r="Y18" s="17"/>
    </row>
    <row r="19" spans="1:26" x14ac:dyDescent="0.2">
      <c r="B19" s="28"/>
      <c r="C19" s="27"/>
      <c r="D19" s="26"/>
      <c r="E19" s="22"/>
      <c r="F19" s="22"/>
      <c r="G19" s="25"/>
      <c r="H19" s="24"/>
      <c r="I19" s="24"/>
      <c r="J19" s="23"/>
      <c r="K19" s="23"/>
      <c r="L19" s="23"/>
      <c r="M19" s="23"/>
      <c r="N19" s="23"/>
      <c r="O19" s="22"/>
      <c r="P19" s="21"/>
      <c r="Q19" s="20"/>
      <c r="R19" s="20"/>
      <c r="S19" s="20"/>
      <c r="T19" s="19"/>
      <c r="U19" s="18"/>
      <c r="V19" s="18"/>
      <c r="W19" s="18"/>
      <c r="X19" s="18"/>
      <c r="Y19" s="17"/>
    </row>
    <row r="20" spans="1:26" s="4" customFormat="1" x14ac:dyDescent="0.2">
      <c r="A20" s="16"/>
      <c r="B20" s="15"/>
      <c r="C20" s="14" t="s">
        <v>1</v>
      </c>
      <c r="D20" s="13"/>
      <c r="E20" s="12" t="e">
        <f>+E11+#REF!+#REF!+#REF!+#REF!+#REF!+#REF!+#REF!+E18</f>
        <v>#REF!</v>
      </c>
      <c r="F20" s="12"/>
      <c r="G20" s="12" t="e">
        <f>+G11+#REF!+#REF!+#REF!+#REF!+#REF!+#REF!+#REF!+G18</f>
        <v>#VALUE!</v>
      </c>
      <c r="H20" s="12" t="e">
        <f>+H11+#REF!+#REF!+#REF!+#REF!+#REF!+#REF!+#REF!+H18</f>
        <v>#VALUE!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v>0</v>
      </c>
      <c r="Q20" s="10">
        <v>0</v>
      </c>
      <c r="R20" s="9">
        <v>0</v>
      </c>
      <c r="S20" s="8">
        <v>0</v>
      </c>
      <c r="T20" s="7">
        <v>0</v>
      </c>
      <c r="U20" s="6">
        <f>SUM(U10:U19)</f>
        <v>16532819</v>
      </c>
      <c r="V20" s="6">
        <f>SUM(V10:V19)</f>
        <v>17551961.079999998</v>
      </c>
      <c r="W20" s="6">
        <f>SUM(W10:W19)</f>
        <v>3126311.4099999997</v>
      </c>
      <c r="X20" s="5">
        <f>W20/U20</f>
        <v>0.18909729853087967</v>
      </c>
      <c r="Y20" s="5">
        <f>W20/V20</f>
        <v>0.1781174989934515</v>
      </c>
    </row>
    <row r="21" spans="1:2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6" x14ac:dyDescent="0.2">
      <c r="B22" s="3" t="s">
        <v>0</v>
      </c>
      <c r="G22" s="2"/>
      <c r="H22" s="2"/>
      <c r="I22" s="2"/>
      <c r="J22" s="2"/>
      <c r="K22" s="2"/>
      <c r="L22" s="2"/>
      <c r="M22" s="2"/>
      <c r="N22" s="2"/>
      <c r="O22" s="2"/>
    </row>
  </sheetData>
  <mergeCells count="31">
    <mergeCell ref="C20:D20"/>
    <mergeCell ref="B8:B9"/>
    <mergeCell ref="C8:C9"/>
    <mergeCell ref="D8:D9"/>
    <mergeCell ref="E8:E9"/>
    <mergeCell ref="J8:J9"/>
    <mergeCell ref="K8:K9"/>
    <mergeCell ref="B7:C7"/>
    <mergeCell ref="D7:H7"/>
    <mergeCell ref="I7:O7"/>
    <mergeCell ref="F8:F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P7:T7"/>
    <mergeCell ref="U7:Y7"/>
    <mergeCell ref="U8:U9"/>
    <mergeCell ref="E5:J5"/>
    <mergeCell ref="W8:W9"/>
    <mergeCell ref="X8:Y8"/>
    <mergeCell ref="V8:V9"/>
    <mergeCell ref="M8:M9"/>
    <mergeCell ref="G8:G9"/>
    <mergeCell ref="L8:L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4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25</xdr:row>
                <xdr:rowOff>0</xdr:rowOff>
              </from>
              <to>
                <xdr:col>18</xdr:col>
                <xdr:colOff>342900</xdr:colOff>
                <xdr:row>29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2018-04-27T23:23:12Z</cp:lastPrinted>
  <dcterms:created xsi:type="dcterms:W3CDTF">2018-04-27T23:22:47Z</dcterms:created>
  <dcterms:modified xsi:type="dcterms:W3CDTF">2018-04-27T23:27:16Z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