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EVHP" sheetId="1" r:id="rId1"/>
  </sheets>
  <externalReferences>
    <externalReference r:id="rId2"/>
  </externalReferences>
  <definedNames>
    <definedName name="_xlnm.Print_Area" localSheetId="0">EVHP!$A$1:$I$48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3" i="1"/>
  <c r="H33" i="1" s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H20" i="1"/>
  <c r="E20" i="1"/>
  <c r="F34" i="1" s="1"/>
  <c r="H34" i="1" s="1"/>
  <c r="G19" i="1"/>
  <c r="F19" i="1"/>
  <c r="E19" i="1"/>
  <c r="D19" i="1"/>
  <c r="H19" i="1" s="1"/>
  <c r="D17" i="1"/>
  <c r="H17" i="1" s="1"/>
  <c r="D16" i="1"/>
  <c r="H16" i="1" s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D6" i="1"/>
  <c r="D14" i="1" l="1"/>
  <c r="F32" i="1"/>
  <c r="H32" i="1" s="1"/>
  <c r="F38" i="1" l="1"/>
  <c r="D25" i="1"/>
  <c r="H14" i="1"/>
  <c r="H25" i="1" l="1"/>
  <c r="J25" i="1" s="1"/>
  <c r="D38" i="1"/>
  <c r="H38" i="1" s="1"/>
  <c r="J38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<sst xmlns="http://schemas.openxmlformats.org/spreadsheetml/2006/main" count="34" uniqueCount="26">
  <si>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</si>
  <si>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de Diciembre del 2017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</si>
  <si>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</si>
  <si>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</si>
  <si>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</si>
  <si>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</si>
  <si>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</si>
  <si>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</si>
  <si>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</si>
  <si>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</si>
  <si>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</si>
  <si>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</si>
  <si>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</si>
  <si>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</si>
  <si>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</si>
  <si>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</si>
  <si>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</si>
  <si>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</si>
  <si>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</si>
  <si>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</si>
  <si>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</si>
  <si>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</si>
  <si>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2016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</si>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</sst>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41</xdr:row>
          <xdr:rowOff>47625</xdr:rowOff>
        </xdr:from>
        <xdr:to>
          <xdr:col>6</xdr:col>
          <xdr:colOff>361950</xdr:colOff>
          <xdr:row>44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44">
          <cell r="J44">
            <v>45603395.280000001</v>
          </cell>
        </row>
        <row r="45">
          <cell r="J45">
            <v>3598</v>
          </cell>
        </row>
        <row r="46">
          <cell r="J46">
            <v>30336566.489999998</v>
          </cell>
        </row>
        <row r="50">
          <cell r="I50">
            <v>350932.49000000209</v>
          </cell>
          <cell r="J50">
            <v>-114961.43000000156</v>
          </cell>
        </row>
        <row r="51">
          <cell r="I51">
            <v>-109654.04</v>
          </cell>
          <cell r="J51">
            <v>10709.76</v>
          </cell>
        </row>
        <row r="61">
          <cell r="I61">
            <v>72849544.890000001</v>
          </cell>
          <cell r="J61">
            <v>75839308.099999994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showGridLines="0" tabSelected="1" zoomScale="85" zoomScaleNormal="85" workbookViewId="0">
      <selection activeCell="A4" sqref="A4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tr">
        <f>[1]EA!F7</f>
        <v>Museo Iconográfico del Quijote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75943559.769999996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75943559.769999996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45603395.280000001</v>
      </c>
      <c r="E15" s="37">
        <v>0</v>
      </c>
      <c r="F15" s="37">
        <v>0</v>
      </c>
      <c r="G15" s="37">
        <v>0</v>
      </c>
      <c r="H15" s="33">
        <f t="shared" ref="H15:H23" si="0">SUM(D15:G15)</f>
        <v>45603395.280000001</v>
      </c>
      <c r="I15" s="27"/>
    </row>
    <row r="16" spans="1:10" x14ac:dyDescent="0.2">
      <c r="A16" s="20"/>
      <c r="B16" s="36" t="s">
        <v>14</v>
      </c>
      <c r="C16" s="36"/>
      <c r="D16" s="37">
        <f>+[1]ESF!J45</f>
        <v>3598</v>
      </c>
      <c r="E16" s="37">
        <v>0</v>
      </c>
      <c r="F16" s="37">
        <v>0</v>
      </c>
      <c r="G16" s="37">
        <v>0</v>
      </c>
      <c r="H16" s="33">
        <f t="shared" si="0"/>
        <v>3598</v>
      </c>
      <c r="I16" s="27"/>
    </row>
    <row r="17" spans="1:10" x14ac:dyDescent="0.2">
      <c r="A17" s="20"/>
      <c r="B17" s="36" t="s">
        <v>15</v>
      </c>
      <c r="C17" s="36"/>
      <c r="D17" s="37">
        <f>+[1]ESF!J46</f>
        <v>30336566.489999998</v>
      </c>
      <c r="E17" s="37">
        <v>0</v>
      </c>
      <c r="F17" s="37">
        <v>0</v>
      </c>
      <c r="G17" s="37">
        <v>0</v>
      </c>
      <c r="H17" s="33">
        <f t="shared" si="0"/>
        <v>30336566.489999998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-104251.67000000157</v>
      </c>
      <c r="F19" s="35">
        <f>SUM(F20:F23)</f>
        <v>0</v>
      </c>
      <c r="G19" s="35">
        <f>SUM(G20:G23)</f>
        <v>0</v>
      </c>
      <c r="H19" s="35">
        <f t="shared" si="0"/>
        <v>-104251.67000000157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-114961.43000000156</v>
      </c>
      <c r="F20" s="37">
        <v>0</v>
      </c>
      <c r="G20" s="37">
        <v>0</v>
      </c>
      <c r="H20" s="33">
        <f t="shared" si="0"/>
        <v>-114961.43000000156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10709.76</v>
      </c>
      <c r="F21" s="37">
        <v>0</v>
      </c>
      <c r="G21" s="37">
        <v>0</v>
      </c>
      <c r="H21" s="33">
        <f t="shared" si="0"/>
        <v>10709.76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75943559.769999996</v>
      </c>
      <c r="E25" s="39">
        <f>E12+E14+E19</f>
        <v>-104251.67000000157</v>
      </c>
      <c r="F25" s="39">
        <f>F12+F14+F19</f>
        <v>0</v>
      </c>
      <c r="G25" s="39">
        <f>G12+G14+G19</f>
        <v>0</v>
      </c>
      <c r="H25" s="39">
        <f>SUM(D25:G25)</f>
        <v>75839308.099999994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-3335293.33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-3335293.33</v>
      </c>
      <c r="I27" s="27"/>
    </row>
    <row r="28" spans="1:10" x14ac:dyDescent="0.2">
      <c r="A28" s="20"/>
      <c r="B28" s="36" t="s">
        <v>23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-3335293.33</v>
      </c>
      <c r="E30" s="37">
        <v>0</v>
      </c>
      <c r="F30" s="37">
        <v>0</v>
      </c>
      <c r="G30" s="37">
        <v>0</v>
      </c>
      <c r="H30" s="33">
        <f>SUM(D30:G30)</f>
        <v>-3335293.33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345530.12000000366</v>
      </c>
      <c r="G32" s="35">
        <f>SUM(G33:G36)</f>
        <v>0</v>
      </c>
      <c r="H32" s="35">
        <f>SUM(D32:G32)</f>
        <v>345530.12000000366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f>+[1]ESF!I50</f>
        <v>350932.49000000209</v>
      </c>
      <c r="G33" s="37">
        <v>0</v>
      </c>
      <c r="H33" s="33">
        <f>SUM(D33:G33)</f>
        <v>350932.49000000209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f>+[1]ESF!I51-E20-E21</f>
        <v>-5402.3699999984292</v>
      </c>
      <c r="G34" s="37">
        <v>0</v>
      </c>
      <c r="H34" s="33">
        <f>SUM(D34:G34)</f>
        <v>-5402.3699999984292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72608266.439999998</v>
      </c>
      <c r="E38" s="43">
        <f>E25+E27+E32</f>
        <v>-104251.67000000157</v>
      </c>
      <c r="F38" s="43">
        <f>F27+F32</f>
        <v>345530.12000000366</v>
      </c>
      <c r="G38" s="43">
        <f>G25+G27+G32</f>
        <v>0</v>
      </c>
      <c r="H38" s="43">
        <f>SUM(D38:G38)</f>
        <v>72849544.890000001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126" spans="1:1" x14ac:dyDescent="0.2">
      <c r="A126" s="54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 verticalCentered="1"/>
  <pageMargins left="0.39370078740157483" right="0" top="0.43307086614173229" bottom="0.70866141732283472" header="0.39370078740157483" footer="0"/>
  <pageSetup scale="8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142875</xdr:colOff>
                <xdr:row>41</xdr:row>
                <xdr:rowOff>47625</xdr:rowOff>
              </from>
              <to>
                <xdr:col>6</xdr:col>
                <xdr:colOff>361950</xdr:colOff>
                <xdr:row>44</xdr:row>
                <xdr:rowOff>142875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2018-04-12T05:06:30Z</dcterms:created>
  <dcterms:modified xsi:type="dcterms:W3CDTF">2018-04-12T05:08:06Z</dcterms:modified>
</cp:coreProperties>
</file>