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1\"/>
    </mc:Choice>
  </mc:AlternateContent>
  <bookViews>
    <workbookView xWindow="975" yWindow="0" windowWidth="19515" windowHeight="7740"/>
  </bookViews>
  <sheets>
    <sheet name="CProg" sheetId="1" r:id="rId1"/>
  </sheets>
  <externalReferences>
    <externalReference r:id="rId2"/>
  </externalReferences>
  <definedNames>
    <definedName name="_xlnm.Print_Area" localSheetId="0">CProg!$A$1:$M$51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M43" i="1"/>
  <c r="L38" i="1"/>
  <c r="G38" i="1"/>
  <c r="L37" i="1"/>
  <c r="G37" i="1"/>
  <c r="L36" i="1"/>
  <c r="G36" i="1"/>
  <c r="L35" i="1"/>
  <c r="G35" i="1"/>
  <c r="L34" i="1"/>
  <c r="K34" i="1"/>
  <c r="J34" i="1"/>
  <c r="I34" i="1"/>
  <c r="H34" i="1"/>
  <c r="G34" i="1"/>
  <c r="F34" i="1"/>
  <c r="E34" i="1"/>
  <c r="L33" i="1"/>
  <c r="G33" i="1"/>
  <c r="L32" i="1"/>
  <c r="G32" i="1"/>
  <c r="L31" i="1"/>
  <c r="G31" i="1"/>
  <c r="L30" i="1"/>
  <c r="G30" i="1"/>
  <c r="L29" i="1"/>
  <c r="K29" i="1"/>
  <c r="J29" i="1"/>
  <c r="I29" i="1"/>
  <c r="H29" i="1"/>
  <c r="G29" i="1"/>
  <c r="F29" i="1"/>
  <c r="E29" i="1"/>
  <c r="L28" i="1"/>
  <c r="G28" i="1"/>
  <c r="L27" i="1"/>
  <c r="G27" i="1"/>
  <c r="L26" i="1"/>
  <c r="K26" i="1"/>
  <c r="J26" i="1"/>
  <c r="I26" i="1"/>
  <c r="H26" i="1"/>
  <c r="G26" i="1"/>
  <c r="F26" i="1"/>
  <c r="E26" i="1"/>
  <c r="L25" i="1"/>
  <c r="G25" i="1"/>
  <c r="L24" i="1"/>
  <c r="G24" i="1"/>
  <c r="K23" i="1"/>
  <c r="J23" i="1"/>
  <c r="I23" i="1"/>
  <c r="H23" i="1"/>
  <c r="F23" i="1"/>
  <c r="E23" i="1"/>
  <c r="G23" i="1" s="1"/>
  <c r="K22" i="1"/>
  <c r="J22" i="1"/>
  <c r="I22" i="1"/>
  <c r="H22" i="1"/>
  <c r="F22" i="1"/>
  <c r="E22" i="1"/>
  <c r="L21" i="1"/>
  <c r="K21" i="1"/>
  <c r="J21" i="1"/>
  <c r="I21" i="1"/>
  <c r="H21" i="1"/>
  <c r="G21" i="1"/>
  <c r="F21" i="1"/>
  <c r="E21" i="1"/>
  <c r="L20" i="1"/>
  <c r="G20" i="1"/>
  <c r="L19" i="1"/>
  <c r="G19" i="1"/>
  <c r="L18" i="1"/>
  <c r="G18" i="1"/>
  <c r="L17" i="1"/>
  <c r="G17" i="1"/>
  <c r="K16" i="1"/>
  <c r="J16" i="1"/>
  <c r="I16" i="1"/>
  <c r="H16" i="1"/>
  <c r="F16" i="1"/>
  <c r="E16" i="1"/>
  <c r="G16" i="1" s="1"/>
  <c r="L16" i="1" s="1"/>
  <c r="L15" i="1"/>
  <c r="G15" i="1"/>
  <c r="K14" i="1"/>
  <c r="J14" i="1"/>
  <c r="I14" i="1"/>
  <c r="H14" i="1"/>
  <c r="F14" i="1"/>
  <c r="E14" i="1"/>
  <c r="G14" i="1" s="1"/>
  <c r="K13" i="1"/>
  <c r="J13" i="1"/>
  <c r="I13" i="1"/>
  <c r="H13" i="1"/>
  <c r="F13" i="1"/>
  <c r="E13" i="1"/>
  <c r="L12" i="1"/>
  <c r="G12" i="1"/>
  <c r="L11" i="1"/>
  <c r="G11" i="1"/>
  <c r="K10" i="1"/>
  <c r="K40" i="1" s="1"/>
  <c r="K43" i="1" s="1"/>
  <c r="F10" i="1"/>
  <c r="F40" i="1" s="1"/>
  <c r="F45" i="1" s="1"/>
  <c r="E10" i="1"/>
  <c r="E40" i="1" s="1"/>
  <c r="E43" i="1" s="1"/>
  <c r="G13" i="1" l="1"/>
  <c r="L13" i="1" s="1"/>
  <c r="L14" i="1"/>
  <c r="G22" i="1"/>
  <c r="L22" i="1" s="1"/>
  <c r="L23" i="1"/>
  <c r="G10" i="1"/>
  <c r="G40" i="1" l="1"/>
  <c r="H10" i="1"/>
  <c r="G45" i="1" l="1"/>
  <c r="G43" i="1"/>
  <c r="H40" i="1"/>
  <c r="H43" i="1" s="1"/>
  <c r="I10" i="1"/>
  <c r="I40" i="1" l="1"/>
  <c r="I43" i="1" s="1"/>
  <c r="L10" i="1"/>
  <c r="L40" i="1" s="1"/>
  <c r="L43" i="1" s="1"/>
  <c r="J10" i="1"/>
  <c r="J40" i="1" s="1"/>
  <c r="J43" i="1" s="1"/>
</calcChain>
</file>

<file path=xl/sharedStrings.xml><?xml version="1.0" encoding="utf-8"?>
<sst xmlns="http://schemas.openxmlformats.org/spreadsheetml/2006/main" count="51" uniqueCount="51">
  <si>
    <t>Gasto por Categoría Programática</t>
  </si>
  <si>
    <t>Del 1 de enero al 31 de marzo de 2017</t>
  </si>
  <si>
    <t>Ente Público:                                                                                                                       Comisión Estatal del Agua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</si>
  <si>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</si>
  <si>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</si>
  <si>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</si>
  <si>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</si>
  <si>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</si>
  <si>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</si>
  <si>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</si>
  <si>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</si>
  <si>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</si>
  <si>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</si>
  <si>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</si>
  <si>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</si>
  <si>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</si>
  <si>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</si>
  <si>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</si>
  <si>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</si>
  <si>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</si>
  <si>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</si>
  <si>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</si>
  <si>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</si>
  <si>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</si>
  <si>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</si>
  <si>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</si>
  <si>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</si>
  <si>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</si>
  <si>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</si>
  <si>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</si>
  <si>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</si>
  <si>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</si>
  <si>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</si>
  <si>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</si>
  <si>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</si>
  <si>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</si>
  <si>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</si>
  <si>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</si>
  <si>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</si>
  <si>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</si>
  <si>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</si>
  <si>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</si>
  <si>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</si>
  <si>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</si>
  <si>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</si>
  <si>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</si>
  <si>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</si>
  <si>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 xml:space="preserve">         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</si>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</sst>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000000000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left" vertical="center" wrapText="1" indent="3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Protection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43" fontId="5" fillId="0" borderId="0" xfId="0" applyNumberFormat="1" applyFont="1" applyFill="1"/>
    <xf numFmtId="4" fontId="5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/>
    <xf numFmtId="43" fontId="6" fillId="0" borderId="0" xfId="0" applyNumberFormat="1" applyFont="1" applyFill="1"/>
    <xf numFmtId="43" fontId="2" fillId="0" borderId="0" xfId="1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7" xfId="0" applyFont="1" applyFill="1" applyBorder="1"/>
    <xf numFmtId="0" fontId="2" fillId="0" borderId="0" xfId="0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7/1ER%20TRIMESTRE/03%202017/CUENTA%20PUBLICA%20DGCG/2017%2003%20Cuenta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Hoja1"/>
      <sheetName val="Rel Cta Banc"/>
      <sheetName val="Esq Bur"/>
      <sheetName val="BMu"/>
      <sheetName val="BMu2"/>
      <sheetName val="BInmu2"/>
      <sheetName val="Ayudas"/>
      <sheetName val="Gto Federalizado"/>
      <sheetName val="ingreso"/>
      <sheetName val="EAI (2)"/>
      <sheetName val="CRI"/>
      <sheetName val="C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517286099.54000002</v>
          </cell>
          <cell r="E21">
            <v>233898074.97</v>
          </cell>
          <cell r="F21">
            <v>751184174.50999999</v>
          </cell>
          <cell r="G21">
            <v>166520705.71000001</v>
          </cell>
          <cell r="H21">
            <v>55950448.030000001</v>
          </cell>
          <cell r="I21">
            <v>55950448.030000001</v>
          </cell>
          <cell r="J21">
            <v>55263665.909999996</v>
          </cell>
          <cell r="K21">
            <v>695233726.48000002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K11">
            <v>3645960.97</v>
          </cell>
          <cell r="L11">
            <v>7104.5200000000041</v>
          </cell>
          <cell r="N11">
            <v>930035.04</v>
          </cell>
          <cell r="O11">
            <v>817875.22000000009</v>
          </cell>
          <cell r="P11">
            <v>817875.22000000009</v>
          </cell>
          <cell r="Q11">
            <v>817164.67</v>
          </cell>
        </row>
        <row r="12">
          <cell r="K12">
            <v>2654827.81</v>
          </cell>
          <cell r="L12">
            <v>19778.07</v>
          </cell>
          <cell r="N12">
            <v>605374.89</v>
          </cell>
          <cell r="O12">
            <v>605374.84</v>
          </cell>
          <cell r="P12">
            <v>605374.84</v>
          </cell>
          <cell r="Q12">
            <v>604753.11</v>
          </cell>
        </row>
        <row r="13">
          <cell r="K13">
            <v>12669137.25</v>
          </cell>
          <cell r="L13">
            <v>1086980.54</v>
          </cell>
          <cell r="N13">
            <v>2825718.61</v>
          </cell>
          <cell r="O13">
            <v>2822783.32</v>
          </cell>
          <cell r="P13">
            <v>2822783.32</v>
          </cell>
          <cell r="Q13">
            <v>2819941.13</v>
          </cell>
        </row>
        <row r="14">
          <cell r="K14">
            <v>4069517.47</v>
          </cell>
          <cell r="L14">
            <v>31623.599999999991</v>
          </cell>
          <cell r="N14">
            <v>886744.03</v>
          </cell>
          <cell r="O14">
            <v>880208.81</v>
          </cell>
          <cell r="P14">
            <v>880208.81</v>
          </cell>
          <cell r="Q14">
            <v>878088.38</v>
          </cell>
        </row>
        <row r="15">
          <cell r="K15">
            <v>28587234.260000002</v>
          </cell>
          <cell r="L15">
            <v>860759.80000000016</v>
          </cell>
          <cell r="M15">
            <v>29447994.060000002</v>
          </cell>
          <cell r="N15">
            <v>6519828.5499999998</v>
          </cell>
          <cell r="O15">
            <v>6459809.9199999999</v>
          </cell>
          <cell r="P15">
            <v>6459809.9199999999</v>
          </cell>
          <cell r="Q15">
            <v>6449248.3300000001</v>
          </cell>
        </row>
        <row r="16">
          <cell r="K16">
            <v>10607355.27</v>
          </cell>
          <cell r="L16">
            <v>547871.29</v>
          </cell>
          <cell r="N16">
            <v>2377188.87</v>
          </cell>
          <cell r="O16">
            <v>2357928.7000000002</v>
          </cell>
          <cell r="P16">
            <v>2357928.7000000002</v>
          </cell>
          <cell r="Q16">
            <v>2338001.14</v>
          </cell>
        </row>
        <row r="17">
          <cell r="K17">
            <v>11598704.640000001</v>
          </cell>
          <cell r="L17">
            <v>92516.070000000036</v>
          </cell>
          <cell r="N17">
            <v>2606437.15</v>
          </cell>
          <cell r="O17">
            <v>2603539.02</v>
          </cell>
          <cell r="P17">
            <v>2603539.02</v>
          </cell>
          <cell r="Q17">
            <v>2601052.11</v>
          </cell>
        </row>
        <row r="18">
          <cell r="K18">
            <v>8688996.5999999996</v>
          </cell>
          <cell r="L18">
            <v>532259.84000000008</v>
          </cell>
          <cell r="M18">
            <v>9221256.4399999995</v>
          </cell>
          <cell r="N18">
            <v>1929333.79</v>
          </cell>
          <cell r="O18">
            <v>1917347.24</v>
          </cell>
          <cell r="P18">
            <v>1917347.24</v>
          </cell>
          <cell r="Q18">
            <v>1896157.46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>
            <v>16800000</v>
          </cell>
          <cell r="L20">
            <v>11025212.209999999</v>
          </cell>
          <cell r="M20">
            <v>27825212.210000001</v>
          </cell>
          <cell r="N20">
            <v>4386334.78</v>
          </cell>
          <cell r="O20">
            <v>1221938.8500000001</v>
          </cell>
          <cell r="P20">
            <v>1221938.8500000001</v>
          </cell>
          <cell r="Q20">
            <v>1221938.8500000001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>
            <v>32705000</v>
          </cell>
          <cell r="L22">
            <v>21159605.930000003</v>
          </cell>
          <cell r="M22">
            <v>53864605.930000007</v>
          </cell>
          <cell r="N22">
            <v>8396642.6199999992</v>
          </cell>
          <cell r="O22">
            <v>2885755.87</v>
          </cell>
          <cell r="P22">
            <v>2885755.87</v>
          </cell>
          <cell r="Q22">
            <v>2885755.87</v>
          </cell>
        </row>
        <row r="23">
          <cell r="K23">
            <v>21000000</v>
          </cell>
          <cell r="L23">
            <v>30635608.050000008</v>
          </cell>
          <cell r="M23">
            <v>51635608.050000012</v>
          </cell>
          <cell r="N23">
            <v>16105419.509999998</v>
          </cell>
          <cell r="O23">
            <v>1933559.64</v>
          </cell>
          <cell r="P23">
            <v>1933559.64</v>
          </cell>
          <cell r="Q23">
            <v>1933559.64</v>
          </cell>
        </row>
        <row r="24">
          <cell r="K24">
            <v>48500000</v>
          </cell>
          <cell r="L24">
            <v>36296687.00999999</v>
          </cell>
          <cell r="M24">
            <v>84796687.00999999</v>
          </cell>
          <cell r="N24">
            <v>26095841.09</v>
          </cell>
          <cell r="O24">
            <v>4196955.3899999997</v>
          </cell>
          <cell r="P24">
            <v>4196955.3899999997</v>
          </cell>
          <cell r="Q24">
            <v>4094325.87</v>
          </cell>
        </row>
        <row r="25">
          <cell r="K25">
            <v>20000000</v>
          </cell>
          <cell r="L25">
            <v>58563721.579999961</v>
          </cell>
          <cell r="M25">
            <v>78563721.579999954</v>
          </cell>
          <cell r="N25">
            <v>45662477.099999994</v>
          </cell>
          <cell r="O25">
            <v>22153898.5</v>
          </cell>
          <cell r="P25">
            <v>22153898.5</v>
          </cell>
          <cell r="Q25">
            <v>21674782.5</v>
          </cell>
        </row>
        <row r="26">
          <cell r="K26">
            <v>21000000</v>
          </cell>
          <cell r="L26">
            <v>28866315.079999998</v>
          </cell>
          <cell r="M26">
            <v>49866315.079999998</v>
          </cell>
          <cell r="N26">
            <v>16778354.460000001</v>
          </cell>
          <cell r="O26">
            <v>3170238.24</v>
          </cell>
          <cell r="P26">
            <v>3170238.24</v>
          </cell>
          <cell r="Q26">
            <v>3170238.24</v>
          </cell>
        </row>
        <row r="27">
          <cell r="K27">
            <v>42895277</v>
          </cell>
          <cell r="L27">
            <v>16359980.869999999</v>
          </cell>
          <cell r="N27">
            <v>8999980.870000001</v>
          </cell>
          <cell r="O27">
            <v>0</v>
          </cell>
          <cell r="P27">
            <v>0</v>
          </cell>
          <cell r="Q27">
            <v>0</v>
          </cell>
        </row>
        <row r="28">
          <cell r="K28">
            <v>12850000</v>
          </cell>
          <cell r="L28">
            <v>130000</v>
          </cell>
          <cell r="N28">
            <v>130000</v>
          </cell>
          <cell r="O28">
            <v>0</v>
          </cell>
          <cell r="P28">
            <v>0</v>
          </cell>
          <cell r="Q28">
            <v>0</v>
          </cell>
        </row>
        <row r="29">
          <cell r="K29">
            <v>9700000</v>
          </cell>
          <cell r="L29">
            <v>94756.57</v>
          </cell>
          <cell r="N29">
            <v>89061.36</v>
          </cell>
          <cell r="O29">
            <v>86061.35</v>
          </cell>
          <cell r="P29">
            <v>86061.35</v>
          </cell>
          <cell r="Q29">
            <v>86061.35</v>
          </cell>
        </row>
        <row r="30">
          <cell r="K30">
            <v>1500000</v>
          </cell>
          <cell r="L30">
            <v>180000</v>
          </cell>
          <cell r="N30">
            <v>234379</v>
          </cell>
          <cell r="O30">
            <v>54379</v>
          </cell>
          <cell r="P30">
            <v>54379</v>
          </cell>
          <cell r="Q30">
            <v>54379</v>
          </cell>
        </row>
        <row r="31">
          <cell r="K31">
            <v>0</v>
          </cell>
          <cell r="L31">
            <v>500000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>
            <v>6000000</v>
          </cell>
          <cell r="L32">
            <v>6398570.709999999</v>
          </cell>
          <cell r="N32">
            <v>5681394.6499999994</v>
          </cell>
          <cell r="O32">
            <v>871160.94</v>
          </cell>
          <cell r="P32">
            <v>871160.94</v>
          </cell>
          <cell r="Q32">
            <v>826585.08</v>
          </cell>
        </row>
        <row r="33">
          <cell r="K33">
            <v>3000000</v>
          </cell>
          <cell r="L33">
            <v>2493894.2200000002</v>
          </cell>
          <cell r="N33">
            <v>2418894.2200000002</v>
          </cell>
          <cell r="O33">
            <v>455047.02</v>
          </cell>
          <cell r="P33">
            <v>455047.02</v>
          </cell>
          <cell r="Q33">
            <v>455047.02</v>
          </cell>
        </row>
        <row r="34">
          <cell r="K34">
            <v>6000000</v>
          </cell>
          <cell r="L34">
            <v>402207.16</v>
          </cell>
          <cell r="N34">
            <v>482207.16</v>
          </cell>
          <cell r="O34">
            <v>402207.16</v>
          </cell>
          <cell r="P34">
            <v>402207.16</v>
          </cell>
          <cell r="Q34">
            <v>402207.16</v>
          </cell>
        </row>
        <row r="35">
          <cell r="K35">
            <v>79083961</v>
          </cell>
          <cell r="L35">
            <v>0</v>
          </cell>
          <cell r="M35">
            <v>79083961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>
            <v>0</v>
          </cell>
          <cell r="L37">
            <v>28081.85</v>
          </cell>
          <cell r="M37">
            <v>28081.85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>
            <v>0</v>
          </cell>
          <cell r="L38">
            <v>1300000</v>
          </cell>
          <cell r="M38">
            <v>1300000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>
            <v>0</v>
          </cell>
          <cell r="L39">
            <v>200000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>
            <v>17130127.27</v>
          </cell>
          <cell r="L41">
            <v>62208.649999999994</v>
          </cell>
          <cell r="M41">
            <v>17192335.919999998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>
            <v>6600000</v>
          </cell>
          <cell r="L42">
            <v>22331.350000000002</v>
          </cell>
          <cell r="M42">
            <v>6622331.3499999996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>
            <v>0</v>
          </cell>
          <cell r="L48">
            <v>16000000</v>
          </cell>
          <cell r="M48">
            <v>16000000</v>
          </cell>
          <cell r="N48">
            <v>12324678.960000001</v>
          </cell>
          <cell r="O48">
            <v>0</v>
          </cell>
          <cell r="P48">
            <v>0</v>
          </cell>
          <cell r="Q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>
            <v>80000000</v>
          </cell>
          <cell r="L50">
            <v>0</v>
          </cell>
          <cell r="M50">
            <v>80000000</v>
          </cell>
          <cell r="N50">
            <v>54379</v>
          </cell>
          <cell r="O50">
            <v>54379</v>
          </cell>
          <cell r="P50">
            <v>54379</v>
          </cell>
          <cell r="Q50">
            <v>54379</v>
          </cell>
        </row>
        <row r="51"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>
            <v>10000000</v>
          </cell>
          <cell r="L52">
            <v>0</v>
          </cell>
          <cell r="M52">
            <v>10000000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51"/>
  <sheetViews>
    <sheetView showGridLines="0" tabSelected="1" topLeftCell="A16" zoomScale="76" zoomScaleNormal="76" workbookViewId="0">
      <selection activeCell="H46" sqref="H46"/>
    </sheetView>
  </sheetViews>
  <sheetFormatPr baseColWidth="10" defaultRowHeight="12.75" x14ac:dyDescent="0.2"/>
  <cols>
    <col min="1" max="1" width="3" style="1" customWidth="1"/>
    <col min="2" max="3" width="3.7109375" style="1" customWidth="1"/>
    <col min="4" max="4" width="64.5703125" style="1" customWidth="1"/>
    <col min="5" max="5" width="14.42578125" style="1" customWidth="1"/>
    <col min="6" max="6" width="16.7109375" style="1" customWidth="1"/>
    <col min="7" max="7" width="16.42578125" style="1" customWidth="1"/>
    <col min="8" max="10" width="14.42578125" style="1" customWidth="1"/>
    <col min="11" max="11" width="18.5703125" style="1" bestFit="1" customWidth="1"/>
    <col min="12" max="12" width="14.7109375" style="1" customWidth="1"/>
    <col min="13" max="13" width="3.140625" style="1" customWidth="1"/>
    <col min="14" max="16384" width="11.42578125" style="1"/>
  </cols>
  <sheetData>
    <row r="1" spans="2:14" ht="9" customHeight="1" x14ac:dyDescent="0.2"/>
    <row r="2" spans="2:14" ht="1.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4" x14ac:dyDescent="0.2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4" x14ac:dyDescent="0.2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4" x14ac:dyDescent="0.2">
      <c r="B5" s="11" t="s">
        <v>2</v>
      </c>
      <c r="C5" s="11"/>
      <c r="D5" s="11"/>
      <c r="F5" s="12"/>
      <c r="G5" s="12"/>
      <c r="H5" s="12"/>
      <c r="I5" s="12"/>
      <c r="J5" s="12"/>
      <c r="K5" s="12"/>
      <c r="L5" s="12"/>
    </row>
    <row r="6" spans="2:14" x14ac:dyDescent="0.2">
      <c r="B6" s="13" t="s">
        <v>3</v>
      </c>
      <c r="C6" s="14"/>
      <c r="D6" s="15"/>
      <c r="E6" s="16" t="s">
        <v>4</v>
      </c>
      <c r="F6" s="16"/>
      <c r="G6" s="16"/>
      <c r="H6" s="16"/>
      <c r="I6" s="16"/>
      <c r="J6" s="16"/>
      <c r="K6" s="16"/>
      <c r="L6" s="16" t="s">
        <v>5</v>
      </c>
    </row>
    <row r="7" spans="2:14" ht="25.5" x14ac:dyDescent="0.2">
      <c r="B7" s="17"/>
      <c r="C7" s="18"/>
      <c r="D7" s="19"/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16"/>
    </row>
    <row r="8" spans="2:14" ht="15.75" customHeight="1" x14ac:dyDescent="0.2">
      <c r="B8" s="21"/>
      <c r="C8" s="22"/>
      <c r="D8" s="23"/>
      <c r="E8" s="20">
        <v>1</v>
      </c>
      <c r="F8" s="20">
        <v>2</v>
      </c>
      <c r="G8" s="20" t="s">
        <v>13</v>
      </c>
      <c r="H8" s="20"/>
      <c r="I8" s="20">
        <v>4</v>
      </c>
      <c r="J8" s="20"/>
      <c r="K8" s="20">
        <v>5</v>
      </c>
      <c r="L8" s="20" t="s">
        <v>14</v>
      </c>
    </row>
    <row r="9" spans="2:14" ht="15" customHeight="1" x14ac:dyDescent="0.2">
      <c r="B9" s="24" t="s">
        <v>15</v>
      </c>
      <c r="C9" s="25"/>
      <c r="D9" s="26"/>
      <c r="E9" s="27"/>
      <c r="F9" s="28"/>
      <c r="G9" s="29"/>
      <c r="H9" s="29"/>
      <c r="I9" s="30"/>
      <c r="J9" s="30"/>
      <c r="K9" s="29"/>
      <c r="L9" s="31"/>
    </row>
    <row r="10" spans="2:14" x14ac:dyDescent="0.2">
      <c r="B10" s="32"/>
      <c r="C10" s="33" t="s">
        <v>16</v>
      </c>
      <c r="D10" s="34"/>
      <c r="E10" s="35">
        <f>+E11+E12</f>
        <v>0</v>
      </c>
      <c r="F10" s="35">
        <f>+F11+F12</f>
        <v>0</v>
      </c>
      <c r="G10" s="35">
        <f>+E10+F10</f>
        <v>0</v>
      </c>
      <c r="H10" s="35">
        <f>+F10+G10</f>
        <v>0</v>
      </c>
      <c r="I10" s="35">
        <f>+G10+H10</f>
        <v>0</v>
      </c>
      <c r="J10" s="35">
        <f>+H10+I10</f>
        <v>0</v>
      </c>
      <c r="K10" s="35">
        <f>+K11+K12</f>
        <v>0</v>
      </c>
      <c r="L10" s="35">
        <f>+G10-I10</f>
        <v>0</v>
      </c>
    </row>
    <row r="11" spans="2:14" x14ac:dyDescent="0.2">
      <c r="B11" s="32"/>
      <c r="C11" s="36"/>
      <c r="D11" s="37" t="s">
        <v>17</v>
      </c>
      <c r="E11" s="28">
        <v>0</v>
      </c>
      <c r="F11" s="28">
        <v>0</v>
      </c>
      <c r="G11" s="28">
        <f t="shared" ref="G11:G38" si="0">+E11+F11</f>
        <v>0</v>
      </c>
      <c r="H11" s="28">
        <v>0</v>
      </c>
      <c r="I11" s="28">
        <v>0</v>
      </c>
      <c r="J11" s="28">
        <v>0</v>
      </c>
      <c r="K11" s="28">
        <v>0</v>
      </c>
      <c r="L11" s="28">
        <f t="shared" ref="L11:L38" si="1">+G11-I11</f>
        <v>0</v>
      </c>
    </row>
    <row r="12" spans="2:14" x14ac:dyDescent="0.2">
      <c r="B12" s="32"/>
      <c r="C12" s="36"/>
      <c r="D12" s="37" t="s">
        <v>18</v>
      </c>
      <c r="E12" s="28">
        <v>0</v>
      </c>
      <c r="F12" s="28">
        <v>0</v>
      </c>
      <c r="G12" s="28">
        <f t="shared" si="0"/>
        <v>0</v>
      </c>
      <c r="H12" s="28">
        <v>0</v>
      </c>
      <c r="I12" s="28">
        <v>0</v>
      </c>
      <c r="J12" s="28">
        <v>0</v>
      </c>
      <c r="K12" s="28">
        <v>0</v>
      </c>
      <c r="L12" s="28">
        <f t="shared" si="1"/>
        <v>0</v>
      </c>
    </row>
    <row r="13" spans="2:14" x14ac:dyDescent="0.2">
      <c r="B13" s="32"/>
      <c r="C13" s="33" t="s">
        <v>19</v>
      </c>
      <c r="D13" s="34"/>
      <c r="E13" s="38">
        <f>SUM(E14:E21)</f>
        <v>513216582.06999999</v>
      </c>
      <c r="F13" s="38">
        <f t="shared" ref="F13:K13" si="2">SUM(F14:F21)</f>
        <v>233866451.36999995</v>
      </c>
      <c r="G13" s="38">
        <f t="shared" si="2"/>
        <v>747083033.44000006</v>
      </c>
      <c r="H13" s="38">
        <f t="shared" si="2"/>
        <v>165633961.68000001</v>
      </c>
      <c r="I13" s="38">
        <f t="shared" si="2"/>
        <v>55070239.219999999</v>
      </c>
      <c r="J13" s="38">
        <f t="shared" si="2"/>
        <v>55070239.219999999</v>
      </c>
      <c r="K13" s="38">
        <f t="shared" si="2"/>
        <v>54385577.530000001</v>
      </c>
      <c r="L13" s="38">
        <f t="shared" si="1"/>
        <v>692012794.22000003</v>
      </c>
    </row>
    <row r="14" spans="2:14" x14ac:dyDescent="0.2">
      <c r="B14" s="32"/>
      <c r="C14" s="36"/>
      <c r="D14" s="37" t="s">
        <v>20</v>
      </c>
      <c r="E14" s="28">
        <f>+[1]PyPI!K16+[1]PyPI!K17+[1]PyPI!K27+[1]PyPI!K28+[1]PyPI!K29+[1]PyPI!K30+[1]PyPI!K31+[1]PyPI!K32+[1]PyPI!K33+[1]PyPI!K34+[1]PyPI!K36+[1]PyPI!K39</f>
        <v>104151336.91</v>
      </c>
      <c r="F14" s="28">
        <f>+[1]PyPI!L16+[1]PyPI!L17+[1]PyPI!L27+[1]PyPI!L28+[1]PyPI!L29+[1]PyPI!L30+[1]PyPI!L31+[1]PyPI!L32+[1]PyPI!L33+[1]PyPI!L34+[1]PyPI!L36+[1]PyPI!L39</f>
        <v>27399796.889999997</v>
      </c>
      <c r="G14" s="28">
        <f>+E14+F14</f>
        <v>131551133.8</v>
      </c>
      <c r="H14" s="28">
        <f>+[1]PyPI!N16+[1]PyPI!N17+[1]PyPI!N27+[1]PyPI!N28+[1]PyPI!N29+[1]PyPI!N30+[1]PyPI!N31+[1]PyPI!N32+[1]PyPI!N33+[1]PyPI!N34+[1]PyPI!N36+[1]PyPI!N39</f>
        <v>23019543.279999997</v>
      </c>
      <c r="I14" s="28">
        <f>+[1]PyPI!O16+[1]PyPI!O17+[1]PyPI!O27+[1]PyPI!O28+[1]PyPI!O29+[1]PyPI!O30+[1]PyPI!O31+[1]PyPI!O32+[1]PyPI!O33+[1]PyPI!O34+[1]PyPI!O36+[1]PyPI!O39</f>
        <v>6830323.1899999995</v>
      </c>
      <c r="J14" s="28">
        <f>+[1]PyPI!P16+[1]PyPI!P17+[1]PyPI!P27+[1]PyPI!P28+[1]PyPI!P29+[1]PyPI!P30+[1]PyPI!P31+[1]PyPI!P32+[1]PyPI!P33+[1]PyPI!P34+[1]PyPI!P36+[1]PyPI!P39</f>
        <v>6830323.1899999995</v>
      </c>
      <c r="K14" s="28">
        <f>+[1]PyPI!Q16+[1]PyPI!Q17+[1]PyPI!Q27+[1]PyPI!Q28+[1]PyPI!Q29+[1]PyPI!Q30+[1]PyPI!Q31+[1]PyPI!Q32+[1]PyPI!Q33+[1]PyPI!Q34+[1]PyPI!Q36+[1]PyPI!Q39</f>
        <v>6763332.8599999994</v>
      </c>
      <c r="L14" s="28">
        <f>+G14-I14</f>
        <v>124720810.61</v>
      </c>
      <c r="N14" s="39"/>
    </row>
    <row r="15" spans="2:14" x14ac:dyDescent="0.2">
      <c r="B15" s="32"/>
      <c r="C15" s="36"/>
      <c r="D15" s="37" t="s">
        <v>21</v>
      </c>
      <c r="E15" s="28">
        <v>0</v>
      </c>
      <c r="F15" s="28">
        <v>0</v>
      </c>
      <c r="G15" s="28">
        <f t="shared" si="0"/>
        <v>0</v>
      </c>
      <c r="H15" s="28">
        <v>0</v>
      </c>
      <c r="I15" s="28">
        <v>0</v>
      </c>
      <c r="J15" s="28">
        <v>0</v>
      </c>
      <c r="K15" s="28">
        <v>0</v>
      </c>
      <c r="L15" s="28">
        <f t="shared" si="1"/>
        <v>0</v>
      </c>
    </row>
    <row r="16" spans="2:14" x14ac:dyDescent="0.2">
      <c r="B16" s="32"/>
      <c r="C16" s="36"/>
      <c r="D16" s="37" t="s">
        <v>22</v>
      </c>
      <c r="E16" s="28">
        <f>+[1]PyPI!K11+[1]PyPI!K12+[1]PyPI!K13</f>
        <v>18969926.030000001</v>
      </c>
      <c r="F16" s="28">
        <f>+[1]PyPI!L11+[1]PyPI!L12+[1]PyPI!L13</f>
        <v>1113863.1300000001</v>
      </c>
      <c r="G16" s="28">
        <f t="shared" si="0"/>
        <v>20083789.16</v>
      </c>
      <c r="H16" s="28">
        <f>+[1]PyPI!N11+[1]PyPI!N12+[1]PyPI!N13</f>
        <v>4361128.54</v>
      </c>
      <c r="I16" s="28">
        <f>+[1]PyPI!O11+[1]PyPI!O12+[1]PyPI!O13</f>
        <v>4246033.38</v>
      </c>
      <c r="J16" s="28">
        <f>+[1]PyPI!P11+[1]PyPI!P12+[1]PyPI!P13</f>
        <v>4246033.38</v>
      </c>
      <c r="K16" s="28">
        <f>+[1]PyPI!Q11+[1]PyPI!Q12+[1]PyPI!Q13</f>
        <v>4241858.91</v>
      </c>
      <c r="L16" s="28">
        <f t="shared" si="1"/>
        <v>15837755.780000001</v>
      </c>
    </row>
    <row r="17" spans="2:12" x14ac:dyDescent="0.2">
      <c r="B17" s="32"/>
      <c r="C17" s="36"/>
      <c r="D17" s="37" t="s">
        <v>23</v>
      </c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v>0</v>
      </c>
      <c r="K17" s="28">
        <v>0</v>
      </c>
      <c r="L17" s="28">
        <f t="shared" si="1"/>
        <v>0</v>
      </c>
    </row>
    <row r="18" spans="2:12" x14ac:dyDescent="0.2">
      <c r="B18" s="32"/>
      <c r="C18" s="36"/>
      <c r="D18" s="37" t="s">
        <v>24</v>
      </c>
      <c r="E18" s="28">
        <v>0</v>
      </c>
      <c r="F18" s="28">
        <v>0</v>
      </c>
      <c r="G18" s="28">
        <f t="shared" si="0"/>
        <v>0</v>
      </c>
      <c r="H18" s="28">
        <v>0</v>
      </c>
      <c r="I18" s="28">
        <v>0</v>
      </c>
      <c r="J18" s="28">
        <v>0</v>
      </c>
      <c r="K18" s="28">
        <v>0</v>
      </c>
      <c r="L18" s="28">
        <f t="shared" si="1"/>
        <v>0</v>
      </c>
    </row>
    <row r="19" spans="2:12" x14ac:dyDescent="0.2">
      <c r="B19" s="32"/>
      <c r="C19" s="36"/>
      <c r="D19" s="37" t="s">
        <v>25</v>
      </c>
      <c r="E19" s="28">
        <v>0</v>
      </c>
      <c r="F19" s="28">
        <v>0</v>
      </c>
      <c r="G19" s="28">
        <f t="shared" si="0"/>
        <v>0</v>
      </c>
      <c r="H19" s="28">
        <v>0</v>
      </c>
      <c r="I19" s="28">
        <v>0</v>
      </c>
      <c r="J19" s="28">
        <v>0</v>
      </c>
      <c r="K19" s="28">
        <v>0</v>
      </c>
      <c r="L19" s="28">
        <f t="shared" si="1"/>
        <v>0</v>
      </c>
    </row>
    <row r="20" spans="2:12" x14ac:dyDescent="0.2">
      <c r="B20" s="32"/>
      <c r="C20" s="36"/>
      <c r="D20" s="37" t="s">
        <v>26</v>
      </c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v>0</v>
      </c>
      <c r="K20" s="28">
        <v>0</v>
      </c>
      <c r="L20" s="28">
        <f t="shared" si="1"/>
        <v>0</v>
      </c>
    </row>
    <row r="21" spans="2:12" x14ac:dyDescent="0.2">
      <c r="B21" s="32"/>
      <c r="C21" s="36"/>
      <c r="D21" s="37" t="s">
        <v>27</v>
      </c>
      <c r="E21" s="28">
        <f>+[1]PyPI!K15+[1]PyPI!K18+[1]PyPI!K19+[1]PyPI!K20+[1]PyPI!K21+[1]PyPI!K22+[1]PyPI!K23+[1]PyPI!K24+[1]PyPI!K25+[1]PyPI!K26+[1]PyPI!K35+[1]PyPI!K37+[1]PyPI!K38+[1]PyPI!K40+[1]PyPI!K41+[1]PyPI!K42+[1]PyPI!K43+[1]PyPI!K44+[1]PyPI!K45+[1]PyPI!K46+[1]PyPI!K52+[1]PyPI!K47+[1]PyPI!K48+[1]PyPI!K50+[1]PyPI!K49+[1]PyPI!K51</f>
        <v>390095319.13</v>
      </c>
      <c r="F21" s="28">
        <f>+[1]PyPI!L15+[1]PyPI!L18+[1]PyPI!L19+[1]PyPI!L20+[1]PyPI!L21+[1]PyPI!L22+[1]PyPI!L23+[1]PyPI!L24+[1]PyPI!L25+[1]PyPI!L26+[1]PyPI!L35+[1]PyPI!L37+[1]PyPI!L38+[1]PyPI!L40+[1]PyPI!L41+[1]PyPI!L42+[1]PyPI!L43+[1]PyPI!L44+[1]PyPI!L45+[1]PyPI!L46+[1]PyPI!L52+[1]PyPI!L47+[1]PyPI!L48+[1]PyPI!L50+[1]PyPI!L49+[1]PyPI!L51</f>
        <v>205352791.34999993</v>
      </c>
      <c r="G21" s="28">
        <f>+[1]PyPI!M15+[1]PyPI!M18+[1]PyPI!M19+[1]PyPI!M20+[1]PyPI!M21+[1]PyPI!M22+[1]PyPI!M23+[1]PyPI!M24+[1]PyPI!M25+[1]PyPI!M26+[1]PyPI!M35+[1]PyPI!M37+[1]PyPI!M38+[1]PyPI!M40+[1]PyPI!M41+[1]PyPI!M42+[1]PyPI!M43+[1]PyPI!M44+[1]PyPI!M45+[1]PyPI!M46+[1]PyPI!M52+[1]PyPI!M47+[1]PyPI!M48+[1]PyPI!M50+[1]PyPI!M49+[1]PyPI!M51</f>
        <v>595448110.48000002</v>
      </c>
      <c r="H21" s="28">
        <f>+[1]PyPI!N15+[1]PyPI!N18+[1]PyPI!N19+[1]PyPI!N20+[1]PyPI!N21+[1]PyPI!N22+[1]PyPI!N23+[1]PyPI!N24+[1]PyPI!N25+[1]PyPI!N26+[1]PyPI!N35+[1]PyPI!N37+[1]PyPI!N38+[1]PyPI!N40+[1]PyPI!N41+[1]PyPI!N42+[1]PyPI!N43+[1]PyPI!N44+[1]PyPI!N45+[1]PyPI!N46+[1]PyPI!N52+[1]PyPI!N47+[1]PyPI!N48+[1]PyPI!N50+[1]PyPI!N49+[1]PyPI!N51</f>
        <v>138253289.86000001</v>
      </c>
      <c r="I21" s="28">
        <f>+[1]PyPI!O15+[1]PyPI!O18+[1]PyPI!O19+[1]PyPI!O20+[1]PyPI!O21+[1]PyPI!O22+[1]PyPI!O23+[1]PyPI!O24+[1]PyPI!O25+[1]PyPI!O26+[1]PyPI!O35+[1]PyPI!O37+[1]PyPI!O38+[1]PyPI!O40+[1]PyPI!O41+[1]PyPI!O42+[1]PyPI!O43+[1]PyPI!O44+[1]PyPI!O45+[1]PyPI!O46+[1]PyPI!O52+[1]PyPI!O47+[1]PyPI!O48+[1]PyPI!O50+[1]PyPI!O49+[1]PyPI!O51</f>
        <v>43993882.649999999</v>
      </c>
      <c r="J21" s="28">
        <f>+[1]PyPI!P15+[1]PyPI!P18+[1]PyPI!P19+[1]PyPI!P20+[1]PyPI!P21+[1]PyPI!P22+[1]PyPI!P23+[1]PyPI!P24+[1]PyPI!P25+[1]PyPI!P26+[1]PyPI!P35+[1]PyPI!P37+[1]PyPI!P38+[1]PyPI!P40+[1]PyPI!P41+[1]PyPI!P42+[1]PyPI!P43+[1]PyPI!P44+[1]PyPI!P45+[1]PyPI!P46+[1]PyPI!P52+[1]PyPI!P47+[1]PyPI!P48+[1]PyPI!P50+[1]PyPI!P49+[1]PyPI!P51</f>
        <v>43993882.649999999</v>
      </c>
      <c r="K21" s="28">
        <f>+[1]PyPI!Q15+[1]PyPI!Q18+[1]PyPI!Q19+[1]PyPI!Q20+[1]PyPI!Q21+[1]PyPI!Q22+[1]PyPI!Q23+[1]PyPI!Q24+[1]PyPI!Q25+[1]PyPI!Q26+[1]PyPI!Q35+[1]PyPI!Q37+[1]PyPI!Q38+[1]PyPI!Q40+[1]PyPI!Q41+[1]PyPI!Q42+[1]PyPI!Q43+[1]PyPI!Q44+[1]PyPI!Q45+[1]PyPI!Q46+[1]PyPI!Q52+[1]PyPI!Q47+[1]PyPI!Q48+[1]PyPI!Q50+[1]PyPI!Q49+[1]PyPI!Q51</f>
        <v>43380385.760000005</v>
      </c>
      <c r="L21" s="28">
        <f t="shared" si="1"/>
        <v>551454227.83000004</v>
      </c>
    </row>
    <row r="22" spans="2:12" x14ac:dyDescent="0.2">
      <c r="B22" s="32"/>
      <c r="C22" s="33" t="s">
        <v>28</v>
      </c>
      <c r="D22" s="34"/>
      <c r="E22" s="38">
        <f t="shared" ref="E22:K22" si="3">SUM(E23:E25)</f>
        <v>4069517.47</v>
      </c>
      <c r="F22" s="38">
        <f t="shared" si="3"/>
        <v>31623.599999999991</v>
      </c>
      <c r="G22" s="38">
        <f t="shared" si="3"/>
        <v>4101141.0700000003</v>
      </c>
      <c r="H22" s="38">
        <f t="shared" si="3"/>
        <v>886744.03</v>
      </c>
      <c r="I22" s="38">
        <f t="shared" si="3"/>
        <v>880208.81</v>
      </c>
      <c r="J22" s="38">
        <f t="shared" ref="J22" si="4">SUM(J23:J25)</f>
        <v>880208.81</v>
      </c>
      <c r="K22" s="38">
        <f t="shared" si="3"/>
        <v>878088.38</v>
      </c>
      <c r="L22" s="38">
        <f t="shared" si="1"/>
        <v>3220932.2600000002</v>
      </c>
    </row>
    <row r="23" spans="2:12" x14ac:dyDescent="0.2">
      <c r="B23" s="32"/>
      <c r="C23" s="36"/>
      <c r="D23" s="37" t="s">
        <v>29</v>
      </c>
      <c r="E23" s="28">
        <f>+[1]PyPI!K14</f>
        <v>4069517.47</v>
      </c>
      <c r="F23" s="28">
        <f>+[1]PyPI!L14</f>
        <v>31623.599999999991</v>
      </c>
      <c r="G23" s="28">
        <f t="shared" si="0"/>
        <v>4101141.0700000003</v>
      </c>
      <c r="H23" s="28">
        <f>+[1]PyPI!N14</f>
        <v>886744.03</v>
      </c>
      <c r="I23" s="28">
        <f>+[1]PyPI!O14</f>
        <v>880208.81</v>
      </c>
      <c r="J23" s="28">
        <f>+[1]PyPI!P14</f>
        <v>880208.81</v>
      </c>
      <c r="K23" s="28">
        <f>+[1]PyPI!Q14</f>
        <v>878088.38</v>
      </c>
      <c r="L23" s="28">
        <f t="shared" si="1"/>
        <v>3220932.2600000002</v>
      </c>
    </row>
    <row r="24" spans="2:12" x14ac:dyDescent="0.2">
      <c r="B24" s="32"/>
      <c r="C24" s="36"/>
      <c r="D24" s="37" t="s">
        <v>30</v>
      </c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v>0</v>
      </c>
      <c r="K24" s="28">
        <v>0</v>
      </c>
      <c r="L24" s="28">
        <f t="shared" si="1"/>
        <v>0</v>
      </c>
    </row>
    <row r="25" spans="2:12" x14ac:dyDescent="0.2">
      <c r="B25" s="32"/>
      <c r="C25" s="36"/>
      <c r="D25" s="37" t="s">
        <v>31</v>
      </c>
      <c r="E25" s="28">
        <v>0</v>
      </c>
      <c r="F25" s="28">
        <v>0</v>
      </c>
      <c r="G25" s="28">
        <f t="shared" si="0"/>
        <v>0</v>
      </c>
      <c r="H25" s="28">
        <v>0</v>
      </c>
      <c r="I25" s="28">
        <v>0</v>
      </c>
      <c r="J25" s="28">
        <v>0</v>
      </c>
      <c r="K25" s="28">
        <v>0</v>
      </c>
      <c r="L25" s="28">
        <f t="shared" si="1"/>
        <v>0</v>
      </c>
    </row>
    <row r="26" spans="2:12" x14ac:dyDescent="0.2">
      <c r="B26" s="32"/>
      <c r="C26" s="33" t="s">
        <v>32</v>
      </c>
      <c r="D26" s="34"/>
      <c r="E26" s="38">
        <f>SUM(E27:E28)</f>
        <v>0</v>
      </c>
      <c r="F26" s="38">
        <f t="shared" ref="F26:K26" si="5">SUM(F27:F28)</f>
        <v>0</v>
      </c>
      <c r="G26" s="38">
        <f t="shared" si="5"/>
        <v>0</v>
      </c>
      <c r="H26" s="38">
        <f t="shared" si="5"/>
        <v>0</v>
      </c>
      <c r="I26" s="38">
        <f t="shared" si="5"/>
        <v>0</v>
      </c>
      <c r="J26" s="38">
        <f t="shared" si="5"/>
        <v>0</v>
      </c>
      <c r="K26" s="38">
        <f t="shared" si="5"/>
        <v>0</v>
      </c>
      <c r="L26" s="38">
        <f t="shared" si="1"/>
        <v>0</v>
      </c>
    </row>
    <row r="27" spans="2:12" x14ac:dyDescent="0.2">
      <c r="B27" s="32"/>
      <c r="C27" s="36"/>
      <c r="D27" s="37" t="s">
        <v>33</v>
      </c>
      <c r="E27" s="28">
        <v>0</v>
      </c>
      <c r="F27" s="28">
        <v>0</v>
      </c>
      <c r="G27" s="28">
        <f t="shared" si="0"/>
        <v>0</v>
      </c>
      <c r="H27" s="28">
        <v>0</v>
      </c>
      <c r="I27" s="28">
        <v>0</v>
      </c>
      <c r="J27" s="28">
        <v>0</v>
      </c>
      <c r="K27" s="28">
        <v>0</v>
      </c>
      <c r="L27" s="28">
        <f t="shared" si="1"/>
        <v>0</v>
      </c>
    </row>
    <row r="28" spans="2:12" x14ac:dyDescent="0.2">
      <c r="B28" s="32"/>
      <c r="C28" s="36"/>
      <c r="D28" s="37" t="s">
        <v>34</v>
      </c>
      <c r="E28" s="28">
        <v>0</v>
      </c>
      <c r="F28" s="28">
        <v>0</v>
      </c>
      <c r="G28" s="28">
        <f t="shared" si="0"/>
        <v>0</v>
      </c>
      <c r="H28" s="28">
        <v>0</v>
      </c>
      <c r="I28" s="28">
        <v>0</v>
      </c>
      <c r="J28" s="28">
        <v>0</v>
      </c>
      <c r="K28" s="28">
        <v>0</v>
      </c>
      <c r="L28" s="28">
        <f t="shared" si="1"/>
        <v>0</v>
      </c>
    </row>
    <row r="29" spans="2:12" x14ac:dyDescent="0.2">
      <c r="B29" s="32"/>
      <c r="C29" s="33" t="s">
        <v>35</v>
      </c>
      <c r="D29" s="34"/>
      <c r="E29" s="38">
        <f t="shared" ref="E29:K29" si="6">SUM(E30:E33)</f>
        <v>0</v>
      </c>
      <c r="F29" s="38">
        <f t="shared" si="6"/>
        <v>0</v>
      </c>
      <c r="G29" s="38">
        <f t="shared" si="6"/>
        <v>0</v>
      </c>
      <c r="H29" s="38">
        <f t="shared" si="6"/>
        <v>0</v>
      </c>
      <c r="I29" s="38">
        <f t="shared" si="6"/>
        <v>0</v>
      </c>
      <c r="J29" s="38">
        <f t="shared" si="6"/>
        <v>0</v>
      </c>
      <c r="K29" s="38">
        <f t="shared" si="6"/>
        <v>0</v>
      </c>
      <c r="L29" s="38">
        <f t="shared" si="1"/>
        <v>0</v>
      </c>
    </row>
    <row r="30" spans="2:12" x14ac:dyDescent="0.2">
      <c r="B30" s="32"/>
      <c r="C30" s="36"/>
      <c r="D30" s="37" t="s">
        <v>36</v>
      </c>
      <c r="E30" s="28">
        <v>0</v>
      </c>
      <c r="F30" s="28">
        <v>0</v>
      </c>
      <c r="G30" s="28">
        <f t="shared" si="0"/>
        <v>0</v>
      </c>
      <c r="H30" s="28">
        <v>0</v>
      </c>
      <c r="I30" s="28">
        <v>0</v>
      </c>
      <c r="J30" s="28">
        <v>0</v>
      </c>
      <c r="K30" s="28">
        <v>0</v>
      </c>
      <c r="L30" s="28">
        <f t="shared" si="1"/>
        <v>0</v>
      </c>
    </row>
    <row r="31" spans="2:12" x14ac:dyDescent="0.2">
      <c r="B31" s="32"/>
      <c r="C31" s="36"/>
      <c r="D31" s="37" t="s">
        <v>37</v>
      </c>
      <c r="E31" s="28">
        <v>0</v>
      </c>
      <c r="F31" s="28">
        <v>0</v>
      </c>
      <c r="G31" s="28">
        <f t="shared" si="0"/>
        <v>0</v>
      </c>
      <c r="H31" s="28">
        <v>0</v>
      </c>
      <c r="I31" s="28">
        <v>0</v>
      </c>
      <c r="J31" s="28">
        <v>0</v>
      </c>
      <c r="K31" s="28">
        <v>0</v>
      </c>
      <c r="L31" s="28">
        <f t="shared" si="1"/>
        <v>0</v>
      </c>
    </row>
    <row r="32" spans="2:12" x14ac:dyDescent="0.2">
      <c r="B32" s="32"/>
      <c r="C32" s="36"/>
      <c r="D32" s="37" t="s">
        <v>38</v>
      </c>
      <c r="E32" s="28">
        <v>0</v>
      </c>
      <c r="F32" s="28">
        <v>0</v>
      </c>
      <c r="G32" s="28">
        <f t="shared" si="0"/>
        <v>0</v>
      </c>
      <c r="H32" s="28">
        <v>0</v>
      </c>
      <c r="I32" s="28">
        <v>0</v>
      </c>
      <c r="J32" s="28">
        <v>0</v>
      </c>
      <c r="K32" s="28">
        <v>0</v>
      </c>
      <c r="L32" s="28">
        <f t="shared" si="1"/>
        <v>0</v>
      </c>
    </row>
    <row r="33" spans="1:14" x14ac:dyDescent="0.2">
      <c r="B33" s="32"/>
      <c r="C33" s="36"/>
      <c r="D33" s="37" t="s">
        <v>39</v>
      </c>
      <c r="E33" s="28">
        <v>0</v>
      </c>
      <c r="F33" s="28">
        <v>0</v>
      </c>
      <c r="G33" s="28">
        <f t="shared" si="0"/>
        <v>0</v>
      </c>
      <c r="H33" s="28">
        <v>0</v>
      </c>
      <c r="I33" s="28">
        <v>0</v>
      </c>
      <c r="J33" s="28">
        <v>0</v>
      </c>
      <c r="K33" s="28">
        <v>0</v>
      </c>
      <c r="L33" s="28">
        <f t="shared" si="1"/>
        <v>0</v>
      </c>
    </row>
    <row r="34" spans="1:14" x14ac:dyDescent="0.2">
      <c r="B34" s="32"/>
      <c r="C34" s="33" t="s">
        <v>40</v>
      </c>
      <c r="D34" s="34"/>
      <c r="E34" s="38">
        <f>SUM(E35)</f>
        <v>0</v>
      </c>
      <c r="F34" s="38">
        <f t="shared" ref="F34:K34" si="7">SUM(F35)</f>
        <v>0</v>
      </c>
      <c r="G34" s="38">
        <f t="shared" si="7"/>
        <v>0</v>
      </c>
      <c r="H34" s="38">
        <f t="shared" si="7"/>
        <v>0</v>
      </c>
      <c r="I34" s="38">
        <f t="shared" si="7"/>
        <v>0</v>
      </c>
      <c r="J34" s="38">
        <f t="shared" si="7"/>
        <v>0</v>
      </c>
      <c r="K34" s="38">
        <f t="shared" si="7"/>
        <v>0</v>
      </c>
      <c r="L34" s="38">
        <f t="shared" si="1"/>
        <v>0</v>
      </c>
    </row>
    <row r="35" spans="1:14" x14ac:dyDescent="0.2">
      <c r="B35" s="32"/>
      <c r="C35" s="36"/>
      <c r="D35" s="37" t="s">
        <v>41</v>
      </c>
      <c r="E35" s="28">
        <v>0</v>
      </c>
      <c r="F35" s="28">
        <v>0</v>
      </c>
      <c r="G35" s="28">
        <f t="shared" si="0"/>
        <v>0</v>
      </c>
      <c r="H35" s="28">
        <v>0</v>
      </c>
      <c r="I35" s="28">
        <v>0</v>
      </c>
      <c r="J35" s="28">
        <v>0</v>
      </c>
      <c r="K35" s="28">
        <v>0</v>
      </c>
      <c r="L35" s="28">
        <f t="shared" si="1"/>
        <v>0</v>
      </c>
    </row>
    <row r="36" spans="1:14" ht="15" customHeight="1" x14ac:dyDescent="0.2">
      <c r="B36" s="24" t="s">
        <v>42</v>
      </c>
      <c r="C36" s="25"/>
      <c r="D36" s="26"/>
      <c r="E36" s="28">
        <v>0</v>
      </c>
      <c r="F36" s="28">
        <v>0</v>
      </c>
      <c r="G36" s="28">
        <f t="shared" si="0"/>
        <v>0</v>
      </c>
      <c r="H36" s="28">
        <v>0</v>
      </c>
      <c r="I36" s="28">
        <v>0</v>
      </c>
      <c r="J36" s="28">
        <v>0</v>
      </c>
      <c r="K36" s="28">
        <v>0</v>
      </c>
      <c r="L36" s="28">
        <f t="shared" si="1"/>
        <v>0</v>
      </c>
    </row>
    <row r="37" spans="1:14" ht="15" customHeight="1" x14ac:dyDescent="0.2">
      <c r="B37" s="24" t="s">
        <v>43</v>
      </c>
      <c r="C37" s="25"/>
      <c r="D37" s="26"/>
      <c r="E37" s="28">
        <v>0</v>
      </c>
      <c r="F37" s="28">
        <v>0</v>
      </c>
      <c r="G37" s="28">
        <f t="shared" si="0"/>
        <v>0</v>
      </c>
      <c r="H37" s="28">
        <v>0</v>
      </c>
      <c r="I37" s="28">
        <v>0</v>
      </c>
      <c r="J37" s="28">
        <v>0</v>
      </c>
      <c r="K37" s="28">
        <v>0</v>
      </c>
      <c r="L37" s="28">
        <f t="shared" si="1"/>
        <v>0</v>
      </c>
    </row>
    <row r="38" spans="1:14" ht="15.75" customHeight="1" x14ac:dyDescent="0.2">
      <c r="B38" s="24" t="s">
        <v>44</v>
      </c>
      <c r="C38" s="25"/>
      <c r="D38" s="26"/>
      <c r="E38" s="28">
        <v>0</v>
      </c>
      <c r="F38" s="28">
        <v>0</v>
      </c>
      <c r="G38" s="28">
        <f t="shared" si="0"/>
        <v>0</v>
      </c>
      <c r="H38" s="28">
        <v>0</v>
      </c>
      <c r="I38" s="28">
        <v>0</v>
      </c>
      <c r="J38" s="28">
        <v>0</v>
      </c>
      <c r="K38" s="28">
        <v>0</v>
      </c>
      <c r="L38" s="28">
        <f t="shared" si="1"/>
        <v>0</v>
      </c>
    </row>
    <row r="39" spans="1:14" ht="3" customHeight="1" x14ac:dyDescent="0.2">
      <c r="B39" s="40"/>
      <c r="C39" s="41"/>
      <c r="D39" s="42"/>
      <c r="E39" s="43"/>
      <c r="F39" s="43"/>
      <c r="G39" s="43"/>
      <c r="H39" s="43"/>
      <c r="I39" s="43"/>
      <c r="J39" s="43"/>
      <c r="K39" s="43"/>
      <c r="L39" s="43"/>
    </row>
    <row r="40" spans="1:14" s="44" customFormat="1" x14ac:dyDescent="0.2">
      <c r="B40" s="45"/>
      <c r="C40" s="46" t="s">
        <v>45</v>
      </c>
      <c r="D40" s="47"/>
      <c r="E40" s="48">
        <f>+E10+E13+E22+E26+E29+E34+E36+E37+E38</f>
        <v>517286099.54000002</v>
      </c>
      <c r="F40" s="48">
        <f t="shared" ref="F40:L40" si="8">+F10+F13+F22+F26+F29+F34+F36+F37+F38</f>
        <v>233898074.96999994</v>
      </c>
      <c r="G40" s="48">
        <f t="shared" si="8"/>
        <v>751184174.51000011</v>
      </c>
      <c r="H40" s="48">
        <f t="shared" si="8"/>
        <v>166520705.71000001</v>
      </c>
      <c r="I40" s="48">
        <f t="shared" si="8"/>
        <v>55950448.030000001</v>
      </c>
      <c r="J40" s="48">
        <f t="shared" si="8"/>
        <v>55950448.030000001</v>
      </c>
      <c r="K40" s="48">
        <f t="shared" si="8"/>
        <v>55263665.910000004</v>
      </c>
      <c r="L40" s="48">
        <f t="shared" si="8"/>
        <v>695233726.48000002</v>
      </c>
    </row>
    <row r="41" spans="1:14" ht="6" customHeight="1" x14ac:dyDescent="0.2"/>
    <row r="42" spans="1:14" s="51" customFormat="1" ht="15" customHeight="1" x14ac:dyDescent="0.2">
      <c r="A42" s="49"/>
      <c r="B42" s="50" t="s">
        <v>46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4" x14ac:dyDescent="0.2">
      <c r="E43" s="52" t="str">
        <f>IF(E40=[1]CAdmon!D21," ","ERROR")</f>
        <v xml:space="preserve"> </v>
      </c>
      <c r="F43" s="52"/>
      <c r="G43" s="52" t="str">
        <f>IF(G40=[1]CAdmon!F21," ","ERROR")</f>
        <v xml:space="preserve"> </v>
      </c>
      <c r="H43" s="52" t="str">
        <f>IF(H40=[1]CAdmon!G21," ","ERROR")</f>
        <v xml:space="preserve"> </v>
      </c>
      <c r="I43" s="52" t="str">
        <f>IF(I40=[1]CAdmon!H21," ","ERROR")</f>
        <v xml:space="preserve"> </v>
      </c>
      <c r="J43" s="52" t="str">
        <f>IF(J40=[1]CAdmon!I21," ","ERROR")</f>
        <v xml:space="preserve"> </v>
      </c>
      <c r="K43" s="52" t="str">
        <f>IF(K40=[1]CAdmon!J21," ","ERROR")</f>
        <v xml:space="preserve"> </v>
      </c>
      <c r="L43" s="52" t="str">
        <f>IF(L40=[1]CAdmon!K21," ","ERROR")</f>
        <v xml:space="preserve"> </v>
      </c>
      <c r="M43" s="52" t="str">
        <f>IF(M41=[1]CAdmon!K42," ","ERROR")</f>
        <v xml:space="preserve"> </v>
      </c>
      <c r="N43" s="52" t="str">
        <f>IF(N41=[1]CAdmon!L42," ","ERROR")</f>
        <v xml:space="preserve"> </v>
      </c>
    </row>
    <row r="44" spans="1:14" s="53" customFormat="1" x14ac:dyDescent="0.2">
      <c r="E44" s="54"/>
      <c r="F44" s="55"/>
      <c r="G44" s="56"/>
      <c r="H44" s="57"/>
      <c r="I44" s="57"/>
      <c r="J44" s="57"/>
      <c r="K44" s="57"/>
      <c r="L44" s="58"/>
      <c r="M44" s="58"/>
    </row>
    <row r="45" spans="1:14" x14ac:dyDescent="0.2">
      <c r="F45" s="59">
        <f>+F40-[1]CAdmon!E21</f>
        <v>0</v>
      </c>
      <c r="G45" s="59">
        <f>+G40-[1]CAdmon!F21</f>
        <v>0</v>
      </c>
      <c r="H45" s="39"/>
      <c r="J45" s="60"/>
      <c r="K45" s="61"/>
    </row>
    <row r="47" spans="1:14" x14ac:dyDescent="0.2">
      <c r="B47" s="62"/>
    </row>
    <row r="48" spans="1:14" x14ac:dyDescent="0.2">
      <c r="B48" s="62"/>
      <c r="C48" s="63"/>
      <c r="D48" s="63"/>
      <c r="G48" s="64"/>
    </row>
    <row r="49" spans="2:11" x14ac:dyDescent="0.2">
      <c r="B49" s="62"/>
      <c r="C49" s="65" t="s">
        <v>47</v>
      </c>
      <c r="D49" s="65"/>
      <c r="G49" s="66"/>
      <c r="H49" s="67" t="s">
        <v>48</v>
      </c>
      <c r="I49" s="67"/>
      <c r="J49" s="67"/>
      <c r="K49" s="67"/>
    </row>
    <row r="50" spans="2:11" x14ac:dyDescent="0.2">
      <c r="B50" s="62"/>
      <c r="C50" s="68" t="s">
        <v>49</v>
      </c>
      <c r="D50" s="68"/>
      <c r="G50" s="66"/>
      <c r="H50" s="69" t="s">
        <v>50</v>
      </c>
      <c r="I50" s="69"/>
      <c r="J50" s="69"/>
      <c r="K50" s="69"/>
    </row>
    <row r="51" spans="2:11" x14ac:dyDescent="0.2">
      <c r="B51" s="62"/>
    </row>
  </sheetData>
  <mergeCells count="22">
    <mergeCell ref="C49:D49"/>
    <mergeCell ref="H49:K49"/>
    <mergeCell ref="C50:D50"/>
    <mergeCell ref="H50:K50"/>
    <mergeCell ref="C34:D34"/>
    <mergeCell ref="B36:D36"/>
    <mergeCell ref="B37:D37"/>
    <mergeCell ref="B38:D38"/>
    <mergeCell ref="C40:D40"/>
    <mergeCell ref="B42:L42"/>
    <mergeCell ref="B9:D9"/>
    <mergeCell ref="C10:D10"/>
    <mergeCell ref="C13:D13"/>
    <mergeCell ref="C22:D22"/>
    <mergeCell ref="C26:D26"/>
    <mergeCell ref="C29:D29"/>
    <mergeCell ref="B2:L2"/>
    <mergeCell ref="B3:L3"/>
    <mergeCell ref="B4:L4"/>
    <mergeCell ref="B6:D8"/>
    <mergeCell ref="E6:K6"/>
    <mergeCell ref="L6:L7"/>
  </mergeCells>
  <printOptions horizontalCentered="1"/>
  <pageMargins left="0.51181102362204722" right="0.43307086614173229" top="0.74803149606299213" bottom="0.51181102362204722" header="0.31496062992125984" footer="0.31496062992125984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2017-10-01T19:45:30Z</cp:lastPrinted>
  <dcterms:created xsi:type="dcterms:W3CDTF">2017-10-01T19:45:06Z</dcterms:created>
  <dcterms:modified xsi:type="dcterms:W3CDTF">2017-10-01T19:45:51Z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