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Hoja1!$B$1:$Y$230</definedName>
    <definedName name="_xlnm.Print_Titles" localSheetId="0">Hoja1!$1:$9</definedName>
  </definedNames>
  <calcPr calcId="125725"/>
</workbook>
</file>

<file path=xl/calcChain.xml><?xml version="1.0" encoding="utf-8"?>
<calcChain xmlns="http://schemas.openxmlformats.org/spreadsheetml/2006/main">
  <c r="T221" i="1"/>
  <c r="S221"/>
  <c r="Y219"/>
  <c r="X219"/>
  <c r="X218"/>
  <c r="W218"/>
  <c r="Y218" s="1"/>
  <c r="V218"/>
  <c r="U218"/>
  <c r="T218"/>
  <c r="S218"/>
  <c r="T217"/>
  <c r="S216"/>
  <c r="Y215"/>
  <c r="X215"/>
  <c r="T214"/>
  <c r="S214"/>
  <c r="T213"/>
  <c r="T212"/>
  <c r="S212"/>
  <c r="Y211"/>
  <c r="X211"/>
  <c r="T210"/>
  <c r="S210"/>
  <c r="T209"/>
  <c r="T208"/>
  <c r="S208"/>
  <c r="Y207"/>
  <c r="X207"/>
  <c r="T206"/>
  <c r="S206"/>
  <c r="Y205"/>
  <c r="X205"/>
  <c r="T204"/>
  <c r="S204"/>
  <c r="T203"/>
  <c r="S203"/>
  <c r="T202"/>
  <c r="S202"/>
  <c r="Y201"/>
  <c r="X201"/>
  <c r="T200"/>
  <c r="S200"/>
  <c r="T199"/>
  <c r="T198"/>
  <c r="S198"/>
  <c r="Y197"/>
  <c r="X197"/>
  <c r="X196"/>
  <c r="W196"/>
  <c r="Y196" s="1"/>
  <c r="V196"/>
  <c r="U196"/>
  <c r="T196"/>
  <c r="S196"/>
  <c r="Y195"/>
  <c r="T195"/>
  <c r="Y194"/>
  <c r="T194"/>
  <c r="W193"/>
  <c r="V193"/>
  <c r="Y193" s="1"/>
  <c r="U193"/>
  <c r="Y192"/>
  <c r="T192"/>
  <c r="W191"/>
  <c r="V191"/>
  <c r="Y191" s="1"/>
  <c r="U191"/>
  <c r="Y190"/>
  <c r="T190"/>
  <c r="Y189"/>
  <c r="T189"/>
  <c r="Y188"/>
  <c r="T188"/>
  <c r="W187"/>
  <c r="V187"/>
  <c r="Y187" s="1"/>
  <c r="U187"/>
  <c r="Y186"/>
  <c r="T186"/>
  <c r="Y185"/>
  <c r="T185"/>
  <c r="W184"/>
  <c r="V184"/>
  <c r="Y184" s="1"/>
  <c r="U184"/>
  <c r="Y183"/>
  <c r="T183"/>
  <c r="W182"/>
  <c r="V182"/>
  <c r="Y182" s="1"/>
  <c r="U182"/>
  <c r="Y181"/>
  <c r="T181"/>
  <c r="W180"/>
  <c r="V180"/>
  <c r="Y180" s="1"/>
  <c r="U180"/>
  <c r="Y179"/>
  <c r="T179"/>
  <c r="W178"/>
  <c r="V178"/>
  <c r="Y178" s="1"/>
  <c r="U178"/>
  <c r="Y177"/>
  <c r="T177"/>
  <c r="W176"/>
  <c r="V176"/>
  <c r="Y176" s="1"/>
  <c r="T175"/>
  <c r="Y173"/>
  <c r="T173"/>
  <c r="Y172"/>
  <c r="T172"/>
  <c r="Y171"/>
  <c r="T171"/>
  <c r="W170"/>
  <c r="V170"/>
  <c r="V159" s="1"/>
  <c r="V10" s="1"/>
  <c r="V223" s="1"/>
  <c r="U170"/>
  <c r="T169"/>
  <c r="S169"/>
  <c r="T168"/>
  <c r="S168"/>
  <c r="Y167"/>
  <c r="X167"/>
  <c r="T166"/>
  <c r="S166"/>
  <c r="T165"/>
  <c r="S165"/>
  <c r="T164"/>
  <c r="S164"/>
  <c r="T163"/>
  <c r="S163"/>
  <c r="Y162"/>
  <c r="X162"/>
  <c r="T161"/>
  <c r="S161"/>
  <c r="T160"/>
  <c r="S160"/>
  <c r="W159"/>
  <c r="X159" s="1"/>
  <c r="U159"/>
  <c r="T159"/>
  <c r="S159"/>
  <c r="T158"/>
  <c r="S158"/>
  <c r="T157"/>
  <c r="S157"/>
  <c r="T156"/>
  <c r="S156"/>
  <c r="Y155"/>
  <c r="X155"/>
  <c r="T154"/>
  <c r="S154"/>
  <c r="T153"/>
  <c r="S153"/>
  <c r="Y152"/>
  <c r="X152"/>
  <c r="T151"/>
  <c r="S151"/>
  <c r="T150"/>
  <c r="S150"/>
  <c r="T149"/>
  <c r="S149"/>
  <c r="Y148"/>
  <c r="X148"/>
  <c r="T117"/>
  <c r="Y116"/>
  <c r="T115"/>
  <c r="S115"/>
  <c r="T114"/>
  <c r="S114"/>
  <c r="Y113"/>
  <c r="X113"/>
  <c r="T112"/>
  <c r="S112"/>
  <c r="Y111"/>
  <c r="X111"/>
  <c r="T110"/>
  <c r="S110"/>
  <c r="T109"/>
  <c r="S109"/>
  <c r="T108"/>
  <c r="Y107"/>
  <c r="X107"/>
  <c r="T106"/>
  <c r="S106"/>
  <c r="T105"/>
  <c r="S105"/>
  <c r="T104"/>
  <c r="S104"/>
  <c r="T103"/>
  <c r="S103"/>
  <c r="T102"/>
  <c r="S102"/>
  <c r="T101"/>
  <c r="S101"/>
  <c r="T100"/>
  <c r="S100"/>
  <c r="T99"/>
  <c r="S99"/>
  <c r="W98"/>
  <c r="X98" s="1"/>
  <c r="V98"/>
  <c r="U98"/>
  <c r="T98"/>
  <c r="S98"/>
  <c r="T97"/>
  <c r="S97"/>
  <c r="T96"/>
  <c r="S96"/>
  <c r="T95"/>
  <c r="S95"/>
  <c r="T94"/>
  <c r="S94"/>
  <c r="T93"/>
  <c r="S93"/>
  <c r="Y92"/>
  <c r="X92"/>
  <c r="T91"/>
  <c r="S91"/>
  <c r="T90"/>
  <c r="S90"/>
  <c r="T89"/>
  <c r="S89"/>
  <c r="Y88"/>
  <c r="X88"/>
  <c r="T87"/>
  <c r="S87"/>
  <c r="X86"/>
  <c r="W86"/>
  <c r="Y86" s="1"/>
  <c r="V86"/>
  <c r="U86"/>
  <c r="T86"/>
  <c r="S86"/>
  <c r="T85"/>
  <c r="S85"/>
  <c r="T84"/>
  <c r="S84"/>
  <c r="T83"/>
  <c r="S83"/>
  <c r="Y82"/>
  <c r="X82"/>
  <c r="T81"/>
  <c r="S81"/>
  <c r="T80"/>
  <c r="S80"/>
  <c r="Y79"/>
  <c r="X79"/>
  <c r="T78"/>
  <c r="S78"/>
  <c r="T77"/>
  <c r="S77"/>
  <c r="T76"/>
  <c r="S76"/>
  <c r="Y75"/>
  <c r="X75"/>
  <c r="W74"/>
  <c r="V74"/>
  <c r="U74"/>
  <c r="T74"/>
  <c r="S74"/>
  <c r="X73"/>
  <c r="W73"/>
  <c r="Y73" s="1"/>
  <c r="V73"/>
  <c r="U73"/>
  <c r="R73"/>
  <c r="S73" s="1"/>
  <c r="Q73"/>
  <c r="P73"/>
  <c r="T72"/>
  <c r="S72"/>
  <c r="T71"/>
  <c r="S71"/>
  <c r="T70"/>
  <c r="S70"/>
  <c r="T69"/>
  <c r="S69"/>
  <c r="Y68"/>
  <c r="X68"/>
  <c r="T67"/>
  <c r="S67"/>
  <c r="X66"/>
  <c r="W66"/>
  <c r="Y66" s="1"/>
  <c r="V66"/>
  <c r="U66"/>
  <c r="T66"/>
  <c r="S66"/>
  <c r="T65"/>
  <c r="S65"/>
  <c r="Y64"/>
  <c r="X64"/>
  <c r="T63"/>
  <c r="S63"/>
  <c r="T62"/>
  <c r="S62"/>
  <c r="T61"/>
  <c r="S61"/>
  <c r="T60"/>
  <c r="S60"/>
  <c r="T59"/>
  <c r="S59"/>
  <c r="T58"/>
  <c r="S58"/>
  <c r="Y57"/>
  <c r="X57"/>
  <c r="T56"/>
  <c r="S56"/>
  <c r="T55"/>
  <c r="S55"/>
  <c r="T54"/>
  <c r="S54"/>
  <c r="T53"/>
  <c r="S53"/>
  <c r="Y52"/>
  <c r="X52"/>
  <c r="W51"/>
  <c r="X51" s="1"/>
  <c r="V51"/>
  <c r="U51"/>
  <c r="U10" s="1"/>
  <c r="U223" s="1"/>
  <c r="R51"/>
  <c r="T51" s="1"/>
  <c r="Q51"/>
  <c r="T50"/>
  <c r="S50"/>
  <c r="T49"/>
  <c r="S49"/>
  <c r="T48"/>
  <c r="S48"/>
  <c r="T47"/>
  <c r="S47"/>
  <c r="Y46"/>
  <c r="X46"/>
  <c r="W45"/>
  <c r="X45" s="1"/>
  <c r="V45"/>
  <c r="U45"/>
  <c r="T45"/>
  <c r="S45"/>
  <c r="T44"/>
  <c r="S44"/>
  <c r="T43"/>
  <c r="S43"/>
  <c r="T42"/>
  <c r="S42"/>
  <c r="T41"/>
  <c r="S41"/>
  <c r="T40"/>
  <c r="S40"/>
  <c r="Y39"/>
  <c r="X39"/>
  <c r="T38"/>
  <c r="S38"/>
  <c r="T37"/>
  <c r="S37"/>
  <c r="T36"/>
  <c r="S36"/>
  <c r="T35"/>
  <c r="S35"/>
  <c r="Y34"/>
  <c r="X34"/>
  <c r="T33"/>
  <c r="S33"/>
  <c r="Y32"/>
  <c r="X32"/>
  <c r="T31"/>
  <c r="S31"/>
  <c r="T30"/>
  <c r="S30"/>
  <c r="T29"/>
  <c r="S29"/>
  <c r="T28"/>
  <c r="S28"/>
  <c r="T27"/>
  <c r="S27"/>
  <c r="Y26"/>
  <c r="X26"/>
  <c r="T25"/>
  <c r="S25"/>
  <c r="T24"/>
  <c r="S24"/>
  <c r="T23"/>
  <c r="S23"/>
  <c r="T22"/>
  <c r="S22"/>
  <c r="Y21"/>
  <c r="X21"/>
  <c r="X20"/>
  <c r="W20"/>
  <c r="Y20" s="1"/>
  <c r="V20"/>
  <c r="U20"/>
  <c r="R20"/>
  <c r="S20" s="1"/>
  <c r="T19"/>
  <c r="S19"/>
  <c r="T18"/>
  <c r="S18"/>
  <c r="T17"/>
  <c r="S17"/>
  <c r="Y16"/>
  <c r="X16"/>
  <c r="T15"/>
  <c r="S15"/>
  <c r="T14"/>
  <c r="S14"/>
  <c r="T13"/>
  <c r="S13"/>
  <c r="Y12"/>
  <c r="X12"/>
  <c r="X11"/>
  <c r="W11"/>
  <c r="Y11" s="1"/>
  <c r="V11"/>
  <c r="U11"/>
  <c r="T11"/>
  <c r="R11"/>
  <c r="S11" s="1"/>
  <c r="Q11"/>
  <c r="P11"/>
  <c r="Q10"/>
  <c r="T10" s="1"/>
  <c r="P10"/>
  <c r="S10" s="1"/>
  <c r="T20" l="1"/>
  <c r="Y45"/>
  <c r="Y51"/>
  <c r="T73"/>
  <c r="Y98"/>
  <c r="Y159"/>
  <c r="Y170"/>
  <c r="W10"/>
  <c r="Y10" l="1"/>
  <c r="W223"/>
  <c r="X10"/>
</calcChain>
</file>

<file path=xl/sharedStrings.xml><?xml version="1.0" encoding="utf-8"?>
<sst xmlns="http://schemas.openxmlformats.org/spreadsheetml/2006/main" count="2654" uniqueCount="455">
  <si>
    <t>INDICADORES PARA RESULTADOS</t>
  </si>
  <si>
    <t>Del 1 de Enero al 30 de Junio de 2017</t>
  </si>
  <si>
    <t>Ente Público:</t>
  </si>
  <si>
    <t>INSTITUTO ESTATAL DE LA CULTURA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</si>
  <si>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</si>
  <si>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</si>
  <si>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</si>
  <si>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</si>
  <si>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</si>
  <si>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</si>
  <si>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</si>
  <si>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</si>
  <si>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</si>
  <si>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</si>
  <si>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</si>
  <si>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</si>
  <si>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</si>
  <si>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</si>
  <si>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</si>
  <si>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</si>
  <si>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</si>
  <si>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</si>
  <si>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</si>
  <si>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</si>
  <si>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</si>
  <si>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</si>
  <si>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</si>
  <si>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</si>
  <si>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</si>
  <si>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</si>
  <si>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</si>
  <si>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</si>
  <si>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</si>
  <si>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</si>
  <si>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</si>
  <si>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</si>
  <si>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Educación para la vida</t>
  </si>
  <si>
    <t>02</t>
  </si>
  <si>
    <t>04</t>
  </si>
  <si>
    <t>3011</t>
  </si>
  <si>
    <t>TASA DE VARIACIÓN EN EL NÚMERO DE ASISTENTES A ACTIVIDAES ARTÍSTICAS Y CULTURALES</t>
  </si>
  <si>
    <t>PROPÓSITO</t>
  </si>
  <si>
    <t>ESTRATÉGICO</t>
  </si>
  <si>
    <t>EFICACIA</t>
  </si>
  <si>
    <t>ANUAL</t>
  </si>
  <si>
    <t>TASA DE VARIACIÓN</t>
  </si>
  <si>
    <t>(A=asistentes en año/B=asistentes en 2012 -1)*100 Muestra la variación porcentual en el número de asistentes a actividades artísticas y culturales en el año de referencia con respecto al año base 2012</t>
  </si>
  <si>
    <t>PORCENTAJE DE BENEFICIARIOS CON ACCIONES DE FOMENTO A LA LECTURA.</t>
  </si>
  <si>
    <t>PORCENTAJE</t>
  </si>
  <si>
    <t>(A=usuarios beneficiados/B=usuarios benef. en 2012 -1)*100 Muestra la tasa de variación de los usuarios del programa de fomento a la lectura del año de referencia con respecto al año base.</t>
  </si>
  <si>
    <t>G0102</t>
  </si>
  <si>
    <t>0101</t>
  </si>
  <si>
    <t>DIRECCIÓN ESTRATÉGICA</t>
  </si>
  <si>
    <t>Porcentaje de avance global en los indicadores que son responsabilidad de la institución</t>
  </si>
  <si>
    <t>PROYECTO</t>
  </si>
  <si>
    <t>GESTIÓN</t>
  </si>
  <si>
    <t>Porcentaje</t>
  </si>
  <si>
    <t>(A=metas alcanzadas /B=metas programadas *100 Muestra el % cumplimiento de las metas alcanzadas respecto de las programadas</t>
  </si>
  <si>
    <t>Porcentaje de solicitudes y casos en materia jurídica atendidos</t>
  </si>
  <si>
    <t>A=casos atendidos en ele año /B=casos programados*100 Muestra el % de cumplimiento de los casos en materia jurídica atendidos</t>
  </si>
  <si>
    <t>Campañas de difusión logradas</t>
  </si>
  <si>
    <t>Campañas logradas</t>
  </si>
  <si>
    <t>Número</t>
  </si>
  <si>
    <t>G0101</t>
  </si>
  <si>
    <t>0201</t>
  </si>
  <si>
    <t>ADMINISTRACIÓN DE LOS RECURSOS HUMANOS, MATERIALES, FINANCIEROS Y DE SERVICIOS</t>
  </si>
  <si>
    <t>Porcentaje del presupuesto ejercido respecto al autorizado</t>
  </si>
  <si>
    <t>Porcentaje ejercido</t>
  </si>
  <si>
    <t xml:space="preserve">A=presupuesto ejercido /B=presupuesto autorizado *100 Muestra el % de cumplimiento del presupuesto autorizado </t>
  </si>
  <si>
    <t>Porcentaje de usuarios dentro de la Institución satisfechos con el servicio</t>
  </si>
  <si>
    <t>Porcentaje usuarios satisfechos</t>
  </si>
  <si>
    <t>A=usuarios satisfechos /B=usuarios programados *100 Muestra el</t>
  </si>
  <si>
    <t>No. de días promedio de ausentismo por funcionario público</t>
  </si>
  <si>
    <t>Días  de ausentismo</t>
  </si>
  <si>
    <t>días</t>
  </si>
  <si>
    <t>Promedio de asistentes beneficiados con los programas de difusión artística (cultura en movimiento).</t>
  </si>
  <si>
    <t>INDICADOR</t>
  </si>
  <si>
    <t>TRIMESTRAL</t>
  </si>
  <si>
    <t>Asistentes</t>
  </si>
  <si>
    <t>A(Asistentes a eventos en el año )/B(No. Eventos Culturales cult en el año )*100</t>
  </si>
  <si>
    <t>P0437</t>
  </si>
  <si>
    <t>VINCULACIÓN CON EL SECTOR EDUCATIVO</t>
  </si>
  <si>
    <t>0301</t>
  </si>
  <si>
    <t>Actividades de capacitación y de promoción cultural para el sector educativo (docentes y estudiantes de nivel básico).</t>
  </si>
  <si>
    <t>ENTREGABLE</t>
  </si>
  <si>
    <t>Actividades realizadas.</t>
  </si>
  <si>
    <t>Actividades de animación lectora dirigidas a alumnos de nivel básico.</t>
  </si>
  <si>
    <t>PROCESO</t>
  </si>
  <si>
    <t>MENSUAL</t>
  </si>
  <si>
    <t>Capacitación en fomento a la lectura, dirigidos a docentes.</t>
  </si>
  <si>
    <t>Capacitaciones realizadas.</t>
  </si>
  <si>
    <t>Conferencias activas de música dirigidas a alumnos de nivel básico.</t>
  </si>
  <si>
    <t>Conferencias impartidas.</t>
  </si>
  <si>
    <t>P0431</t>
  </si>
  <si>
    <t>FESTIVAL INTERNACIONAL CERVANTINO</t>
  </si>
  <si>
    <t>0601</t>
  </si>
  <si>
    <t>Actividades de difusión artística  realizadas dentro del Festival Internacional Cervantino (Artes escénicas, actividades académicas y  artes visuales)</t>
  </si>
  <si>
    <t>Acciones de apoyo a los artístas guanajuatenses en el Festival Internacional Cervantino</t>
  </si>
  <si>
    <t>Acciones</t>
  </si>
  <si>
    <t>Presupuesto integrado de recursos financieros de los equipos de apoyo encaminado a la operación del Festival Internacional Cervantino en tiempo.</t>
  </si>
  <si>
    <t>Presupuesto integrado en tiempo</t>
  </si>
  <si>
    <t>Equipos de apoyo de Gobierno del Estado para las actividades operativas y de logística encaminadas a la realización del festival coordinados</t>
  </si>
  <si>
    <t>Equipos de apoyo atendidos</t>
  </si>
  <si>
    <t>Proyectos artísticos de Guanajuato en la programación oficial del FIC apoyados</t>
  </si>
  <si>
    <t>Proyectos artísticos apoyados</t>
  </si>
  <si>
    <t>Q0013</t>
  </si>
  <si>
    <t>CULTURA EN MOVIMIENTO</t>
  </si>
  <si>
    <t>Espectaculos culturales en los municipios</t>
  </si>
  <si>
    <t>Espectáculos culturales realizados</t>
  </si>
  <si>
    <t>P0428</t>
  </si>
  <si>
    <t>DIFUSIÓN ARTÍSTICA</t>
  </si>
  <si>
    <t>Actividades de Difusión Artística (Espectáculos Culturales)</t>
  </si>
  <si>
    <t>Realización de espectáculos culturales en el Teatro Juarez dentro del Programa "Todos al Teatro"</t>
  </si>
  <si>
    <t>Espectáculos Culturales realizados</t>
  </si>
  <si>
    <t>Realización de espectáculos culturales con la Audición de la Banda de Música del Estado de Guanajuato.</t>
  </si>
  <si>
    <t>Espectáculos Culturales corresponde a la programación y calendarización de espectáculos dentro del programa "Cultura en Movimiento".</t>
  </si>
  <si>
    <t>Espectáculos Culturales Programados y realizados</t>
  </si>
  <si>
    <t>P0434</t>
  </si>
  <si>
    <t>OPERACIÓN DE TEATROS</t>
  </si>
  <si>
    <t>Contratos por arrendamiento del Teatro Cervantes y Juarez realizados.</t>
  </si>
  <si>
    <t>Contratos realizados</t>
  </si>
  <si>
    <t>Convenios culturales del Teatro Cervantes y Juárez firmados</t>
  </si>
  <si>
    <t>Convenios firmados</t>
  </si>
  <si>
    <t>Acciones de mantenimiento de los inmuebles de conformidad al calendario anual reportadas</t>
  </si>
  <si>
    <t>Acciones de mantenimiento reportadas.</t>
  </si>
  <si>
    <t>Talleres de educación artística no formal, actividades de promoción cultural y exposiciones realizadas en coordinación con las casas de cultura.</t>
  </si>
  <si>
    <t>Talleres</t>
  </si>
  <si>
    <t>Cursos y talleres a promotores culturales y talleristas de casas de cultura.</t>
  </si>
  <si>
    <t xml:space="preserve">Cursos y talleres </t>
  </si>
  <si>
    <t>Porcentaje de asistentes a talleres de educación artística no formal, actividades de difusión artística y exposiciones en coordinación con las Casas de Cultura.</t>
  </si>
  <si>
    <t>P0424</t>
  </si>
  <si>
    <t>APOYOS A CASAS DE LA CULTURA(TALLERES Y ACTIVIDADES DE PROMOCIÓN CULTURAL)</t>
  </si>
  <si>
    <t>Talleres de educación artística no formal impartidos en casas de cultura y salones culturales.</t>
  </si>
  <si>
    <t>Talleres impartidos.</t>
  </si>
  <si>
    <t>Actividades de promoción cultural realizadas en coordinación con las casas de cultura.</t>
  </si>
  <si>
    <t>Exposiciones realizadas en coordinación con las casas de cultura.</t>
  </si>
  <si>
    <t>Exposiciones realizadas.</t>
  </si>
  <si>
    <t>Cursos y talleres a promotores culturales e instructores de casas de cultura impartidos.</t>
  </si>
  <si>
    <t>Cursos y talleres impartidos.</t>
  </si>
  <si>
    <t>Tasa de variación en el número de visitantes a Museos, Sitios Históricos, Zonas Arqueológicas y Festivales que fomenten la identidad y el conocimiento cultural del estado.</t>
  </si>
  <si>
    <t>Visitantes</t>
  </si>
  <si>
    <t>(A/B-1)*100 Muestra la variación en el número de visitantes a Museos, Sitios Históricos, Zonas Arqueológicas y Festivales que fomenten la identidad y el conocimiento cultural del estado del año actual respecto al año base 2012.</t>
  </si>
  <si>
    <t>P0435</t>
  </si>
  <si>
    <t>OPERAR LOS CENTROS DE ATENCIÓN A VISITANTES DE LOS SITIOS ARQUEOLÓGICOS</t>
  </si>
  <si>
    <t>Sitios arqueológicos con Investigación, mantenimiento, restauración y consolidación intervenidos</t>
  </si>
  <si>
    <t>Sitios</t>
  </si>
  <si>
    <t>1101</t>
  </si>
  <si>
    <t>Actividades y eventos de arraigo y fortalecimiento a las tradiciones y arte popular realizados Sitios Arqueológicos en Operación.</t>
  </si>
  <si>
    <t>Actividades</t>
  </si>
  <si>
    <t>Sitios Arqueológicos en Operación  (reporte de las actividades de los sitios operando)</t>
  </si>
  <si>
    <t>Sitios Arqueológicos operando</t>
  </si>
  <si>
    <t>Evento cultural de actividades alternativas en los Sitios Arqueológicos.</t>
  </si>
  <si>
    <t>P0433</t>
  </si>
  <si>
    <t>OPERACIÓN DE LOS MUSEOS ADSCRITOS AL IEC</t>
  </si>
  <si>
    <t>1001</t>
  </si>
  <si>
    <t>Actividades y eventos de arraigo y fortalecimiento a las tradiciones y arte popular realizados por los Museos del IEC en Operación.</t>
  </si>
  <si>
    <t>Museos del IEC en Operación (Se realizan actividades de monitoreo de las condiciones ambientales del espacio que garantice la conservación de la obra, Inventario y revisión semestral de la obra).</t>
  </si>
  <si>
    <t>Museos del IEC Operado</t>
  </si>
  <si>
    <t>Presentaciones artísticas realizadas de: conciertos, cuentacuentos para niños, conciertos didácticos, grupos de teatro infantil , entre otros</t>
  </si>
  <si>
    <t>Presentación artística realizadas</t>
  </si>
  <si>
    <t>Talleres para niños y jovenes de: dibujo, pintura, madonnari, cartonería, mascaras, entre otros.</t>
  </si>
  <si>
    <t>Talleres impartidos</t>
  </si>
  <si>
    <t>Exposiciones temporales en los museos realizadas</t>
  </si>
  <si>
    <t>Exposiciones temporales realizadas</t>
  </si>
  <si>
    <t>Presentaciones realizadas de: conferencias, libros, audiovisuales, visitas guiadas, otros.</t>
  </si>
  <si>
    <t>Presentación realizadas</t>
  </si>
  <si>
    <t>Q0024</t>
  </si>
  <si>
    <t>CIRCUITO ESTATAL DE EXPOSIONES</t>
  </si>
  <si>
    <t>Realización del Circuito Estatal de Exposiciones y tres carteleras.</t>
  </si>
  <si>
    <t>Exposiciones realizadas</t>
  </si>
  <si>
    <t>Porcentaje de libros vendidos de labor editorial</t>
  </si>
  <si>
    <t>LIBROS</t>
  </si>
  <si>
    <t>LIBROS PUBLICADOS Y DIFUNDIDOS PREFERENTEMENTE DE AUTORES GUANAJUATENSES</t>
  </si>
  <si>
    <t>P0429</t>
  </si>
  <si>
    <t>DIRECCIÓN EDITORIAL</t>
  </si>
  <si>
    <t>Libros publicados y difundidos preferentemente de autores guanajuatenses, sobre temas culturales</t>
  </si>
  <si>
    <t>Libros impresos</t>
  </si>
  <si>
    <t>0701</t>
  </si>
  <si>
    <t>Libros impresos preferentemente de autores guanajuatenses</t>
  </si>
  <si>
    <t>Ferias de libros en las que se participa, para venta y difusión</t>
  </si>
  <si>
    <t>Ferias de libros en  que se participa</t>
  </si>
  <si>
    <t>Presentaciones realizadas de libros, para su difusión.</t>
  </si>
  <si>
    <t>Presentaciones de libros realizadas</t>
  </si>
  <si>
    <t>Porcentaje de actividades de fomento a la lectura realizadas</t>
  </si>
  <si>
    <t>((A=usuarios beneficiados 2016 /B=usuarios esperados  2012)-1)*100)</t>
  </si>
  <si>
    <t>Actividades de fomento a la lectura.</t>
  </si>
  <si>
    <t>Q0388</t>
  </si>
  <si>
    <t>GUANAJUATO LECTOR</t>
  </si>
  <si>
    <t>Actividades de animación lectora, que fomenten la lectura.</t>
  </si>
  <si>
    <t>Actividades realizadas</t>
  </si>
  <si>
    <t>Adquisición de equipo que permita aumentar la calidad de las actividades de fomento a la lectura ofrecidas.</t>
  </si>
  <si>
    <t>Equipo adquirido y en operación</t>
  </si>
  <si>
    <t>Ampliar la oferta de libros en los paralibros y las actividades de fomento a la lectura.</t>
  </si>
  <si>
    <t>Lotes de libros adquiridos</t>
  </si>
  <si>
    <t>P2043</t>
  </si>
  <si>
    <t>BIBLIOTECA CENTRAL ESTATAL</t>
  </si>
  <si>
    <t>Servicios educativos dirigidos a grupos escolares.</t>
  </si>
  <si>
    <t>Servicios educativos ofrecidos.</t>
  </si>
  <si>
    <t>Reporte de consultas y usuarios.</t>
  </si>
  <si>
    <t>Reportes elaborados.</t>
  </si>
  <si>
    <t>P0432</t>
  </si>
  <si>
    <t>LECTURA EN MOVIMIENTO</t>
  </si>
  <si>
    <t>Cursos y talleres para bibliotecarios, promotores de lectura, niños narradores y niños escritores.</t>
  </si>
  <si>
    <t>Cursos y talleres realizados</t>
  </si>
  <si>
    <t>Acervo bibliográfico adquirido</t>
  </si>
  <si>
    <t>Ejemplares adquiridos</t>
  </si>
  <si>
    <t>Actividades de animación lectora realizadas</t>
  </si>
  <si>
    <t>Porcentaje de usuarios atendidos en la Red Estatal de Bibliotecas Públicas</t>
  </si>
  <si>
    <t>Usuarios</t>
  </si>
  <si>
    <t>Consultas realizadas en la Red Estatal de Bibliotecas Públicas (204 bibliotecas operando)</t>
  </si>
  <si>
    <t>Consultas</t>
  </si>
  <si>
    <t>P0436</t>
  </si>
  <si>
    <t>RED ESTATAL DE BIBLIOTECAS PÚBLICAS</t>
  </si>
  <si>
    <t>Visitas de supervisión a las bibliotecas públicas.</t>
  </si>
  <si>
    <t>Visitas de supervisiones realizadas.</t>
  </si>
  <si>
    <t>Reportes mensuales de consultas y usuarios entregados por las bibliotecas públicas.</t>
  </si>
  <si>
    <t>Reportes recibidos.</t>
  </si>
  <si>
    <t>Estadísticas mensuales elaboradas de consultas y usuarios de las bibliotecas públicas.</t>
  </si>
  <si>
    <t>Estadísticas elaboradas.</t>
  </si>
  <si>
    <t>P0425</t>
  </si>
  <si>
    <t>ATENCIÓN A MIGRANTES</t>
  </si>
  <si>
    <t>Porcentaje de actividades culturales dirigidas a migrantes guanajuatenses en EE.UU.</t>
  </si>
  <si>
    <t>actividades culturales</t>
  </si>
  <si>
    <t>Actividades culturales encaminadas a fomentar el arraigo y fortalecer la identidad de los migrantes guanajuatenses realizadas.</t>
  </si>
  <si>
    <t>Presentaciones artísticas en Estados Unidos realizadas en coordinación con las Organizaciones de migrantes</t>
  </si>
  <si>
    <t>Presentaciones realizadas</t>
  </si>
  <si>
    <t>Cursos, talleres y conferencias en torno al fortalecimiento de la identidad cultural realizadas en coordinación con las Organizaciones de migrantes</t>
  </si>
  <si>
    <t>Cursos, talleres y conferencias realizados</t>
  </si>
  <si>
    <t>Exposiciones artísiticas realizadas en coordinación con las Organizaciones de migrantes</t>
  </si>
  <si>
    <t>Exposiciones artísiticas realizadas</t>
  </si>
  <si>
    <t>Porcentaje de creadores de arte, cultura popular y artistas urbanos apoyados</t>
  </si>
  <si>
    <t>CREADORES</t>
  </si>
  <si>
    <t>Actividades de apoyo para los creadores, artistas y artesanos</t>
  </si>
  <si>
    <t>Realizar el Festival "Madonnari".</t>
  </si>
  <si>
    <t>FESTIVAL</t>
  </si>
  <si>
    <t>Investigación publicada y difundida sobre arte popular.</t>
  </si>
  <si>
    <t>Investigación publicada</t>
  </si>
  <si>
    <t>Realizar curso o taller de arte popular.</t>
  </si>
  <si>
    <t>Curso o Taller realizado</t>
  </si>
  <si>
    <t>Realizar cursos y talleres de especialización artística</t>
  </si>
  <si>
    <t>Contratos de Producciones de danza y cortometraje elaborados</t>
  </si>
  <si>
    <t>PRODUCCIONES</t>
  </si>
  <si>
    <t>Cursos para técnicos en atención de espacios culturales (cursos Museo-grafía)</t>
  </si>
  <si>
    <t>Curso</t>
  </si>
  <si>
    <t>Cursos y talleres de formación y producción artistica (Bandas de viento y Orquesta infantiles y juveniles)</t>
  </si>
  <si>
    <t>Cursos y talleres</t>
  </si>
  <si>
    <t>Q0011</t>
  </si>
  <si>
    <t>ARTE JÓVEN</t>
  </si>
  <si>
    <t>Cursos  y talleres de "Arte Joven"</t>
  </si>
  <si>
    <t>Cursos</t>
  </si>
  <si>
    <t>0401</t>
  </si>
  <si>
    <t>Cursos de capacitación de especialización en caligrafía, esténcil, realismo, pedagogía en arte visual, muralismo y aprovechamiento del entorno urbano.</t>
  </si>
  <si>
    <t>jóvenes capacitados</t>
  </si>
  <si>
    <t>Efectuar  encuentro de expresiones urbanas</t>
  </si>
  <si>
    <t>jóvenes participantes</t>
  </si>
  <si>
    <t>Q0012</t>
  </si>
  <si>
    <t>TALLER SOBRE TÉCNICA MADONNARI</t>
  </si>
  <si>
    <t>Realización del Festival Madonnari</t>
  </si>
  <si>
    <t>Participantes en Festival</t>
  </si>
  <si>
    <t>Q0021</t>
  </si>
  <si>
    <t>BANDAS DE VIENTO Y ORQUESTAS INFANTILES Y JUVENILES</t>
  </si>
  <si>
    <t>Capacitación en bandas de viento</t>
  </si>
  <si>
    <t>Alumnos capacitados</t>
  </si>
  <si>
    <t>Capacitación en Orquestas sinfónicas</t>
  </si>
  <si>
    <t>Q0421</t>
  </si>
  <si>
    <t>INSTITUCIONES ESTATALES DE CULTURA</t>
  </si>
  <si>
    <t>Fortalecer la presencia de la literatura guanajuatense en el contexto nacional</t>
  </si>
  <si>
    <t>seminarios realizados</t>
  </si>
  <si>
    <t>Participación de fondos Guanajuato en  Ferias del Libro</t>
  </si>
  <si>
    <t>Participación en ferias</t>
  </si>
  <si>
    <t>Efectuar un Curso Taller de Pintura Mural</t>
  </si>
  <si>
    <t>Curso Taller de Pintura Mural realizado</t>
  </si>
  <si>
    <t>Taller de Conservación del Patrimonio Edificado</t>
  </si>
  <si>
    <t>Taller realizado</t>
  </si>
  <si>
    <t>Llevar a cabo festivales de títeres</t>
  </si>
  <si>
    <t>Festival realizado</t>
  </si>
  <si>
    <t>Concurso estatal de danza folclórica</t>
  </si>
  <si>
    <t>Concurso realizado</t>
  </si>
  <si>
    <t>Acervo electrónico para la Red de Bibliotecas Públicas</t>
  </si>
  <si>
    <t>Acervo electrónico adquirido</t>
  </si>
  <si>
    <t>Congreso de la Palabra para niños</t>
  </si>
  <si>
    <t>Congreso realizado</t>
  </si>
  <si>
    <t>Libros Infantiles impresos para incrementar el acervo  de la red de bibliotecas públicas</t>
  </si>
  <si>
    <t>Reubicación de bibliotecas públicas de difícil acceso</t>
  </si>
  <si>
    <t>Equipamientos realizados</t>
  </si>
  <si>
    <t>Adquisición circuito cerrado de la Biblioteca Central Estatal</t>
  </si>
  <si>
    <t>Equipo adquirido</t>
  </si>
  <si>
    <t>Mantenimiento de área de servicios (sanitarios) de la Biblioteca Central Estatal</t>
  </si>
  <si>
    <t>Mantenimiento realizado</t>
  </si>
  <si>
    <t>Conservación del acervo de los museos del Instituto Estatal de la Cultura</t>
  </si>
  <si>
    <t>Acervo conservado</t>
  </si>
  <si>
    <t>Acciones de formación del público que asista a museos</t>
  </si>
  <si>
    <t>Talleres realizados</t>
  </si>
  <si>
    <t>Programa integral para el fomento y fortalecimiento de las artes y culturas populares de Guanajuato (CONACULTA 2016) Refrendo</t>
  </si>
  <si>
    <t>Programa del patrimonio cultural tradicional preservado</t>
  </si>
  <si>
    <t>Programa Estatal de Formación Museográfica (CONACULTA 2016) Refrendo</t>
  </si>
  <si>
    <t>Programa de formación técnica museográfica realizado</t>
  </si>
  <si>
    <t>Programa integral para el Fomento de Arte Urbano (CONACULTA 2016) Refrendo</t>
  </si>
  <si>
    <t>Programa de fomento y desarrollo artístico dedicados a las artes urbanas</t>
  </si>
  <si>
    <t>Equipamiento del aula de prácticas escénicas del Centro de las Artes de Guanajuato (CONACULTA 2016) Refrendo</t>
  </si>
  <si>
    <t>Aula de prácticas escénicas con equipamiento para iluminación y sonido</t>
  </si>
  <si>
    <t>Catalogación del Fondo Wigberto Jiménez Moreno 4ª etapa (CONACULTA 2016) Refrendo</t>
  </si>
  <si>
    <t>Volumenes de la última etapa de catalogación del Fondo Wigberto Jiménez Moreno Realizada.</t>
  </si>
  <si>
    <t>Compra de Libros Digitales (CONACULTA 2016) Refrendo</t>
  </si>
  <si>
    <t>Bibliotecas atendidas con servicios de acervo digital en 33 municipios</t>
  </si>
  <si>
    <t>Fondo para las letras guanajuatenses (CONACULTA 2016) Refrendo</t>
  </si>
  <si>
    <t>Seminarios realizados</t>
  </si>
  <si>
    <t>Servicios Educativos de Museos del IEC (CONACULTA 2016) Refrendo</t>
  </si>
  <si>
    <t>Museos del IEC con servicios educativos</t>
  </si>
  <si>
    <t>Equipamiento de los Museos del IEC (CONACULTA 2016) Refrendo</t>
  </si>
  <si>
    <t>Museos del IEC equipados con mobiliario y equipo para montajes.</t>
  </si>
  <si>
    <t>Fortalecimiento de la Red Estatal de Museos (CONACULTA 2016) Refrendo</t>
  </si>
  <si>
    <t>Salas temporales Rehabilitadas</t>
  </si>
  <si>
    <t>Curso Taller Pintura Mural (CONACULTA 2016) Refrendo</t>
  </si>
  <si>
    <t>Curso taller de pintura mural realizado</t>
  </si>
  <si>
    <t>Equipamiento Museo Hermenegildo Bustos (CONACULTA 2016) Refrendo</t>
  </si>
  <si>
    <t>Museo equipado</t>
  </si>
  <si>
    <t>Orquestas y Bandas Sinfónicas Infantiles y Juveniles (CONACULTA 2016) Refrendo</t>
  </si>
  <si>
    <t>Niños, Jóvenes y Directores Capacitados</t>
  </si>
  <si>
    <t>Conciertos realizados</t>
  </si>
  <si>
    <t>Proyectos de Alcance Nacional (CONACULTA 2016) Refrendo</t>
  </si>
  <si>
    <t>Proyecto realizado</t>
  </si>
  <si>
    <t>Construcción de la Bodega para acervo del museo, así como trabajos preliminares, albañilería, acabados e instalación eléctrica del ágora norte del Museo Diego Rivera.(Refrendo)</t>
  </si>
  <si>
    <t>Construcción realizada</t>
  </si>
  <si>
    <t>Rehabilitación y Equipamiento de la Biblioteca Central Estatal Wigberto Jiménez Moreno, consiste en la Impermeabilización, instalación de aire acondicionado en Sitio, limpieza de elementos de cantera, suministro e instalación de equipo de equipo contra incendios y CCTV, en municipio de León.</t>
  </si>
  <si>
    <t>Rehabilitación y equipamiento concluido</t>
  </si>
  <si>
    <t>Q0023</t>
  </si>
  <si>
    <t>ATENCIÓN A CREADORES</t>
  </si>
  <si>
    <t>Realizar el Concurso Nacional de Cerería y Ceriescultura en el mes de enero en el Centro de las Artes de Guanajuato, así como una exposición de los proyectos seleccionados.</t>
  </si>
  <si>
    <t>Realizar el Segundo Encuentro Nacional de Arte Popular durante el mes de Abril en el Claustro Mayor del Exconvento Agustino de Fray Juan de Sahagún</t>
  </si>
  <si>
    <t>Encuentro realizado</t>
  </si>
  <si>
    <t>Realizar concursos de cocina tradicional, de producción artesanal y de danzas folclóricas del Estado Guanajuato</t>
  </si>
  <si>
    <t>Concursos realizados</t>
  </si>
  <si>
    <t>P0426</t>
  </si>
  <si>
    <t>COORDINACIÓN ACADÉMICA</t>
  </si>
  <si>
    <t>Cursos y talleres de especialización  artística realizados</t>
  </si>
  <si>
    <t>Curso para técnicos en atención de espacios culturales (curso de museo-grafía) realizado.</t>
  </si>
  <si>
    <t>Curso realizado</t>
  </si>
  <si>
    <t>P0427</t>
  </si>
  <si>
    <t>COORDINACIÓN DE CULTURAS POPULARES</t>
  </si>
  <si>
    <t>Concursos realizados que promuevan a los Creadores artistas y artesanos con apoyos.</t>
  </si>
  <si>
    <t>Curso o taller de apoyo a los creadores y artistas de arte popular realizado.</t>
  </si>
  <si>
    <t>Porcentaje de intervenciones a inmuebles catalogados</t>
  </si>
  <si>
    <t>INTERVENCIONES</t>
  </si>
  <si>
    <t>inmuebles catalogados Intervenidos</t>
  </si>
  <si>
    <t xml:space="preserve">Inmuebles </t>
  </si>
  <si>
    <t>Centro de las Artes de Guanajuato, en Salamanca con adecuaciones, rehabilitación  o equipamiento Intervenido.</t>
  </si>
  <si>
    <t xml:space="preserve">Centro de lasa artes </t>
  </si>
  <si>
    <t>P0423</t>
  </si>
  <si>
    <t>CONSERVACIÓN Y DIFUSIÓN DEL PATRIMONIO</t>
  </si>
  <si>
    <t>0501</t>
  </si>
  <si>
    <t>Cursos para el público interesado sobre patrimonio cultural tangible de la entidad.</t>
  </si>
  <si>
    <t>curso realizado</t>
  </si>
  <si>
    <t>Catalogar la documentación de fondo documental José Chávez Morado concluido.</t>
  </si>
  <si>
    <t>Catalogo concluido</t>
  </si>
  <si>
    <t>Catalogar el contenido de los items fotográficos del fondo documental José Chávez Morado concluido.</t>
  </si>
  <si>
    <t>Diplomado en Arquitectura Religiosa de Guanajuato concluido.</t>
  </si>
  <si>
    <t>Diplomado concluido</t>
  </si>
  <si>
    <t>Q0022</t>
  </si>
  <si>
    <t>CENTRO DE LAS ARTES DE GUANAJUATO, CLAUSTRO MAYOR</t>
  </si>
  <si>
    <t>Rehabilitación de espacios interiores en el Claustro Mayor, municipio de Salamanca</t>
  </si>
  <si>
    <t>Espacio rehabilitado</t>
  </si>
  <si>
    <t>Realización de Programa académico y artístico en el Claustro Mayor, municipio de Salamanca</t>
  </si>
  <si>
    <t>Programa desarrollado</t>
  </si>
  <si>
    <t>Q0025</t>
  </si>
  <si>
    <t>CONSERVACIÓN Y DIFUSIÓN DEL PATRIMONIO CULTURAL DE LA ENTIDAD</t>
  </si>
  <si>
    <t>Rehabilitación y restauración del Santuario de Guadalupe, municipio de Abasolo.</t>
  </si>
  <si>
    <t>Restauración realizada</t>
  </si>
  <si>
    <t>Rehabilitación y restauración del Santuario de Guadalupe, municipio de Silao.</t>
  </si>
  <si>
    <t>Rehabilitación y restauración del templo de Nuestra Señora de los Ángeles, municipio de León.</t>
  </si>
  <si>
    <t>Restauración y Conservación del Patrimonio Cultural (FOREMOBA)</t>
  </si>
  <si>
    <t>Tercera Etapa de Construcción de la Escuela Taller de Museografía y Conservación José Chávez Morado; trabajos de rehabilitación y construcción, ejecutando los trabajos de albañilería, acabados, suministro y colocación de herrería, vidrios y aluminio en la planta baja del edificio, construcción modulo de sanitario y taller múltiple de papel y cerámica en planta baja. (Refrendo)</t>
  </si>
  <si>
    <t>Tercera etapa concluida</t>
  </si>
  <si>
    <t>Q0672</t>
  </si>
  <si>
    <t>MUSEO DE ARTE OCTAVIO OCAMPO</t>
  </si>
  <si>
    <t>Museo de Arte Octavio Ocampo cuarta etapa (cubierta, ingenierías y equipamiento). Refrendo 2015</t>
  </si>
  <si>
    <t>Obra terminada</t>
  </si>
  <si>
    <t>Q0674</t>
  </si>
  <si>
    <t>CONSERVACIÓN  DE LA INFRAESTRUCTURA CULTURAL EN LOS MUNICIPIOS</t>
  </si>
  <si>
    <t>Proyecto Ejecutivo para la Rehabilitación y Mantenimiento de las Instalaciones de la Biblioteca Central Estatal Wigberto Jiménez Morena, de la Ciudad de León, Gto.(Refrendo)</t>
  </si>
  <si>
    <t>Q1409</t>
  </si>
  <si>
    <t>PROYECTOS DE DESARROLLO REGIONAL INFRAESTRUCTURA CULTURAL</t>
  </si>
  <si>
    <t>Construcción de la casa de cultura en cabecera municipal, Ocampo, Guanajuato. (PDR)</t>
  </si>
  <si>
    <t>Q2266</t>
  </si>
  <si>
    <t>REHABILITACIÓN DE SALAS DEL MUSEO  JOSÉ Y TOMÁS CHAVEZ MORADO</t>
  </si>
  <si>
    <t>Rehabilitación de Salas de Museo José y Tomás Chavez Morado</t>
  </si>
  <si>
    <t>Rehabilitación realizada</t>
  </si>
  <si>
    <t>Q2495</t>
  </si>
  <si>
    <t>AUDITORIO EN EL DESARROLLO PLAZA PURÍSIMA</t>
  </si>
  <si>
    <t>Construcción del Auditorio (etapa básica), en el Desarrollo de la Plaza Purísima, municipio de Purísima del Rincón</t>
  </si>
  <si>
    <t>Etapa básica concluida</t>
  </si>
  <si>
    <t>Supervisión externa para la construcción del auditorio (etapa básica), en el desarrollo de la Plaza Purísima, Municipio de Purísima del Rincón</t>
  </si>
  <si>
    <t>Q2499</t>
  </si>
  <si>
    <t>MUSEO DE LA CIUDAD DE PURÍSIMA DEL RINCÓN, GTO</t>
  </si>
  <si>
    <t>Construcción de la segunda etapa del Museo de la Ciudad, municipio de Purísima del Rincón.</t>
  </si>
  <si>
    <t>metros cuadrados construidos</t>
  </si>
  <si>
    <t>Restauración de obras artísiticas y elaboración de guión museográfico en el Museo de la Ciudad, municipio de Purísima del Rincón.</t>
  </si>
  <si>
    <t>restauración realizada</t>
  </si>
  <si>
    <t>Equipamiento para el Museo de la Ciudad, municipio de Purísima del Rincón.</t>
  </si>
  <si>
    <t>equipamiento adquirido y en operación</t>
  </si>
  <si>
    <t>Q2019</t>
  </si>
  <si>
    <t>PROYECTO INTEGRAL PARA LA CONSTRUCCIÓN DE LA CASA DE LA CULTURA EN SALAMANCA</t>
  </si>
  <si>
    <t>Construcción de la segunda etapa de la casa de la cultura de Salamanca</t>
  </si>
  <si>
    <t>Q2170</t>
  </si>
  <si>
    <t>FORTALECIMIENTO DE EDIFICIO HISTÓRICO PLAZA PURÍSIMA</t>
  </si>
  <si>
    <t>Proyecto Ejecutivo del Teatro incluyendo obras complementarias en el desarrollo de la plaza Purísima, municipio de Purísima del Rincón, Gto.</t>
  </si>
  <si>
    <t>Proyecto Ejecutivo elaborado</t>
  </si>
  <si>
    <t>Proyecto Ejecutivo del Edificio Histórico para el polígono de la Plaza Purísima, municipio de Purísima del Rincón, Gto.</t>
  </si>
  <si>
    <t>Porcentaje de sitios arqueológicos intervenidos</t>
  </si>
  <si>
    <t>Q0014</t>
  </si>
  <si>
    <t>PRESERVACIÓN DE ZONAS ARQUEOLÓGICAS DE GUANAJUATO, SITIO ARQUEOLÓGICO CAÑADA DE LA VIRGEN</t>
  </si>
  <si>
    <t>Centro de Atención a Visitantes Operando</t>
  </si>
  <si>
    <t>visitantes antendidos</t>
  </si>
  <si>
    <t>Promover al sitio arqueológico a través de un programa de difusion</t>
  </si>
  <si>
    <t>Programa realizado</t>
  </si>
  <si>
    <t>Preservación de la zona Arqueológica</t>
  </si>
  <si>
    <t>intervenciones realizadas</t>
  </si>
  <si>
    <t>Q0015</t>
  </si>
  <si>
    <t>PRESERVACIÓN DE ZONAS ARQUEOLÓGICAS DE GUANAJUATO, SITIO ARQUEOLÓGICO EL CÓPORO</t>
  </si>
  <si>
    <t>Centro de atención a visitantes operando</t>
  </si>
  <si>
    <t>visitantes atendidos</t>
  </si>
  <si>
    <t>Promover el sitio arqueológico a través de un programa de difusion</t>
  </si>
  <si>
    <t>Preservación de la zona arqueológica</t>
  </si>
  <si>
    <t>Q0016</t>
  </si>
  <si>
    <t>PRESERVACIÓN DE ZONAS ARQUEOLÓGICAS DE GUANAJUATO, SITIO ARQUEOLÓGICO CERRO DE LOS REMEDIOS</t>
  </si>
  <si>
    <t>Preservación de la Zona Arqueológica rescate</t>
  </si>
  <si>
    <t>Q0017</t>
  </si>
  <si>
    <t>PRESERVACIÓN DE ZONAS ARQUEOLÓGICAS DE GUANAJUATO, SITIO ARQUEOLÓGICO PLAZUELAS</t>
  </si>
  <si>
    <t>Preservación de la zona Arqueológica Plazuelas con intervenciones  de conservación y mantenimiento, Investigación, protección técnica.</t>
  </si>
  <si>
    <t>Intervenciones realizadas</t>
  </si>
  <si>
    <t>Centro de Atención a Visitantes Operando de la zona Arqueológica Plazuelas</t>
  </si>
  <si>
    <t>Promover al sitio arqueológico a través de un programa de difusión</t>
  </si>
  <si>
    <t>Q0018</t>
  </si>
  <si>
    <t>PRESERVACIÓN DE ZONAS ARQUEOLÓGICAS DE GUANAJUATO, SITIO ARQUEOLÓGICO PERALTA</t>
  </si>
  <si>
    <t>Preservación de la zona Arqueológica de Peralta con intervenciones  de conservación y mantenimiento, Investigación, protección técnica.</t>
  </si>
  <si>
    <t>Centro de Atención a Visitantes Operando de la zona Arqueológica Peralta</t>
  </si>
  <si>
    <t>Visitantes atendidos</t>
  </si>
  <si>
    <t>Q0019</t>
  </si>
  <si>
    <t>PRESERVACIÓN DE ZONAS ARQUEOLÓGICAS DE GUANAJUATO, SITIO ARQUEOLÓGICO VICTORIA</t>
  </si>
  <si>
    <t>Centro de Atención a Visitantes Operando de la zona Arqueológica de Victoria</t>
  </si>
  <si>
    <t>Visitantes Atendidos</t>
  </si>
  <si>
    <t>Preservación de la zona Arqueológica de Victoria con intervenciones  de conservación y mantenimiento, Investigación, protección técnica.</t>
  </si>
  <si>
    <t>Porcentaje de espacios culturales intervenidos</t>
  </si>
  <si>
    <t>ESPACIOS</t>
  </si>
  <si>
    <t>P0430</t>
  </si>
  <si>
    <t>ESPACIOS CULTURALES REHABILITADOS Y EQUIPADOS</t>
  </si>
  <si>
    <t>Espacios culturales con acciones de Fortalecimiento de la infraestructura, adecuación y equipamiento.</t>
  </si>
  <si>
    <t>Espacios culturales apoyados.</t>
  </si>
  <si>
    <t>Espacios culturales Apoyados con la adquisición de equipo para la realización de actividades de promoción, difusión y educación artística.</t>
  </si>
  <si>
    <t>Total del Gasto</t>
  </si>
  <si>
    <t>Bajo protesta de decir verdad declaramos que los Estados Financieros y sus Notas son razonablemente correctos y responsabilidad del emisor</t>
  </si>
  <si>
    <t>Juan Alcocer Flores</t>
  </si>
  <si>
    <t>Ma. Guadalupe Saucedo Serrano</t>
  </si>
  <si>
    <t xml:space="preserve">Director General </t>
  </si>
  <si>
    <t>Directora de Administración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</si>
</sst>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5" fillId="0" borderId="1" xfId="0" applyFont="1" applyFill="1" applyBorder="1"/>
    <xf numFmtId="0" fontId="3" fillId="0" borderId="5" xfId="3" applyFont="1" applyFill="1" applyBorder="1" applyAlignment="1">
      <alignment horizontal="center" vertical="center" wrapText="1"/>
    </xf>
    <xf numFmtId="0" fontId="0" fillId="0" borderId="0" xfId="0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0" fontId="7" fillId="0" borderId="0" xfId="2" applyNumberFormat="1" applyFont="1" applyFill="1" applyAlignment="1" applyProtection="1">
      <protection locked="0"/>
    </xf>
    <xf numFmtId="9" fontId="7" fillId="0" borderId="0" xfId="4" applyFont="1" applyFill="1" applyAlignment="1" applyProtection="1">
      <protection locked="0"/>
    </xf>
    <xf numFmtId="43" fontId="8" fillId="0" borderId="0" xfId="5" applyFont="1" applyFill="1" applyAlignment="1" applyProtection="1">
      <protection locked="0"/>
    </xf>
    <xf numFmtId="10" fontId="8" fillId="0" borderId="0" xfId="4" applyNumberFormat="1" applyFont="1" applyFill="1" applyAlignment="1" applyProtection="1">
      <protection locked="0"/>
    </xf>
    <xf numFmtId="43" fontId="4" fillId="0" borderId="0" xfId="0" applyNumberFormat="1" applyFont="1" applyFill="1"/>
    <xf numFmtId="43" fontId="4" fillId="0" borderId="0" xfId="1" applyFont="1" applyFill="1"/>
    <xf numFmtId="164" fontId="8" fillId="0" borderId="0" xfId="5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protection locked="0"/>
    </xf>
    <xf numFmtId="9" fontId="0" fillId="0" borderId="0" xfId="2" applyFont="1" applyFill="1" applyAlignment="1" applyProtection="1">
      <protection locked="0"/>
    </xf>
    <xf numFmtId="43" fontId="7" fillId="0" borderId="0" xfId="5" applyFont="1" applyFill="1" applyAlignment="1" applyProtection="1">
      <protection locked="0"/>
    </xf>
    <xf numFmtId="10" fontId="7" fillId="0" borderId="0" xfId="4" applyNumberFormat="1" applyFont="1" applyFill="1" applyAlignment="1" applyProtection="1">
      <protection locked="0"/>
    </xf>
    <xf numFmtId="49" fontId="9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protection locked="0"/>
    </xf>
    <xf numFmtId="0" fontId="0" fillId="0" borderId="0" xfId="0" applyFill="1"/>
    <xf numFmtId="43" fontId="0" fillId="0" borderId="0" xfId="1" applyFont="1" applyFill="1"/>
    <xf numFmtId="9" fontId="7" fillId="0" borderId="0" xfId="2" applyFont="1" applyFill="1" applyAlignment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0" fillId="0" borderId="0" xfId="1" applyNumberFormat="1" applyFont="1" applyFill="1" applyAlignment="1" applyProtection="1">
      <protection locked="0"/>
    </xf>
    <xf numFmtId="0" fontId="10" fillId="0" borderId="0" xfId="0" applyFont="1" applyFill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protection locked="0"/>
    </xf>
    <xf numFmtId="2" fontId="0" fillId="0" borderId="0" xfId="0" applyNumberFormat="1" applyFont="1" applyFill="1" applyAlignment="1" applyProtection="1">
      <protection locked="0"/>
    </xf>
    <xf numFmtId="164" fontId="0" fillId="0" borderId="0" xfId="0" applyNumberFormat="1" applyFont="1" applyFill="1" applyAlignment="1" applyProtection="1">
      <protection locked="0"/>
    </xf>
    <xf numFmtId="1" fontId="0" fillId="0" borderId="0" xfId="0" applyNumberFormat="1" applyFont="1" applyFill="1" applyAlignment="1" applyProtection="1">
      <protection locked="0"/>
    </xf>
    <xf numFmtId="0" fontId="7" fillId="0" borderId="0" xfId="0" applyFont="1" applyFill="1" applyAlignment="1" applyProtection="1">
      <protection locked="0"/>
    </xf>
    <xf numFmtId="164" fontId="7" fillId="0" borderId="0" xfId="5" applyNumberFormat="1" applyFont="1" applyFill="1" applyAlignment="1" applyProtection="1">
      <protection locked="0"/>
    </xf>
    <xf numFmtId="10" fontId="0" fillId="0" borderId="0" xfId="2" applyNumberFormat="1" applyFont="1" applyFill="1" applyAlignment="1" applyProtection="1">
      <protection locked="0"/>
    </xf>
    <xf numFmtId="0" fontId="0" fillId="0" borderId="0" xfId="0" applyFill="1" applyAlignment="1">
      <alignment wrapText="1"/>
    </xf>
    <xf numFmtId="0" fontId="10" fillId="0" borderId="0" xfId="0" applyFont="1" applyFill="1"/>
    <xf numFmtId="43" fontId="0" fillId="0" borderId="0" xfId="1" applyFont="1" applyFill="1" applyAlignment="1" applyProtection="1">
      <protection locked="0"/>
    </xf>
    <xf numFmtId="49" fontId="0" fillId="0" borderId="0" xfId="0" applyNumberFormat="1" applyFill="1" applyAlignment="1" applyProtection="1">
      <alignment wrapText="1"/>
      <protection locked="0"/>
    </xf>
    <xf numFmtId="43" fontId="0" fillId="0" borderId="0" xfId="0" applyNumberFormat="1" applyFont="1" applyFill="1" applyAlignment="1" applyProtection="1">
      <protection locked="0"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9" fontId="7" fillId="0" borderId="0" xfId="4" applyNumberFormat="1" applyFont="1" applyFill="1" applyAlignment="1" applyProtection="1">
      <protection locked="0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protection locked="0"/>
    </xf>
    <xf numFmtId="43" fontId="7" fillId="0" borderId="0" xfId="1" applyFont="1" applyFill="1" applyAlignment="1" applyProtection="1">
      <protection locked="0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6" fillId="0" borderId="2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43" fontId="6" fillId="0" borderId="5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0" fontId="6" fillId="0" borderId="3" xfId="0" applyFont="1" applyFill="1" applyBorder="1" applyAlignment="1">
      <alignment horizontal="left" vertical="center" wrapText="1" indent="3"/>
    </xf>
    <xf numFmtId="49" fontId="11" fillId="0" borderId="11" xfId="0" applyNumberFormat="1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>
      <alignment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 16" xfId="5"/>
    <cellStyle name="Normal" xfId="0" builtinId="0"/>
    <cellStyle name="Normal_141008Reportes Cuadros Institucionales-sectorialesADV" xfId="3"/>
    <cellStyle name="Porcentual" xfId="2" builtinId="5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30"/>
  <sheetViews>
    <sheetView tabSelected="1" workbookViewId="0">
      <selection activeCell="B1" sqref="B1:Y230"/>
    </sheetView>
  </sheetViews>
  <sheetFormatPr baseColWidth="10" defaultRowHeight="12.75"/>
  <cols>
    <col min="1" max="1" width="2.140625" style="1" customWidth="1"/>
    <col min="2" max="2" width="8" style="1" customWidth="1"/>
    <col min="3" max="3" width="9.28515625" style="1" customWidth="1"/>
    <col min="4" max="4" width="6.85546875" style="1" customWidth="1"/>
    <col min="5" max="5" width="7.42578125" style="1" customWidth="1"/>
    <col min="6" max="6" width="6.5703125" style="1" customWidth="1"/>
    <col min="7" max="7" width="10" style="1" customWidth="1"/>
    <col min="8" max="8" width="7.28515625" style="1" customWidth="1"/>
    <col min="9" max="9" width="39.140625" style="1" customWidth="1"/>
    <col min="10" max="14" width="12.7109375" style="1" customWidth="1"/>
    <col min="15" max="15" width="13.7109375" style="1" customWidth="1"/>
    <col min="16" max="16" width="11.5703125" style="1" customWidth="1"/>
    <col min="17" max="17" width="11.42578125" style="1" customWidth="1"/>
    <col min="18" max="18" width="14.28515625" style="1" customWidth="1"/>
    <col min="19" max="20" width="11.42578125" style="1" customWidth="1"/>
    <col min="21" max="21" width="15" style="1" customWidth="1"/>
    <col min="22" max="22" width="16.85546875" style="1" customWidth="1"/>
    <col min="23" max="23" width="15.42578125" style="1" bestFit="1" customWidth="1"/>
    <col min="24" max="25" width="11.42578125" style="1" customWidth="1"/>
    <col min="26" max="26" width="13.140625" style="1" customWidth="1"/>
    <col min="27" max="27" width="15.140625" style="1" bestFit="1" customWidth="1"/>
    <col min="28" max="16384" width="11.42578125" style="1"/>
  </cols>
  <sheetData>
    <row r="1" spans="2:27" ht="6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2:27" ht="13.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2:27" ht="20.25" customHeight="1"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2:27" ht="8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7" ht="24" customHeight="1">
      <c r="D5" s="3" t="s">
        <v>2</v>
      </c>
      <c r="E5" s="92" t="s">
        <v>3</v>
      </c>
      <c r="F5" s="93"/>
      <c r="G5" s="93"/>
      <c r="H5" s="93"/>
      <c r="I5" s="93"/>
      <c r="J5" s="4"/>
      <c r="K5" s="4"/>
      <c r="L5" s="5"/>
      <c r="M5" s="5"/>
      <c r="N5" s="6"/>
      <c r="O5" s="2"/>
    </row>
    <row r="6" spans="2:27" ht="8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7" ht="15" customHeight="1">
      <c r="B7" s="94" t="s">
        <v>4</v>
      </c>
      <c r="C7" s="95"/>
      <c r="D7" s="96" t="s">
        <v>5</v>
      </c>
      <c r="E7" s="97"/>
      <c r="F7" s="97"/>
      <c r="G7" s="97"/>
      <c r="H7" s="98"/>
      <c r="I7" s="86" t="s">
        <v>6</v>
      </c>
      <c r="J7" s="86"/>
      <c r="K7" s="86"/>
      <c r="L7" s="86"/>
      <c r="M7" s="86"/>
      <c r="N7" s="86"/>
      <c r="O7" s="86"/>
      <c r="P7" s="86" t="s">
        <v>7</v>
      </c>
      <c r="Q7" s="86"/>
      <c r="R7" s="86"/>
      <c r="S7" s="86"/>
      <c r="T7" s="86"/>
      <c r="U7" s="86" t="s">
        <v>8</v>
      </c>
      <c r="V7" s="86"/>
      <c r="W7" s="86"/>
      <c r="X7" s="86"/>
      <c r="Y7" s="86"/>
    </row>
    <row r="8" spans="2:27" ht="12.75" customHeight="1">
      <c r="B8" s="89" t="s">
        <v>9</v>
      </c>
      <c r="C8" s="89" t="s">
        <v>10</v>
      </c>
      <c r="D8" s="87" t="s">
        <v>11</v>
      </c>
      <c r="E8" s="87" t="s">
        <v>12</v>
      </c>
      <c r="F8" s="87" t="s">
        <v>13</v>
      </c>
      <c r="G8" s="87" t="s">
        <v>14</v>
      </c>
      <c r="H8" s="87" t="s">
        <v>15</v>
      </c>
      <c r="I8" s="87" t="s">
        <v>16</v>
      </c>
      <c r="J8" s="86" t="s">
        <v>17</v>
      </c>
      <c r="K8" s="86" t="s">
        <v>18</v>
      </c>
      <c r="L8" s="86" t="s">
        <v>19</v>
      </c>
      <c r="M8" s="86" t="s">
        <v>20</v>
      </c>
      <c r="N8" s="86" t="s">
        <v>21</v>
      </c>
      <c r="O8" s="86" t="s">
        <v>22</v>
      </c>
      <c r="P8" s="87" t="s">
        <v>23</v>
      </c>
      <c r="Q8" s="87" t="s">
        <v>24</v>
      </c>
      <c r="R8" s="87" t="s">
        <v>25</v>
      </c>
      <c r="S8" s="81" t="s">
        <v>26</v>
      </c>
      <c r="T8" s="82"/>
      <c r="U8" s="79" t="s">
        <v>27</v>
      </c>
      <c r="V8" s="79" t="s">
        <v>28</v>
      </c>
      <c r="W8" s="79" t="s">
        <v>29</v>
      </c>
      <c r="X8" s="81" t="s">
        <v>30</v>
      </c>
      <c r="Y8" s="82"/>
    </row>
    <row r="9" spans="2:27" ht="15.75" customHeight="1">
      <c r="B9" s="90"/>
      <c r="C9" s="90"/>
      <c r="D9" s="88"/>
      <c r="E9" s="88"/>
      <c r="F9" s="88"/>
      <c r="G9" s="88"/>
      <c r="H9" s="88"/>
      <c r="I9" s="88"/>
      <c r="J9" s="86"/>
      <c r="K9" s="86"/>
      <c r="L9" s="86"/>
      <c r="M9" s="86"/>
      <c r="N9" s="86"/>
      <c r="O9" s="86"/>
      <c r="P9" s="88"/>
      <c r="Q9" s="88"/>
      <c r="R9" s="88"/>
      <c r="S9" s="7" t="s">
        <v>31</v>
      </c>
      <c r="T9" s="7" t="s">
        <v>32</v>
      </c>
      <c r="U9" s="80"/>
      <c r="V9" s="80"/>
      <c r="W9" s="80"/>
      <c r="X9" s="7" t="s">
        <v>33</v>
      </c>
      <c r="Y9" s="7" t="s">
        <v>34</v>
      </c>
    </row>
    <row r="10" spans="2:27" ht="15">
      <c r="B10" s="8" t="s">
        <v>35</v>
      </c>
      <c r="C10" s="8" t="s">
        <v>36</v>
      </c>
      <c r="D10" s="9" t="s">
        <v>37</v>
      </c>
      <c r="E10" s="9" t="s">
        <v>38</v>
      </c>
      <c r="F10" s="9" t="s">
        <v>37</v>
      </c>
      <c r="G10" s="9"/>
      <c r="H10" s="9" t="s">
        <v>39</v>
      </c>
      <c r="I10" s="8" t="s">
        <v>40</v>
      </c>
      <c r="J10" s="10" t="s">
        <v>41</v>
      </c>
      <c r="K10" s="10" t="s">
        <v>42</v>
      </c>
      <c r="L10" s="10" t="s">
        <v>43</v>
      </c>
      <c r="M10" s="8" t="s">
        <v>44</v>
      </c>
      <c r="N10" s="8" t="s">
        <v>45</v>
      </c>
      <c r="O10" s="8" t="s">
        <v>46</v>
      </c>
      <c r="P10" s="11">
        <f>((6250000/6049097)-1)</f>
        <v>3.3212064544509756E-2</v>
      </c>
      <c r="Q10" s="11">
        <f>((6250000/6049097)-1)</f>
        <v>3.3212064544509756E-2</v>
      </c>
      <c r="R10" s="11">
        <v>0</v>
      </c>
      <c r="S10" s="12">
        <f>+R10/P10</f>
        <v>0</v>
      </c>
      <c r="T10" s="12">
        <f>+R10/Q10</f>
        <v>0</v>
      </c>
      <c r="U10" s="13">
        <f>+U12+U16+U20+U51+U66+U73+U86+U92+U98+U159+U196+U218+U45</f>
        <v>220576496.66999996</v>
      </c>
      <c r="V10" s="13">
        <f t="shared" ref="V10:W10" si="0">+V12+V16+V20+V51+V66+V73+V86+V92+V98+V159+V196+V218+V45</f>
        <v>332799796.23000002</v>
      </c>
      <c r="W10" s="13">
        <f t="shared" si="0"/>
        <v>103650621.01000002</v>
      </c>
      <c r="X10" s="14">
        <f>+W10/U10</f>
        <v>0.46990782143516235</v>
      </c>
      <c r="Y10" s="14">
        <f>+W10/V10</f>
        <v>0.31145037402116205</v>
      </c>
      <c r="Z10" s="15"/>
      <c r="AA10" s="16"/>
    </row>
    <row r="11" spans="2:27" ht="15">
      <c r="B11" s="8" t="s">
        <v>35</v>
      </c>
      <c r="C11" s="8" t="s">
        <v>36</v>
      </c>
      <c r="D11" s="9" t="s">
        <v>37</v>
      </c>
      <c r="E11" s="9" t="s">
        <v>38</v>
      </c>
      <c r="F11" s="9" t="s">
        <v>37</v>
      </c>
      <c r="G11" s="9"/>
      <c r="H11" s="9" t="s">
        <v>39</v>
      </c>
      <c r="I11" s="8" t="s">
        <v>47</v>
      </c>
      <c r="J11" s="10" t="s">
        <v>41</v>
      </c>
      <c r="K11" s="10" t="s">
        <v>42</v>
      </c>
      <c r="L11" s="10" t="s">
        <v>43</v>
      </c>
      <c r="M11" s="8" t="s">
        <v>44</v>
      </c>
      <c r="N11" s="8" t="s">
        <v>48</v>
      </c>
      <c r="O11" s="8" t="s">
        <v>49</v>
      </c>
      <c r="P11" s="11">
        <f>((470000/425000)-1)</f>
        <v>0.10588235294117654</v>
      </c>
      <c r="Q11" s="11">
        <f>((470000/425000)-1)</f>
        <v>0.10588235294117654</v>
      </c>
      <c r="R11" s="17">
        <f>7.16/100</f>
        <v>7.1599999999999997E-2</v>
      </c>
      <c r="S11" s="12">
        <f>+R11/P11</f>
        <v>0.67622222222222172</v>
      </c>
      <c r="T11" s="12">
        <f>+R11/Q11</f>
        <v>0.67622222222222172</v>
      </c>
      <c r="U11" s="13">
        <f>+U73</f>
        <v>22818272.940000001</v>
      </c>
      <c r="V11" s="13">
        <f>+V73</f>
        <v>23595863.91</v>
      </c>
      <c r="W11" s="13">
        <f>+W73</f>
        <v>9602277.8999999985</v>
      </c>
      <c r="X11" s="14">
        <f>+W11/U11</f>
        <v>0.42081527928292006</v>
      </c>
      <c r="Y11" s="14">
        <f>+W11/V11</f>
        <v>0.40694750302956795</v>
      </c>
      <c r="AA11" s="15"/>
    </row>
    <row r="12" spans="2:27" ht="15">
      <c r="B12" s="8" t="s">
        <v>35</v>
      </c>
      <c r="C12" s="8" t="s">
        <v>36</v>
      </c>
      <c r="D12" s="9" t="s">
        <v>37</v>
      </c>
      <c r="E12" s="9" t="s">
        <v>38</v>
      </c>
      <c r="F12" s="9" t="s">
        <v>37</v>
      </c>
      <c r="G12" s="18" t="s">
        <v>50</v>
      </c>
      <c r="H12" s="19" t="s">
        <v>51</v>
      </c>
      <c r="I12" s="20" t="s">
        <v>52</v>
      </c>
      <c r="J12" s="18"/>
      <c r="K12" s="18"/>
      <c r="L12" s="18"/>
      <c r="M12" s="21"/>
      <c r="N12" s="21"/>
      <c r="O12" s="21"/>
      <c r="P12" s="22"/>
      <c r="Q12" s="22"/>
      <c r="R12" s="21"/>
      <c r="S12" s="23"/>
      <c r="T12" s="23"/>
      <c r="U12" s="13">
        <v>9761082.9399999995</v>
      </c>
      <c r="V12" s="13">
        <v>10444480.289999999</v>
      </c>
      <c r="W12" s="13">
        <v>3143173.76</v>
      </c>
      <c r="X12" s="14">
        <f>+W12/U12</f>
        <v>0.32201076246566551</v>
      </c>
      <c r="Y12" s="14">
        <f>+W12/V12</f>
        <v>0.30094113567425768</v>
      </c>
    </row>
    <row r="13" spans="2:27" ht="45">
      <c r="B13" s="8" t="s">
        <v>35</v>
      </c>
      <c r="C13" s="8" t="s">
        <v>36</v>
      </c>
      <c r="D13" s="9" t="s">
        <v>37</v>
      </c>
      <c r="E13" s="9" t="s">
        <v>38</v>
      </c>
      <c r="F13" s="9" t="s">
        <v>37</v>
      </c>
      <c r="G13" s="10" t="s">
        <v>50</v>
      </c>
      <c r="H13" s="9" t="s">
        <v>51</v>
      </c>
      <c r="I13" s="24" t="s">
        <v>53</v>
      </c>
      <c r="J13" s="10" t="s">
        <v>54</v>
      </c>
      <c r="K13" s="10" t="s">
        <v>55</v>
      </c>
      <c r="L13" s="10" t="s">
        <v>43</v>
      </c>
      <c r="M13" s="25" t="s">
        <v>44</v>
      </c>
      <c r="N13" s="24" t="s">
        <v>56</v>
      </c>
      <c r="O13" s="8" t="s">
        <v>57</v>
      </c>
      <c r="P13" s="26">
        <v>0.9</v>
      </c>
      <c r="Q13" s="26">
        <v>0.9</v>
      </c>
      <c r="R13" s="26">
        <v>0</v>
      </c>
      <c r="S13" s="12">
        <f>+R13/P13</f>
        <v>0</v>
      </c>
      <c r="T13" s="12">
        <f>+R13/Q13</f>
        <v>0</v>
      </c>
      <c r="U13" s="27"/>
      <c r="V13" s="27"/>
      <c r="W13" s="27"/>
      <c r="X13" s="28"/>
      <c r="Y13" s="28"/>
      <c r="AA13" s="15"/>
    </row>
    <row r="14" spans="2:27" ht="30">
      <c r="B14" s="8" t="s">
        <v>35</v>
      </c>
      <c r="C14" s="8" t="s">
        <v>36</v>
      </c>
      <c r="D14" s="9" t="s">
        <v>37</v>
      </c>
      <c r="E14" s="9" t="s">
        <v>38</v>
      </c>
      <c r="F14" s="9" t="s">
        <v>37</v>
      </c>
      <c r="G14" s="10" t="s">
        <v>50</v>
      </c>
      <c r="H14" s="9" t="s">
        <v>51</v>
      </c>
      <c r="I14" s="24" t="s">
        <v>58</v>
      </c>
      <c r="J14" s="10" t="s">
        <v>54</v>
      </c>
      <c r="K14" s="10" t="s">
        <v>55</v>
      </c>
      <c r="L14" s="10" t="s">
        <v>43</v>
      </c>
      <c r="M14" s="25" t="s">
        <v>44</v>
      </c>
      <c r="N14" s="24" t="s">
        <v>56</v>
      </c>
      <c r="O14" s="8" t="s">
        <v>59</v>
      </c>
      <c r="P14" s="26">
        <v>1</v>
      </c>
      <c r="Q14" s="26">
        <v>1</v>
      </c>
      <c r="R14" s="26">
        <v>0</v>
      </c>
      <c r="S14" s="12">
        <f>+R14/P14</f>
        <v>0</v>
      </c>
      <c r="T14" s="12">
        <f>+R14/Q14</f>
        <v>0</v>
      </c>
      <c r="U14" s="27"/>
      <c r="V14" s="27"/>
      <c r="W14" s="27"/>
      <c r="X14" s="28"/>
      <c r="Y14" s="28"/>
      <c r="AA14" s="15"/>
    </row>
    <row r="15" spans="2:27" ht="30">
      <c r="B15" s="8" t="s">
        <v>35</v>
      </c>
      <c r="C15" s="8" t="s">
        <v>36</v>
      </c>
      <c r="D15" s="9" t="s">
        <v>37</v>
      </c>
      <c r="E15" s="9" t="s">
        <v>38</v>
      </c>
      <c r="F15" s="9" t="s">
        <v>37</v>
      </c>
      <c r="G15" s="10" t="s">
        <v>50</v>
      </c>
      <c r="H15" s="9" t="s">
        <v>51</v>
      </c>
      <c r="I15" s="24" t="s">
        <v>60</v>
      </c>
      <c r="J15" s="10" t="s">
        <v>54</v>
      </c>
      <c r="K15" s="10" t="s">
        <v>55</v>
      </c>
      <c r="L15" s="10" t="s">
        <v>43</v>
      </c>
      <c r="M15" s="25" t="s">
        <v>44</v>
      </c>
      <c r="N15" s="24" t="s">
        <v>61</v>
      </c>
      <c r="O15" s="8" t="s">
        <v>62</v>
      </c>
      <c r="P15" s="25">
        <v>8</v>
      </c>
      <c r="Q15" s="25">
        <v>8</v>
      </c>
      <c r="R15" s="25">
        <v>0</v>
      </c>
      <c r="S15" s="12">
        <f>+R15/P15</f>
        <v>0</v>
      </c>
      <c r="T15" s="12">
        <f>+R15/Q15</f>
        <v>0</v>
      </c>
      <c r="U15" s="27"/>
      <c r="V15" s="27"/>
      <c r="W15" s="27"/>
      <c r="X15" s="28"/>
      <c r="Y15" s="28"/>
    </row>
    <row r="16" spans="2:27" ht="39" customHeight="1">
      <c r="B16" s="8" t="s">
        <v>35</v>
      </c>
      <c r="C16" s="8" t="s">
        <v>36</v>
      </c>
      <c r="D16" s="9" t="s">
        <v>37</v>
      </c>
      <c r="E16" s="9" t="s">
        <v>38</v>
      </c>
      <c r="F16" s="9" t="s">
        <v>37</v>
      </c>
      <c r="G16" s="18" t="s">
        <v>63</v>
      </c>
      <c r="H16" s="19" t="s">
        <v>64</v>
      </c>
      <c r="I16" s="29" t="s">
        <v>65</v>
      </c>
      <c r="J16" s="18"/>
      <c r="K16" s="18"/>
      <c r="L16" s="18"/>
      <c r="M16" s="21"/>
      <c r="N16" s="21"/>
      <c r="O16" s="21"/>
      <c r="P16" s="21"/>
      <c r="Q16" s="21"/>
      <c r="R16" s="21"/>
      <c r="S16" s="23"/>
      <c r="T16" s="23"/>
      <c r="U16" s="13">
        <v>13377111.65</v>
      </c>
      <c r="V16" s="13">
        <v>15975048.93</v>
      </c>
      <c r="W16" s="13">
        <v>6045313.4500000002</v>
      </c>
      <c r="X16" s="14">
        <f>+W16/U16</f>
        <v>0.45191470387406091</v>
      </c>
      <c r="Y16" s="14">
        <f>+W16/V16</f>
        <v>0.37842221807830173</v>
      </c>
    </row>
    <row r="17" spans="2:25" ht="30">
      <c r="B17" s="8" t="s">
        <v>35</v>
      </c>
      <c r="C17" s="8" t="s">
        <v>36</v>
      </c>
      <c r="D17" s="9" t="s">
        <v>37</v>
      </c>
      <c r="E17" s="9" t="s">
        <v>38</v>
      </c>
      <c r="F17" s="9" t="s">
        <v>37</v>
      </c>
      <c r="G17" s="10" t="s">
        <v>63</v>
      </c>
      <c r="H17" s="9" t="s">
        <v>64</v>
      </c>
      <c r="I17" s="24" t="s">
        <v>66</v>
      </c>
      <c r="J17" s="10" t="s">
        <v>54</v>
      </c>
      <c r="K17" s="10" t="s">
        <v>55</v>
      </c>
      <c r="L17" s="10" t="s">
        <v>43</v>
      </c>
      <c r="M17" s="25" t="s">
        <v>44</v>
      </c>
      <c r="N17" s="24" t="s">
        <v>67</v>
      </c>
      <c r="O17" s="8" t="s">
        <v>68</v>
      </c>
      <c r="P17" s="26">
        <v>0.9</v>
      </c>
      <c r="Q17" s="26">
        <v>0.9</v>
      </c>
      <c r="R17" s="26">
        <v>0</v>
      </c>
      <c r="S17" s="12">
        <f>+R17/P17</f>
        <v>0</v>
      </c>
      <c r="T17" s="12">
        <f>+R17/Q17</f>
        <v>0</v>
      </c>
      <c r="U17" s="27"/>
      <c r="V17" s="27"/>
      <c r="W17" s="27"/>
      <c r="X17" s="28"/>
      <c r="Y17" s="28"/>
    </row>
    <row r="18" spans="2:25" ht="45">
      <c r="B18" s="8" t="s">
        <v>35</v>
      </c>
      <c r="C18" s="8" t="s">
        <v>36</v>
      </c>
      <c r="D18" s="9" t="s">
        <v>37</v>
      </c>
      <c r="E18" s="9" t="s">
        <v>38</v>
      </c>
      <c r="F18" s="9" t="s">
        <v>37</v>
      </c>
      <c r="G18" s="10" t="s">
        <v>63</v>
      </c>
      <c r="H18" s="9" t="s">
        <v>64</v>
      </c>
      <c r="I18" s="24" t="s">
        <v>69</v>
      </c>
      <c r="J18" s="10" t="s">
        <v>54</v>
      </c>
      <c r="K18" s="10" t="s">
        <v>55</v>
      </c>
      <c r="L18" s="10" t="s">
        <v>43</v>
      </c>
      <c r="M18" s="25" t="s">
        <v>44</v>
      </c>
      <c r="N18" s="24" t="s">
        <v>70</v>
      </c>
      <c r="O18" s="8" t="s">
        <v>71</v>
      </c>
      <c r="P18" s="26">
        <v>0.95</v>
      </c>
      <c r="Q18" s="26">
        <v>0.95</v>
      </c>
      <c r="R18" s="26">
        <v>0</v>
      </c>
      <c r="S18" s="12">
        <f>+R18/P18</f>
        <v>0</v>
      </c>
      <c r="T18" s="12">
        <f>+R18/Q18</f>
        <v>0</v>
      </c>
      <c r="U18" s="27"/>
      <c r="V18" s="27"/>
      <c r="W18" s="27"/>
      <c r="X18" s="28"/>
      <c r="Y18" s="28"/>
    </row>
    <row r="19" spans="2:25" ht="30">
      <c r="B19" s="8" t="s">
        <v>35</v>
      </c>
      <c r="C19" s="8" t="s">
        <v>36</v>
      </c>
      <c r="D19" s="9" t="s">
        <v>37</v>
      </c>
      <c r="E19" s="9" t="s">
        <v>38</v>
      </c>
      <c r="F19" s="9" t="s">
        <v>37</v>
      </c>
      <c r="G19" s="10" t="s">
        <v>63</v>
      </c>
      <c r="H19" s="9" t="s">
        <v>64</v>
      </c>
      <c r="I19" s="24" t="s">
        <v>72</v>
      </c>
      <c r="J19" s="10" t="s">
        <v>54</v>
      </c>
      <c r="K19" s="10" t="s">
        <v>55</v>
      </c>
      <c r="L19" s="10" t="s">
        <v>43</v>
      </c>
      <c r="M19" s="25" t="s">
        <v>44</v>
      </c>
      <c r="N19" s="24" t="s">
        <v>73</v>
      </c>
      <c r="O19" s="8" t="s">
        <v>74</v>
      </c>
      <c r="P19" s="25">
        <v>1</v>
      </c>
      <c r="Q19" s="25">
        <v>1</v>
      </c>
      <c r="R19" s="25">
        <v>0</v>
      </c>
      <c r="S19" s="12">
        <f>+R19/P19</f>
        <v>0</v>
      </c>
      <c r="T19" s="12">
        <f>+R19/Q19</f>
        <v>0</v>
      </c>
      <c r="U19" s="27"/>
      <c r="V19" s="27"/>
      <c r="W19" s="27"/>
      <c r="X19" s="28"/>
      <c r="Y19" s="28"/>
    </row>
    <row r="20" spans="2:25" ht="15.75">
      <c r="B20" s="8" t="s">
        <v>35</v>
      </c>
      <c r="C20" s="8" t="s">
        <v>36</v>
      </c>
      <c r="D20" s="9" t="s">
        <v>37</v>
      </c>
      <c r="E20" s="9" t="s">
        <v>38</v>
      </c>
      <c r="F20" s="9" t="s">
        <v>37</v>
      </c>
      <c r="G20" s="9"/>
      <c r="H20" s="9" t="s">
        <v>39</v>
      </c>
      <c r="I20" s="30" t="s">
        <v>75</v>
      </c>
      <c r="J20" s="10" t="s">
        <v>76</v>
      </c>
      <c r="K20" s="10" t="s">
        <v>42</v>
      </c>
      <c r="L20" s="10" t="s">
        <v>43</v>
      </c>
      <c r="M20" s="8" t="s">
        <v>77</v>
      </c>
      <c r="N20" s="31" t="s">
        <v>78</v>
      </c>
      <c r="O20" s="8" t="s">
        <v>79</v>
      </c>
      <c r="P20" s="8">
        <v>636</v>
      </c>
      <c r="Q20" s="8">
        <v>636</v>
      </c>
      <c r="R20" s="32">
        <f>(83681/710)</f>
        <v>117.86056338028169</v>
      </c>
      <c r="S20" s="33">
        <f>+R20/P20</f>
        <v>0.18531535122685799</v>
      </c>
      <c r="T20" s="12">
        <f>+R20/Q20</f>
        <v>0.18531535122685799</v>
      </c>
      <c r="U20" s="13">
        <f>+U21+U26+U32+U34+U39</f>
        <v>43242756.959999993</v>
      </c>
      <c r="V20" s="13">
        <f>+V21+V26+V32+V34+V39</f>
        <v>56180074.520000003</v>
      </c>
      <c r="W20" s="13">
        <f>+W21+W26+W32+W34+W39</f>
        <v>12977481.73</v>
      </c>
      <c r="X20" s="14">
        <f>+W20/U20</f>
        <v>0.30010763980669197</v>
      </c>
      <c r="Y20" s="14">
        <f>+W20/V20</f>
        <v>0.2309979443936131</v>
      </c>
    </row>
    <row r="21" spans="2:25" ht="15">
      <c r="B21" s="8" t="s">
        <v>35</v>
      </c>
      <c r="C21" s="8" t="s">
        <v>36</v>
      </c>
      <c r="D21" s="9" t="s">
        <v>37</v>
      </c>
      <c r="E21" s="9" t="s">
        <v>38</v>
      </c>
      <c r="F21" s="9" t="s">
        <v>37</v>
      </c>
      <c r="G21" s="18" t="s">
        <v>80</v>
      </c>
      <c r="H21" s="19"/>
      <c r="I21" s="29" t="s">
        <v>81</v>
      </c>
      <c r="J21" s="18"/>
      <c r="K21" s="18"/>
      <c r="L21" s="18"/>
      <c r="M21" s="21"/>
      <c r="N21" s="21"/>
      <c r="O21" s="21"/>
      <c r="P21" s="21"/>
      <c r="Q21" s="21"/>
      <c r="R21" s="21"/>
      <c r="S21" s="23"/>
      <c r="T21" s="23"/>
      <c r="U21" s="13">
        <v>1234078</v>
      </c>
      <c r="V21" s="13">
        <v>1833808.83</v>
      </c>
      <c r="W21" s="13">
        <v>541741.98</v>
      </c>
      <c r="X21" s="14">
        <f>+W21/U21</f>
        <v>0.43898520190782103</v>
      </c>
      <c r="Y21" s="14">
        <f>+W21/V21</f>
        <v>0.29541900504427171</v>
      </c>
    </row>
    <row r="22" spans="2:25" ht="30">
      <c r="B22" s="8" t="s">
        <v>35</v>
      </c>
      <c r="C22" s="8" t="s">
        <v>36</v>
      </c>
      <c r="D22" s="9" t="s">
        <v>37</v>
      </c>
      <c r="E22" s="9" t="s">
        <v>38</v>
      </c>
      <c r="F22" s="9" t="s">
        <v>37</v>
      </c>
      <c r="G22" s="10" t="s">
        <v>80</v>
      </c>
      <c r="H22" s="9" t="s">
        <v>82</v>
      </c>
      <c r="I22" s="31" t="s">
        <v>83</v>
      </c>
      <c r="J22" s="10" t="s">
        <v>84</v>
      </c>
      <c r="K22" s="10" t="s">
        <v>42</v>
      </c>
      <c r="L22" s="10" t="s">
        <v>43</v>
      </c>
      <c r="M22" s="8" t="s">
        <v>77</v>
      </c>
      <c r="N22" s="24" t="s">
        <v>85</v>
      </c>
      <c r="O22" s="8" t="s">
        <v>62</v>
      </c>
      <c r="P22" s="25">
        <v>385</v>
      </c>
      <c r="Q22" s="25">
        <v>385</v>
      </c>
      <c r="R22" s="25">
        <v>90</v>
      </c>
      <c r="S22" s="12">
        <f>+R22/P22</f>
        <v>0.23376623376623376</v>
      </c>
      <c r="T22" s="12">
        <f>+R22/Q22</f>
        <v>0.23376623376623376</v>
      </c>
      <c r="U22" s="27"/>
      <c r="V22" s="27"/>
      <c r="W22" s="27"/>
      <c r="X22" s="28"/>
      <c r="Y22" s="28"/>
    </row>
    <row r="23" spans="2:25" ht="30">
      <c r="B23" s="8" t="s">
        <v>35</v>
      </c>
      <c r="C23" s="8" t="s">
        <v>36</v>
      </c>
      <c r="D23" s="9" t="s">
        <v>37</v>
      </c>
      <c r="E23" s="9" t="s">
        <v>38</v>
      </c>
      <c r="F23" s="9" t="s">
        <v>37</v>
      </c>
      <c r="G23" s="10" t="s">
        <v>80</v>
      </c>
      <c r="H23" s="9" t="s">
        <v>82</v>
      </c>
      <c r="I23" s="34" t="s">
        <v>86</v>
      </c>
      <c r="J23" s="10" t="s">
        <v>87</v>
      </c>
      <c r="K23" s="10" t="s">
        <v>42</v>
      </c>
      <c r="L23" s="10" t="s">
        <v>43</v>
      </c>
      <c r="M23" s="25" t="s">
        <v>88</v>
      </c>
      <c r="N23" s="24" t="s">
        <v>85</v>
      </c>
      <c r="O23" s="8" t="s">
        <v>62</v>
      </c>
      <c r="P23" s="25">
        <v>80</v>
      </c>
      <c r="Q23" s="25">
        <v>80</v>
      </c>
      <c r="R23" s="25">
        <v>80</v>
      </c>
      <c r="S23" s="12">
        <f>+R23/P23</f>
        <v>1</v>
      </c>
      <c r="T23" s="12">
        <f>+R23/Q23</f>
        <v>1</v>
      </c>
      <c r="U23" s="27"/>
      <c r="V23" s="27"/>
      <c r="W23" s="27"/>
      <c r="X23" s="28"/>
      <c r="Y23" s="28"/>
    </row>
    <row r="24" spans="2:25" ht="45">
      <c r="B24" s="8" t="s">
        <v>35</v>
      </c>
      <c r="C24" s="8" t="s">
        <v>36</v>
      </c>
      <c r="D24" s="9" t="s">
        <v>37</v>
      </c>
      <c r="E24" s="9" t="s">
        <v>38</v>
      </c>
      <c r="F24" s="9" t="s">
        <v>37</v>
      </c>
      <c r="G24" s="10" t="s">
        <v>80</v>
      </c>
      <c r="H24" s="9" t="s">
        <v>82</v>
      </c>
      <c r="I24" s="24" t="s">
        <v>89</v>
      </c>
      <c r="J24" s="10" t="s">
        <v>87</v>
      </c>
      <c r="K24" s="10" t="s">
        <v>42</v>
      </c>
      <c r="L24" s="10" t="s">
        <v>43</v>
      </c>
      <c r="M24" s="25" t="s">
        <v>88</v>
      </c>
      <c r="N24" s="34" t="s">
        <v>90</v>
      </c>
      <c r="O24" s="8" t="s">
        <v>62</v>
      </c>
      <c r="P24" s="25">
        <v>5</v>
      </c>
      <c r="Q24" s="25">
        <v>5</v>
      </c>
      <c r="R24" s="25">
        <v>10</v>
      </c>
      <c r="S24" s="12">
        <f>R24/P24</f>
        <v>2</v>
      </c>
      <c r="T24" s="12">
        <f>R24/Q24</f>
        <v>2</v>
      </c>
      <c r="U24" s="27"/>
      <c r="V24" s="27"/>
      <c r="W24" s="27"/>
      <c r="X24" s="28"/>
      <c r="Y24" s="28"/>
    </row>
    <row r="25" spans="2:25" ht="30">
      <c r="B25" s="8" t="s">
        <v>35</v>
      </c>
      <c r="C25" s="8" t="s">
        <v>36</v>
      </c>
      <c r="D25" s="9" t="s">
        <v>37</v>
      </c>
      <c r="E25" s="9" t="s">
        <v>38</v>
      </c>
      <c r="F25" s="9" t="s">
        <v>37</v>
      </c>
      <c r="G25" s="10" t="s">
        <v>80</v>
      </c>
      <c r="H25" s="9" t="s">
        <v>82</v>
      </c>
      <c r="I25" s="24" t="s">
        <v>91</v>
      </c>
      <c r="J25" s="10" t="s">
        <v>87</v>
      </c>
      <c r="K25" s="10" t="s">
        <v>42</v>
      </c>
      <c r="L25" s="10" t="s">
        <v>43</v>
      </c>
      <c r="M25" s="25" t="s">
        <v>88</v>
      </c>
      <c r="N25" s="24" t="s">
        <v>92</v>
      </c>
      <c r="O25" s="8" t="s">
        <v>62</v>
      </c>
      <c r="P25" s="25">
        <v>300</v>
      </c>
      <c r="Q25" s="25">
        <v>300</v>
      </c>
      <c r="R25" s="25">
        <v>0</v>
      </c>
      <c r="S25" s="12">
        <f>R25/P25</f>
        <v>0</v>
      </c>
      <c r="T25" s="12">
        <f>R25/Q25</f>
        <v>0</v>
      </c>
      <c r="U25" s="27"/>
      <c r="V25" s="27"/>
      <c r="W25" s="27"/>
      <c r="X25" s="28"/>
      <c r="Y25" s="28"/>
    </row>
    <row r="26" spans="2:25" ht="15">
      <c r="B26" s="8" t="s">
        <v>35</v>
      </c>
      <c r="C26" s="8" t="s">
        <v>36</v>
      </c>
      <c r="D26" s="9" t="s">
        <v>37</v>
      </c>
      <c r="E26" s="9" t="s">
        <v>38</v>
      </c>
      <c r="F26" s="9" t="s">
        <v>37</v>
      </c>
      <c r="G26" s="18" t="s">
        <v>93</v>
      </c>
      <c r="H26" s="19"/>
      <c r="I26" s="29" t="s">
        <v>94</v>
      </c>
      <c r="J26" s="18"/>
      <c r="K26" s="18"/>
      <c r="L26" s="18"/>
      <c r="M26" s="21"/>
      <c r="N26" s="21"/>
      <c r="O26" s="21"/>
      <c r="P26" s="21"/>
      <c r="Q26" s="21"/>
      <c r="R26" s="21"/>
      <c r="S26" s="23"/>
      <c r="T26" s="23"/>
      <c r="U26" s="13">
        <v>17148474.539999999</v>
      </c>
      <c r="V26" s="13">
        <v>28244055.390000001</v>
      </c>
      <c r="W26" s="13">
        <v>1120687.22</v>
      </c>
      <c r="X26" s="14">
        <f>+W26/U26</f>
        <v>6.535200652314116E-2</v>
      </c>
      <c r="Y26" s="14">
        <f>+W26/V26</f>
        <v>3.9678693605621054E-2</v>
      </c>
    </row>
    <row r="27" spans="2:25" ht="30">
      <c r="B27" s="8" t="s">
        <v>35</v>
      </c>
      <c r="C27" s="8" t="s">
        <v>36</v>
      </c>
      <c r="D27" s="9" t="s">
        <v>37</v>
      </c>
      <c r="E27" s="9" t="s">
        <v>38</v>
      </c>
      <c r="F27" s="9" t="s">
        <v>37</v>
      </c>
      <c r="G27" s="10" t="s">
        <v>93</v>
      </c>
      <c r="H27" s="9" t="s">
        <v>95</v>
      </c>
      <c r="I27" s="31" t="s">
        <v>96</v>
      </c>
      <c r="J27" s="10" t="s">
        <v>84</v>
      </c>
      <c r="K27" s="10" t="s">
        <v>42</v>
      </c>
      <c r="L27" s="10" t="s">
        <v>43</v>
      </c>
      <c r="M27" s="8" t="s">
        <v>77</v>
      </c>
      <c r="N27" s="34" t="s">
        <v>85</v>
      </c>
      <c r="O27" s="8" t="s">
        <v>62</v>
      </c>
      <c r="P27" s="25">
        <v>200</v>
      </c>
      <c r="Q27" s="25">
        <v>200</v>
      </c>
      <c r="R27" s="25">
        <v>0</v>
      </c>
      <c r="S27" s="12">
        <f t="shared" ref="S27:S31" si="1">R27/P27</f>
        <v>0</v>
      </c>
      <c r="T27" s="12">
        <f t="shared" ref="T27:T31" si="2">R27/Q27</f>
        <v>0</v>
      </c>
      <c r="U27" s="27"/>
      <c r="V27" s="27"/>
      <c r="W27" s="27"/>
      <c r="X27" s="28"/>
      <c r="Y27" s="28"/>
    </row>
    <row r="28" spans="2:25" ht="15">
      <c r="B28" s="8" t="s">
        <v>35</v>
      </c>
      <c r="C28" s="8" t="s">
        <v>36</v>
      </c>
      <c r="D28" s="9" t="s">
        <v>37</v>
      </c>
      <c r="E28" s="9" t="s">
        <v>38</v>
      </c>
      <c r="F28" s="9" t="s">
        <v>37</v>
      </c>
      <c r="G28" s="10" t="s">
        <v>93</v>
      </c>
      <c r="H28" s="9" t="s">
        <v>95</v>
      </c>
      <c r="I28" s="31" t="s">
        <v>97</v>
      </c>
      <c r="J28" s="35" t="s">
        <v>84</v>
      </c>
      <c r="K28" s="10" t="s">
        <v>42</v>
      </c>
      <c r="L28" s="10" t="s">
        <v>43</v>
      </c>
      <c r="M28" s="8" t="s">
        <v>77</v>
      </c>
      <c r="N28" s="34" t="s">
        <v>98</v>
      </c>
      <c r="O28" s="8" t="s">
        <v>62</v>
      </c>
      <c r="P28" s="25">
        <v>20</v>
      </c>
      <c r="Q28" s="25">
        <v>20</v>
      </c>
      <c r="R28" s="25">
        <v>0</v>
      </c>
      <c r="S28" s="12">
        <f t="shared" si="1"/>
        <v>0</v>
      </c>
      <c r="T28" s="12">
        <f t="shared" si="2"/>
        <v>0</v>
      </c>
      <c r="U28" s="27"/>
      <c r="V28" s="27"/>
      <c r="W28" s="27"/>
      <c r="X28" s="28"/>
      <c r="Y28" s="28"/>
    </row>
    <row r="29" spans="2:25" ht="60">
      <c r="B29" s="8" t="s">
        <v>35</v>
      </c>
      <c r="C29" s="8" t="s">
        <v>36</v>
      </c>
      <c r="D29" s="9" t="s">
        <v>37</v>
      </c>
      <c r="E29" s="9" t="s">
        <v>38</v>
      </c>
      <c r="F29" s="9" t="s">
        <v>37</v>
      </c>
      <c r="G29" s="10" t="s">
        <v>93</v>
      </c>
      <c r="H29" s="9" t="s">
        <v>95</v>
      </c>
      <c r="I29" s="24" t="s">
        <v>99</v>
      </c>
      <c r="J29" s="10" t="s">
        <v>87</v>
      </c>
      <c r="K29" s="10" t="s">
        <v>42</v>
      </c>
      <c r="L29" s="10" t="s">
        <v>43</v>
      </c>
      <c r="M29" s="25" t="s">
        <v>88</v>
      </c>
      <c r="N29" s="24" t="s">
        <v>100</v>
      </c>
      <c r="O29" s="8" t="s">
        <v>62</v>
      </c>
      <c r="P29" s="25">
        <v>1</v>
      </c>
      <c r="Q29" s="25">
        <v>1</v>
      </c>
      <c r="R29" s="25">
        <v>0.5</v>
      </c>
      <c r="S29" s="12">
        <f t="shared" si="1"/>
        <v>0.5</v>
      </c>
      <c r="T29" s="12">
        <f t="shared" si="2"/>
        <v>0.5</v>
      </c>
      <c r="U29" s="27"/>
      <c r="V29" s="27"/>
      <c r="W29" s="27"/>
      <c r="X29" s="28"/>
      <c r="Y29" s="28"/>
    </row>
    <row r="30" spans="2:25" ht="60">
      <c r="B30" s="8" t="s">
        <v>35</v>
      </c>
      <c r="C30" s="8" t="s">
        <v>36</v>
      </c>
      <c r="D30" s="9" t="s">
        <v>37</v>
      </c>
      <c r="E30" s="9" t="s">
        <v>38</v>
      </c>
      <c r="F30" s="9" t="s">
        <v>37</v>
      </c>
      <c r="G30" s="10" t="s">
        <v>93</v>
      </c>
      <c r="H30" s="9" t="s">
        <v>95</v>
      </c>
      <c r="I30" s="24" t="s">
        <v>101</v>
      </c>
      <c r="J30" s="10" t="s">
        <v>87</v>
      </c>
      <c r="K30" s="10" t="s">
        <v>42</v>
      </c>
      <c r="L30" s="10" t="s">
        <v>43</v>
      </c>
      <c r="M30" s="25" t="s">
        <v>88</v>
      </c>
      <c r="N30" s="24" t="s">
        <v>102</v>
      </c>
      <c r="O30" s="8" t="s">
        <v>62</v>
      </c>
      <c r="P30" s="25">
        <v>17</v>
      </c>
      <c r="Q30" s="25">
        <v>17</v>
      </c>
      <c r="R30" s="25">
        <v>10</v>
      </c>
      <c r="S30" s="12">
        <f t="shared" si="1"/>
        <v>0.58823529411764708</v>
      </c>
      <c r="T30" s="12">
        <f t="shared" si="2"/>
        <v>0.58823529411764708</v>
      </c>
      <c r="U30" s="27"/>
      <c r="V30" s="27"/>
      <c r="W30" s="27"/>
      <c r="X30" s="28"/>
      <c r="Y30" s="28"/>
    </row>
    <row r="31" spans="2:25" ht="45">
      <c r="B31" s="8" t="s">
        <v>35</v>
      </c>
      <c r="C31" s="8" t="s">
        <v>36</v>
      </c>
      <c r="D31" s="9" t="s">
        <v>37</v>
      </c>
      <c r="E31" s="9" t="s">
        <v>38</v>
      </c>
      <c r="F31" s="9" t="s">
        <v>37</v>
      </c>
      <c r="G31" s="10" t="s">
        <v>93</v>
      </c>
      <c r="H31" s="9" t="s">
        <v>95</v>
      </c>
      <c r="I31" s="24" t="s">
        <v>103</v>
      </c>
      <c r="J31" s="10" t="s">
        <v>87</v>
      </c>
      <c r="K31" s="10" t="s">
        <v>42</v>
      </c>
      <c r="L31" s="10" t="s">
        <v>43</v>
      </c>
      <c r="M31" s="25" t="s">
        <v>88</v>
      </c>
      <c r="N31" s="24" t="s">
        <v>104</v>
      </c>
      <c r="O31" s="8" t="s">
        <v>62</v>
      </c>
      <c r="P31" s="25">
        <v>20</v>
      </c>
      <c r="Q31" s="25">
        <v>20</v>
      </c>
      <c r="R31" s="25">
        <v>10</v>
      </c>
      <c r="S31" s="12">
        <f t="shared" si="1"/>
        <v>0.5</v>
      </c>
      <c r="T31" s="12">
        <f t="shared" si="2"/>
        <v>0.5</v>
      </c>
      <c r="U31" s="27"/>
      <c r="V31" s="27"/>
      <c r="W31" s="27"/>
      <c r="X31" s="28"/>
      <c r="Y31" s="28"/>
    </row>
    <row r="32" spans="2:25" ht="15">
      <c r="B32" s="8" t="s">
        <v>35</v>
      </c>
      <c r="C32" s="8" t="s">
        <v>36</v>
      </c>
      <c r="D32" s="9" t="s">
        <v>37</v>
      </c>
      <c r="E32" s="9" t="s">
        <v>38</v>
      </c>
      <c r="F32" s="9" t="s">
        <v>37</v>
      </c>
      <c r="G32" s="18" t="s">
        <v>105</v>
      </c>
      <c r="H32" s="19"/>
      <c r="I32" s="29" t="s">
        <v>106</v>
      </c>
      <c r="J32" s="18"/>
      <c r="K32" s="18"/>
      <c r="L32" s="18"/>
      <c r="M32" s="21"/>
      <c r="N32" s="21"/>
      <c r="O32" s="21"/>
      <c r="P32" s="21"/>
      <c r="Q32" s="21"/>
      <c r="R32" s="21"/>
      <c r="S32" s="23"/>
      <c r="T32" s="23"/>
      <c r="U32" s="13">
        <v>7000000</v>
      </c>
      <c r="V32" s="13">
        <v>7000000</v>
      </c>
      <c r="W32" s="13">
        <v>3061396.01</v>
      </c>
      <c r="X32" s="14">
        <f>+W32/U32</f>
        <v>0.43734228714285711</v>
      </c>
      <c r="Y32" s="14">
        <f>+W32/V32</f>
        <v>0.43734228714285711</v>
      </c>
    </row>
    <row r="33" spans="2:25" ht="45">
      <c r="B33" s="8" t="s">
        <v>35</v>
      </c>
      <c r="C33" s="8" t="s">
        <v>36</v>
      </c>
      <c r="D33" s="9" t="s">
        <v>37</v>
      </c>
      <c r="E33" s="9" t="s">
        <v>38</v>
      </c>
      <c r="F33" s="9" t="s">
        <v>37</v>
      </c>
      <c r="G33" s="8" t="s">
        <v>105</v>
      </c>
      <c r="H33" s="9" t="s">
        <v>95</v>
      </c>
      <c r="I33" s="24" t="s">
        <v>107</v>
      </c>
      <c r="J33" s="10" t="s">
        <v>54</v>
      </c>
      <c r="K33" s="10" t="s">
        <v>42</v>
      </c>
      <c r="L33" s="10" t="s">
        <v>43</v>
      </c>
      <c r="M33" s="25" t="s">
        <v>88</v>
      </c>
      <c r="N33" s="24" t="s">
        <v>108</v>
      </c>
      <c r="O33" s="8" t="s">
        <v>62</v>
      </c>
      <c r="P33" s="25">
        <v>318</v>
      </c>
      <c r="Q33" s="25">
        <v>318</v>
      </c>
      <c r="R33" s="25">
        <v>239</v>
      </c>
      <c r="S33" s="12">
        <f>R33/P33</f>
        <v>0.75157232704402521</v>
      </c>
      <c r="T33" s="12">
        <f>R33/Q33</f>
        <v>0.75157232704402521</v>
      </c>
      <c r="U33" s="27"/>
      <c r="V33" s="27"/>
      <c r="W33" s="27"/>
      <c r="X33" s="28"/>
      <c r="Y33" s="28"/>
    </row>
    <row r="34" spans="2:25" ht="15">
      <c r="B34" s="8" t="s">
        <v>35</v>
      </c>
      <c r="C34" s="8" t="s">
        <v>36</v>
      </c>
      <c r="D34" s="9" t="s">
        <v>37</v>
      </c>
      <c r="E34" s="9" t="s">
        <v>38</v>
      </c>
      <c r="F34" s="9" t="s">
        <v>37</v>
      </c>
      <c r="G34" s="18" t="s">
        <v>109</v>
      </c>
      <c r="H34" s="19"/>
      <c r="I34" s="29" t="s">
        <v>110</v>
      </c>
      <c r="J34" s="18"/>
      <c r="K34" s="18"/>
      <c r="L34" s="18"/>
      <c r="M34" s="21"/>
      <c r="N34" s="21"/>
      <c r="O34" s="21"/>
      <c r="P34" s="21"/>
      <c r="Q34" s="21"/>
      <c r="R34" s="21"/>
      <c r="S34" s="23"/>
      <c r="T34" s="23"/>
      <c r="U34" s="13">
        <v>15042848.73</v>
      </c>
      <c r="V34" s="13">
        <v>15590295.560000001</v>
      </c>
      <c r="W34" s="13">
        <v>6642902.0700000003</v>
      </c>
      <c r="X34" s="14">
        <f>+W34/U34</f>
        <v>0.44159867517327617</v>
      </c>
      <c r="Y34" s="14">
        <f>+W34/V34</f>
        <v>0.42609211893606974</v>
      </c>
    </row>
    <row r="35" spans="2:25" ht="45">
      <c r="B35" s="8" t="s">
        <v>35</v>
      </c>
      <c r="C35" s="8" t="s">
        <v>36</v>
      </c>
      <c r="D35" s="9" t="s">
        <v>37</v>
      </c>
      <c r="E35" s="9" t="s">
        <v>38</v>
      </c>
      <c r="F35" s="9" t="s">
        <v>37</v>
      </c>
      <c r="G35" s="10" t="s">
        <v>109</v>
      </c>
      <c r="H35" s="9" t="s">
        <v>95</v>
      </c>
      <c r="I35" s="31" t="s">
        <v>111</v>
      </c>
      <c r="J35" s="36" t="s">
        <v>84</v>
      </c>
      <c r="K35" s="10" t="s">
        <v>42</v>
      </c>
      <c r="L35" s="10" t="s">
        <v>43</v>
      </c>
      <c r="M35" s="8" t="s">
        <v>77</v>
      </c>
      <c r="N35" s="24" t="s">
        <v>108</v>
      </c>
      <c r="O35" s="8" t="s">
        <v>62</v>
      </c>
      <c r="P35" s="25">
        <v>452</v>
      </c>
      <c r="Q35" s="25">
        <v>452</v>
      </c>
      <c r="R35" s="25">
        <v>429</v>
      </c>
      <c r="S35" s="12">
        <f>R35/P35</f>
        <v>0.94911504424778759</v>
      </c>
      <c r="T35" s="12">
        <f>R35/Q35</f>
        <v>0.94911504424778759</v>
      </c>
      <c r="U35" s="27"/>
      <c r="V35" s="27"/>
      <c r="W35" s="27"/>
      <c r="X35" s="28"/>
      <c r="Y35" s="28"/>
    </row>
    <row r="36" spans="2:25" ht="45">
      <c r="B36" s="8" t="s">
        <v>35</v>
      </c>
      <c r="C36" s="8" t="s">
        <v>36</v>
      </c>
      <c r="D36" s="9" t="s">
        <v>37</v>
      </c>
      <c r="E36" s="9" t="s">
        <v>38</v>
      </c>
      <c r="F36" s="9" t="s">
        <v>37</v>
      </c>
      <c r="G36" s="10" t="s">
        <v>109</v>
      </c>
      <c r="H36" s="9" t="s">
        <v>95</v>
      </c>
      <c r="I36" s="24" t="s">
        <v>112</v>
      </c>
      <c r="J36" s="36" t="s">
        <v>87</v>
      </c>
      <c r="K36" s="10" t="s">
        <v>42</v>
      </c>
      <c r="L36" s="10" t="s">
        <v>43</v>
      </c>
      <c r="M36" s="25" t="s">
        <v>88</v>
      </c>
      <c r="N36" s="24" t="s">
        <v>113</v>
      </c>
      <c r="O36" s="8" t="s">
        <v>62</v>
      </c>
      <c r="P36" s="25">
        <v>5</v>
      </c>
      <c r="Q36" s="25">
        <v>5</v>
      </c>
      <c r="R36" s="25">
        <v>12</v>
      </c>
      <c r="S36" s="12">
        <f>R36/P36</f>
        <v>2.4</v>
      </c>
      <c r="T36" s="12">
        <f>R36/Q36</f>
        <v>2.4</v>
      </c>
      <c r="U36" s="27"/>
      <c r="V36" s="27"/>
      <c r="W36" s="27"/>
      <c r="X36" s="28"/>
      <c r="Y36" s="28"/>
    </row>
    <row r="37" spans="2:25" ht="45">
      <c r="B37" s="8" t="s">
        <v>35</v>
      </c>
      <c r="C37" s="8" t="s">
        <v>36</v>
      </c>
      <c r="D37" s="9" t="s">
        <v>37</v>
      </c>
      <c r="E37" s="9" t="s">
        <v>38</v>
      </c>
      <c r="F37" s="9" t="s">
        <v>37</v>
      </c>
      <c r="G37" s="10" t="s">
        <v>109</v>
      </c>
      <c r="H37" s="9" t="s">
        <v>95</v>
      </c>
      <c r="I37" s="24" t="s">
        <v>114</v>
      </c>
      <c r="J37" s="36" t="s">
        <v>87</v>
      </c>
      <c r="K37" s="10" t="s">
        <v>42</v>
      </c>
      <c r="L37" s="10" t="s">
        <v>43</v>
      </c>
      <c r="M37" s="25" t="s">
        <v>88</v>
      </c>
      <c r="N37" s="24" t="s">
        <v>113</v>
      </c>
      <c r="O37" s="8" t="s">
        <v>62</v>
      </c>
      <c r="P37" s="25">
        <v>50</v>
      </c>
      <c r="Q37" s="25">
        <v>50</v>
      </c>
      <c r="R37" s="25">
        <v>35</v>
      </c>
      <c r="S37" s="12">
        <f>R37/P37</f>
        <v>0.7</v>
      </c>
      <c r="T37" s="12">
        <f>R37/Q37</f>
        <v>0.7</v>
      </c>
      <c r="U37" s="27"/>
      <c r="V37" s="27"/>
      <c r="W37" s="27"/>
      <c r="X37" s="28"/>
      <c r="Y37" s="28"/>
    </row>
    <row r="38" spans="2:25" ht="60">
      <c r="B38" s="8" t="s">
        <v>35</v>
      </c>
      <c r="C38" s="8" t="s">
        <v>36</v>
      </c>
      <c r="D38" s="9" t="s">
        <v>37</v>
      </c>
      <c r="E38" s="9" t="s">
        <v>38</v>
      </c>
      <c r="F38" s="9" t="s">
        <v>37</v>
      </c>
      <c r="G38" s="10" t="s">
        <v>109</v>
      </c>
      <c r="H38" s="9" t="s">
        <v>95</v>
      </c>
      <c r="I38" s="34" t="s">
        <v>115</v>
      </c>
      <c r="J38" s="36" t="s">
        <v>87</v>
      </c>
      <c r="K38" s="10" t="s">
        <v>42</v>
      </c>
      <c r="L38" s="10" t="s">
        <v>43</v>
      </c>
      <c r="M38" s="25" t="s">
        <v>88</v>
      </c>
      <c r="N38" s="24" t="s">
        <v>116</v>
      </c>
      <c r="O38" s="8" t="s">
        <v>62</v>
      </c>
      <c r="P38" s="25">
        <v>237</v>
      </c>
      <c r="Q38" s="25">
        <v>237</v>
      </c>
      <c r="R38" s="25">
        <v>137</v>
      </c>
      <c r="S38" s="12">
        <f>R38/P38</f>
        <v>0.57805907172995785</v>
      </c>
      <c r="T38" s="12">
        <f>R38/Q38</f>
        <v>0.57805907172995785</v>
      </c>
      <c r="U38" s="27"/>
      <c r="V38" s="27"/>
      <c r="W38" s="27"/>
      <c r="X38" s="28"/>
      <c r="Y38" s="28"/>
    </row>
    <row r="39" spans="2:25" ht="15">
      <c r="B39" s="8" t="s">
        <v>35</v>
      </c>
      <c r="C39" s="8" t="s">
        <v>36</v>
      </c>
      <c r="D39" s="9" t="s">
        <v>37</v>
      </c>
      <c r="E39" s="9" t="s">
        <v>38</v>
      </c>
      <c r="F39" s="9" t="s">
        <v>37</v>
      </c>
      <c r="G39" s="18" t="s">
        <v>117</v>
      </c>
      <c r="H39" s="19"/>
      <c r="I39" s="29" t="s">
        <v>118</v>
      </c>
      <c r="J39" s="18"/>
      <c r="K39" s="18"/>
      <c r="L39" s="18"/>
      <c r="M39" s="21"/>
      <c r="N39" s="21"/>
      <c r="O39" s="21"/>
      <c r="P39" s="21"/>
      <c r="Q39" s="21"/>
      <c r="R39" s="21"/>
      <c r="S39" s="23"/>
      <c r="T39" s="23"/>
      <c r="U39" s="13">
        <v>2817355.69</v>
      </c>
      <c r="V39" s="13">
        <v>3511914.74</v>
      </c>
      <c r="W39" s="13">
        <v>1610754.45</v>
      </c>
      <c r="X39" s="14">
        <f>+W39/U39</f>
        <v>0.57172562758662537</v>
      </c>
      <c r="Y39" s="14">
        <f>+W39/V39</f>
        <v>0.45865420126913442</v>
      </c>
    </row>
    <row r="40" spans="2:25" ht="30">
      <c r="B40" s="8" t="s">
        <v>35</v>
      </c>
      <c r="C40" s="8" t="s">
        <v>36</v>
      </c>
      <c r="D40" s="9" t="s">
        <v>37</v>
      </c>
      <c r="E40" s="9" t="s">
        <v>38</v>
      </c>
      <c r="F40" s="9" t="s">
        <v>37</v>
      </c>
      <c r="G40" s="10" t="s">
        <v>117</v>
      </c>
      <c r="H40" s="9" t="s">
        <v>95</v>
      </c>
      <c r="I40" s="24" t="s">
        <v>119</v>
      </c>
      <c r="J40" s="36" t="s">
        <v>87</v>
      </c>
      <c r="K40" s="10" t="s">
        <v>42</v>
      </c>
      <c r="L40" s="10" t="s">
        <v>43</v>
      </c>
      <c r="M40" s="25" t="s">
        <v>88</v>
      </c>
      <c r="N40" s="24" t="s">
        <v>120</v>
      </c>
      <c r="O40" s="8" t="s">
        <v>62</v>
      </c>
      <c r="P40" s="25">
        <v>29</v>
      </c>
      <c r="Q40" s="25">
        <v>29</v>
      </c>
      <c r="R40" s="25">
        <v>15</v>
      </c>
      <c r="S40" s="12">
        <f t="shared" ref="S40:S45" si="3">R40/P40</f>
        <v>0.51724137931034486</v>
      </c>
      <c r="T40" s="12">
        <f t="shared" ref="T40:T45" si="4">R40/Q40</f>
        <v>0.51724137931034486</v>
      </c>
      <c r="U40" s="27"/>
      <c r="V40" s="27"/>
      <c r="W40" s="27"/>
      <c r="X40" s="28"/>
      <c r="Y40" s="28"/>
    </row>
    <row r="41" spans="2:25" ht="30">
      <c r="B41" s="8" t="s">
        <v>35</v>
      </c>
      <c r="C41" s="8" t="s">
        <v>36</v>
      </c>
      <c r="D41" s="9" t="s">
        <v>37</v>
      </c>
      <c r="E41" s="9" t="s">
        <v>38</v>
      </c>
      <c r="F41" s="9" t="s">
        <v>37</v>
      </c>
      <c r="G41" s="10" t="s">
        <v>117</v>
      </c>
      <c r="H41" s="9" t="s">
        <v>95</v>
      </c>
      <c r="I41" s="24" t="s">
        <v>121</v>
      </c>
      <c r="J41" s="36" t="s">
        <v>87</v>
      </c>
      <c r="K41" s="10" t="s">
        <v>42</v>
      </c>
      <c r="L41" s="10" t="s">
        <v>43</v>
      </c>
      <c r="M41" s="25" t="s">
        <v>88</v>
      </c>
      <c r="N41" s="24" t="s">
        <v>122</v>
      </c>
      <c r="O41" s="8" t="s">
        <v>62</v>
      </c>
      <c r="P41" s="25">
        <v>17</v>
      </c>
      <c r="Q41" s="25">
        <v>17</v>
      </c>
      <c r="R41" s="25">
        <v>29</v>
      </c>
      <c r="S41" s="12">
        <f t="shared" si="3"/>
        <v>1.7058823529411764</v>
      </c>
      <c r="T41" s="12">
        <f t="shared" si="4"/>
        <v>1.7058823529411764</v>
      </c>
      <c r="U41" s="27"/>
      <c r="V41" s="27"/>
      <c r="W41" s="27"/>
      <c r="X41" s="28"/>
      <c r="Y41" s="28"/>
    </row>
    <row r="42" spans="2:25" ht="60">
      <c r="B42" s="8" t="s">
        <v>35</v>
      </c>
      <c r="C42" s="8" t="s">
        <v>36</v>
      </c>
      <c r="D42" s="9" t="s">
        <v>37</v>
      </c>
      <c r="E42" s="9" t="s">
        <v>38</v>
      </c>
      <c r="F42" s="9" t="s">
        <v>37</v>
      </c>
      <c r="G42" s="10" t="s">
        <v>117</v>
      </c>
      <c r="H42" s="9" t="s">
        <v>95</v>
      </c>
      <c r="I42" s="24" t="s">
        <v>123</v>
      </c>
      <c r="J42" s="36" t="s">
        <v>87</v>
      </c>
      <c r="K42" s="10" t="s">
        <v>42</v>
      </c>
      <c r="L42" s="10" t="s">
        <v>43</v>
      </c>
      <c r="M42" s="25" t="s">
        <v>88</v>
      </c>
      <c r="N42" s="24" t="s">
        <v>124</v>
      </c>
      <c r="O42" s="8" t="s">
        <v>62</v>
      </c>
      <c r="P42" s="25">
        <v>148</v>
      </c>
      <c r="Q42" s="25">
        <v>148</v>
      </c>
      <c r="R42" s="25">
        <v>62</v>
      </c>
      <c r="S42" s="12">
        <f t="shared" si="3"/>
        <v>0.41891891891891891</v>
      </c>
      <c r="T42" s="12">
        <f t="shared" si="4"/>
        <v>0.41891891891891891</v>
      </c>
      <c r="U42" s="13"/>
      <c r="V42" s="13"/>
      <c r="W42" s="13"/>
      <c r="X42" s="14"/>
      <c r="Y42" s="14"/>
    </row>
    <row r="43" spans="2:25" ht="60">
      <c r="B43" s="8" t="s">
        <v>35</v>
      </c>
      <c r="C43" s="8" t="s">
        <v>36</v>
      </c>
      <c r="D43" s="9" t="s">
        <v>37</v>
      </c>
      <c r="E43" s="9" t="s">
        <v>38</v>
      </c>
      <c r="F43" s="9" t="s">
        <v>37</v>
      </c>
      <c r="G43" s="37"/>
      <c r="H43" s="19" t="s">
        <v>39</v>
      </c>
      <c r="I43" s="24" t="s">
        <v>125</v>
      </c>
      <c r="J43" s="36" t="s">
        <v>84</v>
      </c>
      <c r="K43" s="10" t="s">
        <v>42</v>
      </c>
      <c r="L43" s="10" t="s">
        <v>43</v>
      </c>
      <c r="M43" s="8" t="s">
        <v>77</v>
      </c>
      <c r="N43" s="8" t="s">
        <v>126</v>
      </c>
      <c r="O43" s="8" t="s">
        <v>62</v>
      </c>
      <c r="P43" s="38">
        <v>10031</v>
      </c>
      <c r="Q43" s="38">
        <v>10031</v>
      </c>
      <c r="R43" s="38">
        <v>5985</v>
      </c>
      <c r="S43" s="12">
        <f t="shared" si="3"/>
        <v>0.59665038381018842</v>
      </c>
      <c r="T43" s="33">
        <f t="shared" si="4"/>
        <v>0.59665038381018842</v>
      </c>
      <c r="U43" s="13"/>
      <c r="V43" s="13"/>
      <c r="W43" s="13"/>
      <c r="X43" s="14"/>
      <c r="Y43" s="14"/>
    </row>
    <row r="44" spans="2:25" ht="15">
      <c r="B44" s="8" t="s">
        <v>35</v>
      </c>
      <c r="C44" s="8" t="s">
        <v>36</v>
      </c>
      <c r="D44" s="9" t="s">
        <v>37</v>
      </c>
      <c r="E44" s="9" t="s">
        <v>38</v>
      </c>
      <c r="F44" s="9" t="s">
        <v>37</v>
      </c>
      <c r="G44" s="37"/>
      <c r="H44" s="19" t="s">
        <v>39</v>
      </c>
      <c r="I44" s="31" t="s">
        <v>127</v>
      </c>
      <c r="J44" s="10" t="s">
        <v>84</v>
      </c>
      <c r="K44" s="10" t="s">
        <v>42</v>
      </c>
      <c r="L44" s="10" t="s">
        <v>43</v>
      </c>
      <c r="M44" s="8" t="s">
        <v>77</v>
      </c>
      <c r="N44" s="8" t="s">
        <v>128</v>
      </c>
      <c r="O44" s="8" t="s">
        <v>62</v>
      </c>
      <c r="P44" s="38">
        <v>9</v>
      </c>
      <c r="Q44" s="38">
        <v>9</v>
      </c>
      <c r="R44" s="38">
        <v>5</v>
      </c>
      <c r="S44" s="12">
        <f t="shared" si="3"/>
        <v>0.55555555555555558</v>
      </c>
      <c r="T44" s="33">
        <f t="shared" si="4"/>
        <v>0.55555555555555558</v>
      </c>
      <c r="U44" s="13"/>
      <c r="V44" s="13"/>
      <c r="W44" s="13"/>
      <c r="X44" s="14"/>
      <c r="Y44" s="14"/>
    </row>
    <row r="45" spans="2:25" ht="78.75">
      <c r="B45" s="8" t="s">
        <v>35</v>
      </c>
      <c r="C45" s="8" t="s">
        <v>36</v>
      </c>
      <c r="D45" s="9" t="s">
        <v>37</v>
      </c>
      <c r="E45" s="9" t="s">
        <v>38</v>
      </c>
      <c r="F45" s="9" t="s">
        <v>37</v>
      </c>
      <c r="G45" s="37"/>
      <c r="H45" s="19" t="s">
        <v>39</v>
      </c>
      <c r="I45" s="39" t="s">
        <v>129</v>
      </c>
      <c r="J45" s="34" t="s">
        <v>76</v>
      </c>
      <c r="K45" s="10" t="s">
        <v>42</v>
      </c>
      <c r="L45" s="10" t="s">
        <v>43</v>
      </c>
      <c r="M45" s="8" t="s">
        <v>77</v>
      </c>
      <c r="N45" s="25" t="s">
        <v>78</v>
      </c>
      <c r="O45" s="8" t="s">
        <v>62</v>
      </c>
      <c r="P45" s="38">
        <v>2350000</v>
      </c>
      <c r="Q45" s="38">
        <v>2350000</v>
      </c>
      <c r="R45" s="38">
        <v>1009855</v>
      </c>
      <c r="S45" s="12">
        <f t="shared" si="3"/>
        <v>0.4297255319148936</v>
      </c>
      <c r="T45" s="33">
        <f t="shared" si="4"/>
        <v>0.4297255319148936</v>
      </c>
      <c r="U45" s="13">
        <f>+U46</f>
        <v>10967822.789999999</v>
      </c>
      <c r="V45" s="13">
        <f t="shared" ref="V45:W45" si="5">+V46</f>
        <v>11045731.380000001</v>
      </c>
      <c r="W45" s="13">
        <f t="shared" si="5"/>
        <v>4469269.87</v>
      </c>
      <c r="X45" s="14">
        <f>+W45/U45</f>
        <v>0.40748924883021387</v>
      </c>
      <c r="Y45" s="14">
        <f>+W45/V45</f>
        <v>0.40461511476662398</v>
      </c>
    </row>
    <row r="46" spans="2:25" ht="23.25">
      <c r="B46" s="8" t="s">
        <v>35</v>
      </c>
      <c r="C46" s="8" t="s">
        <v>36</v>
      </c>
      <c r="D46" s="9" t="s">
        <v>37</v>
      </c>
      <c r="E46" s="9" t="s">
        <v>38</v>
      </c>
      <c r="F46" s="9" t="s">
        <v>37</v>
      </c>
      <c r="G46" s="37" t="s">
        <v>130</v>
      </c>
      <c r="H46" s="19"/>
      <c r="I46" s="29" t="s">
        <v>131</v>
      </c>
      <c r="J46" s="18"/>
      <c r="K46" s="18"/>
      <c r="L46" s="18"/>
      <c r="M46" s="21"/>
      <c r="N46" s="21"/>
      <c r="O46" s="21"/>
      <c r="P46" s="21"/>
      <c r="Q46" s="21"/>
      <c r="R46" s="21"/>
      <c r="S46" s="23"/>
      <c r="T46" s="23"/>
      <c r="U46" s="13">
        <v>10967822.789999999</v>
      </c>
      <c r="V46" s="13">
        <v>11045731.380000001</v>
      </c>
      <c r="W46" s="13">
        <v>4469269.87</v>
      </c>
      <c r="X46" s="14">
        <f>+W46/U46</f>
        <v>0.40748924883021387</v>
      </c>
      <c r="Y46" s="14">
        <f>+W46/V46</f>
        <v>0.40461511476662398</v>
      </c>
    </row>
    <row r="47" spans="2:25" ht="45">
      <c r="B47" s="8" t="s">
        <v>35</v>
      </c>
      <c r="C47" s="8" t="s">
        <v>36</v>
      </c>
      <c r="D47" s="9" t="s">
        <v>37</v>
      </c>
      <c r="E47" s="9" t="s">
        <v>38</v>
      </c>
      <c r="F47" s="9" t="s">
        <v>37</v>
      </c>
      <c r="G47" s="10" t="s">
        <v>130</v>
      </c>
      <c r="H47" s="9" t="s">
        <v>82</v>
      </c>
      <c r="I47" s="24" t="s">
        <v>132</v>
      </c>
      <c r="J47" s="36" t="s">
        <v>87</v>
      </c>
      <c r="K47" s="10" t="s">
        <v>42</v>
      </c>
      <c r="L47" s="10" t="s">
        <v>43</v>
      </c>
      <c r="M47" s="25" t="s">
        <v>88</v>
      </c>
      <c r="N47" s="24" t="s">
        <v>133</v>
      </c>
      <c r="O47" s="8" t="s">
        <v>62</v>
      </c>
      <c r="P47" s="38">
        <v>4220</v>
      </c>
      <c r="Q47" s="38">
        <v>4220</v>
      </c>
      <c r="R47" s="38">
        <v>3009</v>
      </c>
      <c r="S47" s="12">
        <f t="shared" ref="S47:S50" si="6">R47/P47</f>
        <v>0.71303317535545019</v>
      </c>
      <c r="T47" s="12">
        <f t="shared" ref="T47:T51" si="7">R47/Q47</f>
        <v>0.71303317535545019</v>
      </c>
      <c r="U47" s="27"/>
      <c r="V47" s="27"/>
      <c r="W47" s="27"/>
      <c r="X47" s="28"/>
      <c r="Y47" s="28"/>
    </row>
    <row r="48" spans="2:25" ht="45">
      <c r="B48" s="8" t="s">
        <v>35</v>
      </c>
      <c r="C48" s="8" t="s">
        <v>36</v>
      </c>
      <c r="D48" s="9" t="s">
        <v>37</v>
      </c>
      <c r="E48" s="9" t="s">
        <v>38</v>
      </c>
      <c r="F48" s="9" t="s">
        <v>37</v>
      </c>
      <c r="G48" s="10" t="s">
        <v>130</v>
      </c>
      <c r="H48" s="9" t="s">
        <v>82</v>
      </c>
      <c r="I48" s="24" t="s">
        <v>134</v>
      </c>
      <c r="J48" s="36" t="s">
        <v>87</v>
      </c>
      <c r="K48" s="10" t="s">
        <v>42</v>
      </c>
      <c r="L48" s="10" t="s">
        <v>43</v>
      </c>
      <c r="M48" s="25" t="s">
        <v>88</v>
      </c>
      <c r="N48" s="24" t="s">
        <v>85</v>
      </c>
      <c r="O48" s="8" t="s">
        <v>62</v>
      </c>
      <c r="P48" s="38">
        <v>5450</v>
      </c>
      <c r="Q48" s="38">
        <v>5450</v>
      </c>
      <c r="R48" s="38">
        <v>2756</v>
      </c>
      <c r="S48" s="12">
        <f t="shared" si="6"/>
        <v>0.5056880733944954</v>
      </c>
      <c r="T48" s="12">
        <f t="shared" si="7"/>
        <v>0.5056880733944954</v>
      </c>
      <c r="U48" s="27"/>
      <c r="V48" s="27"/>
      <c r="W48" s="27"/>
      <c r="X48" s="28"/>
      <c r="Y48" s="28"/>
    </row>
    <row r="49" spans="2:25" ht="30">
      <c r="B49" s="8" t="s">
        <v>35</v>
      </c>
      <c r="C49" s="8" t="s">
        <v>36</v>
      </c>
      <c r="D49" s="9" t="s">
        <v>37</v>
      </c>
      <c r="E49" s="9" t="s">
        <v>38</v>
      </c>
      <c r="F49" s="9" t="s">
        <v>37</v>
      </c>
      <c r="G49" s="10" t="s">
        <v>130</v>
      </c>
      <c r="H49" s="9" t="s">
        <v>82</v>
      </c>
      <c r="I49" s="24" t="s">
        <v>135</v>
      </c>
      <c r="J49" s="36" t="s">
        <v>87</v>
      </c>
      <c r="K49" s="10" t="s">
        <v>42</v>
      </c>
      <c r="L49" s="10" t="s">
        <v>43</v>
      </c>
      <c r="M49" s="25" t="s">
        <v>88</v>
      </c>
      <c r="N49" s="24" t="s">
        <v>136</v>
      </c>
      <c r="O49" s="8" t="s">
        <v>62</v>
      </c>
      <c r="P49" s="38">
        <v>361</v>
      </c>
      <c r="Q49" s="38">
        <v>361</v>
      </c>
      <c r="R49" s="38">
        <v>220</v>
      </c>
      <c r="S49" s="12">
        <f t="shared" si="6"/>
        <v>0.60941828254847641</v>
      </c>
      <c r="T49" s="12">
        <f t="shared" si="7"/>
        <v>0.60941828254847641</v>
      </c>
      <c r="U49" s="27"/>
      <c r="V49" s="27"/>
      <c r="W49" s="27"/>
      <c r="X49" s="28"/>
      <c r="Y49" s="28"/>
    </row>
    <row r="50" spans="2:25" ht="45">
      <c r="B50" s="8" t="s">
        <v>35</v>
      </c>
      <c r="C50" s="8" t="s">
        <v>36</v>
      </c>
      <c r="D50" s="9" t="s">
        <v>37</v>
      </c>
      <c r="E50" s="9" t="s">
        <v>38</v>
      </c>
      <c r="F50" s="9" t="s">
        <v>37</v>
      </c>
      <c r="G50" s="10" t="s">
        <v>130</v>
      </c>
      <c r="H50" s="9" t="s">
        <v>82</v>
      </c>
      <c r="I50" s="24" t="s">
        <v>137</v>
      </c>
      <c r="J50" s="36" t="s">
        <v>87</v>
      </c>
      <c r="K50" s="10" t="s">
        <v>42</v>
      </c>
      <c r="L50" s="10" t="s">
        <v>43</v>
      </c>
      <c r="M50" s="25" t="s">
        <v>88</v>
      </c>
      <c r="N50" s="24" t="s">
        <v>138</v>
      </c>
      <c r="O50" s="8" t="s">
        <v>62</v>
      </c>
      <c r="P50" s="38">
        <v>9</v>
      </c>
      <c r="Q50" s="38">
        <v>9</v>
      </c>
      <c r="R50" s="38">
        <v>5</v>
      </c>
      <c r="S50" s="12">
        <f t="shared" si="6"/>
        <v>0.55555555555555558</v>
      </c>
      <c r="T50" s="12">
        <f t="shared" si="7"/>
        <v>0.55555555555555558</v>
      </c>
      <c r="U50" s="27"/>
      <c r="V50" s="27"/>
      <c r="W50" s="27"/>
      <c r="X50" s="28"/>
      <c r="Y50" s="28"/>
    </row>
    <row r="51" spans="2:25" ht="78.75">
      <c r="B51" s="8" t="s">
        <v>35</v>
      </c>
      <c r="C51" s="8" t="s">
        <v>36</v>
      </c>
      <c r="D51" s="9" t="s">
        <v>37</v>
      </c>
      <c r="E51" s="9" t="s">
        <v>38</v>
      </c>
      <c r="F51" s="9" t="s">
        <v>37</v>
      </c>
      <c r="G51" s="40"/>
      <c r="H51" s="9" t="s">
        <v>39</v>
      </c>
      <c r="I51" s="39" t="s">
        <v>139</v>
      </c>
      <c r="J51" s="10" t="s">
        <v>76</v>
      </c>
      <c r="K51" s="10" t="s">
        <v>42</v>
      </c>
      <c r="L51" s="10" t="s">
        <v>43</v>
      </c>
      <c r="M51" s="8" t="s">
        <v>77</v>
      </c>
      <c r="N51" s="31" t="s">
        <v>140</v>
      </c>
      <c r="O51" s="8" t="s">
        <v>141</v>
      </c>
      <c r="P51" s="41">
        <v>9.27</v>
      </c>
      <c r="Q51" s="41">
        <f>((522000/477699)-1)*100</f>
        <v>9.2738314294147592</v>
      </c>
      <c r="R51" s="41">
        <f>((477699/477699)-1)*100</f>
        <v>0</v>
      </c>
      <c r="S51" s="42">
        <v>0</v>
      </c>
      <c r="T51" s="12">
        <f t="shared" si="7"/>
        <v>0</v>
      </c>
      <c r="U51" s="13">
        <f>+U52+U64+U57</f>
        <v>35781968.75</v>
      </c>
      <c r="V51" s="13">
        <f>+V52+V64+V57</f>
        <v>46362500.219999999</v>
      </c>
      <c r="W51" s="13">
        <f>+W52+W64+W57</f>
        <v>17767971.490000002</v>
      </c>
      <c r="X51" s="14">
        <f>+W51/U51</f>
        <v>0.49656215436720491</v>
      </c>
      <c r="Y51" s="14">
        <f>+W51/V51</f>
        <v>0.38324014894984459</v>
      </c>
    </row>
    <row r="52" spans="2:25" ht="23.25">
      <c r="B52" s="8" t="s">
        <v>35</v>
      </c>
      <c r="C52" s="8" t="s">
        <v>36</v>
      </c>
      <c r="D52" s="9" t="s">
        <v>37</v>
      </c>
      <c r="E52" s="9" t="s">
        <v>38</v>
      </c>
      <c r="F52" s="9" t="s">
        <v>37</v>
      </c>
      <c r="G52" s="18" t="s">
        <v>142</v>
      </c>
      <c r="H52" s="19"/>
      <c r="I52" s="29" t="s">
        <v>143</v>
      </c>
      <c r="J52" s="18"/>
      <c r="K52" s="18"/>
      <c r="L52" s="18"/>
      <c r="M52" s="21"/>
      <c r="N52" s="21"/>
      <c r="O52" s="21"/>
      <c r="P52" s="21"/>
      <c r="Q52" s="21"/>
      <c r="R52" s="21"/>
      <c r="S52" s="23"/>
      <c r="T52" s="23"/>
      <c r="U52" s="13">
        <v>9940770.1199999992</v>
      </c>
      <c r="V52" s="13">
        <v>19082836.219999999</v>
      </c>
      <c r="W52" s="13">
        <v>8054433.4299999997</v>
      </c>
      <c r="X52" s="14">
        <f>+W52/U52</f>
        <v>0.81024239900640616</v>
      </c>
      <c r="Y52" s="14">
        <f>+W52/V52</f>
        <v>0.42207737556110514</v>
      </c>
    </row>
    <row r="53" spans="2:25" ht="15">
      <c r="B53" s="8" t="s">
        <v>35</v>
      </c>
      <c r="C53" s="8" t="s">
        <v>36</v>
      </c>
      <c r="D53" s="9" t="s">
        <v>37</v>
      </c>
      <c r="E53" s="9" t="s">
        <v>38</v>
      </c>
      <c r="F53" s="9" t="s">
        <v>37</v>
      </c>
      <c r="G53" s="10"/>
      <c r="H53" s="9" t="s">
        <v>39</v>
      </c>
      <c r="I53" s="31" t="s">
        <v>144</v>
      </c>
      <c r="J53" s="36" t="s">
        <v>84</v>
      </c>
      <c r="K53" s="10" t="s">
        <v>42</v>
      </c>
      <c r="L53" s="10" t="s">
        <v>43</v>
      </c>
      <c r="M53" s="8" t="s">
        <v>77</v>
      </c>
      <c r="N53" s="8" t="s">
        <v>145</v>
      </c>
      <c r="O53" s="8" t="s">
        <v>62</v>
      </c>
      <c r="P53" s="25">
        <v>6</v>
      </c>
      <c r="Q53" s="25">
        <v>6</v>
      </c>
      <c r="R53" s="25">
        <v>2</v>
      </c>
      <c r="S53" s="12">
        <f t="shared" ref="S53:S56" si="8">R53/P53</f>
        <v>0.33333333333333331</v>
      </c>
      <c r="T53" s="12">
        <f t="shared" ref="T53:T56" si="9">R53/Q53</f>
        <v>0.33333333333333331</v>
      </c>
      <c r="U53" s="27"/>
      <c r="V53" s="27"/>
      <c r="W53" s="27"/>
      <c r="X53" s="28"/>
      <c r="Y53" s="28"/>
    </row>
    <row r="54" spans="2:25" ht="15">
      <c r="B54" s="8" t="s">
        <v>35</v>
      </c>
      <c r="C54" s="8" t="s">
        <v>36</v>
      </c>
      <c r="D54" s="9" t="s">
        <v>37</v>
      </c>
      <c r="E54" s="9" t="s">
        <v>38</v>
      </c>
      <c r="F54" s="9" t="s">
        <v>37</v>
      </c>
      <c r="G54" s="10" t="s">
        <v>142</v>
      </c>
      <c r="H54" s="9" t="s">
        <v>146</v>
      </c>
      <c r="I54" s="31" t="s">
        <v>147</v>
      </c>
      <c r="J54" s="36" t="s">
        <v>84</v>
      </c>
      <c r="K54" s="10" t="s">
        <v>42</v>
      </c>
      <c r="L54" s="10" t="s">
        <v>43</v>
      </c>
      <c r="M54" s="8" t="s">
        <v>77</v>
      </c>
      <c r="N54" s="34" t="s">
        <v>148</v>
      </c>
      <c r="O54" s="8" t="s">
        <v>62</v>
      </c>
      <c r="P54" s="25">
        <v>4</v>
      </c>
      <c r="Q54" s="25">
        <v>4</v>
      </c>
      <c r="R54" s="25">
        <v>2</v>
      </c>
      <c r="S54" s="12">
        <f t="shared" si="8"/>
        <v>0.5</v>
      </c>
      <c r="T54" s="12">
        <f t="shared" si="9"/>
        <v>0.5</v>
      </c>
      <c r="U54" s="27"/>
      <c r="V54" s="27"/>
      <c r="W54" s="27"/>
      <c r="X54" s="28"/>
      <c r="Y54" s="28"/>
    </row>
    <row r="55" spans="2:25" ht="45">
      <c r="B55" s="8" t="s">
        <v>35</v>
      </c>
      <c r="C55" s="8" t="s">
        <v>36</v>
      </c>
      <c r="D55" s="9" t="s">
        <v>37</v>
      </c>
      <c r="E55" s="9" t="s">
        <v>38</v>
      </c>
      <c r="F55" s="9" t="s">
        <v>37</v>
      </c>
      <c r="G55" s="10" t="s">
        <v>142</v>
      </c>
      <c r="H55" s="9" t="s">
        <v>146</v>
      </c>
      <c r="I55" s="24" t="s">
        <v>149</v>
      </c>
      <c r="J55" s="36" t="s">
        <v>87</v>
      </c>
      <c r="K55" s="10" t="s">
        <v>42</v>
      </c>
      <c r="L55" s="10" t="s">
        <v>43</v>
      </c>
      <c r="M55" s="25" t="s">
        <v>88</v>
      </c>
      <c r="N55" s="24" t="s">
        <v>150</v>
      </c>
      <c r="O55" s="8" t="s">
        <v>62</v>
      </c>
      <c r="P55" s="25">
        <v>4</v>
      </c>
      <c r="Q55" s="25">
        <v>4</v>
      </c>
      <c r="R55" s="25">
        <v>2</v>
      </c>
      <c r="S55" s="12">
        <f t="shared" si="8"/>
        <v>0.5</v>
      </c>
      <c r="T55" s="12">
        <f t="shared" si="9"/>
        <v>0.5</v>
      </c>
      <c r="U55" s="27"/>
      <c r="V55" s="27"/>
      <c r="W55" s="27"/>
      <c r="X55" s="28"/>
      <c r="Y55" s="28"/>
    </row>
    <row r="56" spans="2:25" ht="30">
      <c r="B56" s="8" t="s">
        <v>35</v>
      </c>
      <c r="C56" s="8" t="s">
        <v>36</v>
      </c>
      <c r="D56" s="9" t="s">
        <v>37</v>
      </c>
      <c r="E56" s="9" t="s">
        <v>38</v>
      </c>
      <c r="F56" s="9" t="s">
        <v>37</v>
      </c>
      <c r="G56" s="10" t="s">
        <v>142</v>
      </c>
      <c r="H56" s="9" t="s">
        <v>146</v>
      </c>
      <c r="I56" s="24" t="s">
        <v>151</v>
      </c>
      <c r="J56" s="36" t="s">
        <v>87</v>
      </c>
      <c r="K56" s="10" t="s">
        <v>42</v>
      </c>
      <c r="L56" s="10" t="s">
        <v>43</v>
      </c>
      <c r="M56" s="25" t="s">
        <v>88</v>
      </c>
      <c r="N56" s="34" t="s">
        <v>148</v>
      </c>
      <c r="O56" s="8" t="s">
        <v>62</v>
      </c>
      <c r="P56" s="25">
        <v>1</v>
      </c>
      <c r="Q56" s="25">
        <v>1</v>
      </c>
      <c r="R56" s="25">
        <v>0</v>
      </c>
      <c r="S56" s="12">
        <f t="shared" si="8"/>
        <v>0</v>
      </c>
      <c r="T56" s="12">
        <f t="shared" si="9"/>
        <v>0</v>
      </c>
      <c r="U56" s="27"/>
      <c r="V56" s="27"/>
      <c r="W56" s="27"/>
      <c r="X56" s="28"/>
      <c r="Y56" s="28"/>
    </row>
    <row r="57" spans="2:25" ht="15">
      <c r="B57" s="8" t="s">
        <v>35</v>
      </c>
      <c r="C57" s="8" t="s">
        <v>36</v>
      </c>
      <c r="D57" s="9" t="s">
        <v>37</v>
      </c>
      <c r="E57" s="9" t="s">
        <v>38</v>
      </c>
      <c r="F57" s="9" t="s">
        <v>37</v>
      </c>
      <c r="G57" s="18" t="s">
        <v>152</v>
      </c>
      <c r="H57" s="19"/>
      <c r="I57" s="29" t="s">
        <v>153</v>
      </c>
      <c r="J57" s="18"/>
      <c r="K57" s="18"/>
      <c r="L57" s="18"/>
      <c r="M57" s="21"/>
      <c r="N57" s="21"/>
      <c r="O57" s="21"/>
      <c r="P57" s="21"/>
      <c r="Q57" s="21"/>
      <c r="R57" s="21"/>
      <c r="S57" s="23"/>
      <c r="T57" s="23"/>
      <c r="U57" s="13">
        <v>24891198.629999999</v>
      </c>
      <c r="V57" s="13">
        <v>26329664</v>
      </c>
      <c r="W57" s="13">
        <v>9446920.3800000008</v>
      </c>
      <c r="X57" s="14">
        <f>+W57/U57</f>
        <v>0.37952854422262111</v>
      </c>
      <c r="Y57" s="14">
        <f>+W57/V57</f>
        <v>0.35879380686361972</v>
      </c>
    </row>
    <row r="58" spans="2:25" ht="15">
      <c r="B58" s="8" t="s">
        <v>35</v>
      </c>
      <c r="C58" s="8" t="s">
        <v>36</v>
      </c>
      <c r="D58" s="9" t="s">
        <v>37</v>
      </c>
      <c r="E58" s="9" t="s">
        <v>38</v>
      </c>
      <c r="F58" s="9" t="s">
        <v>37</v>
      </c>
      <c r="G58" s="10" t="s">
        <v>152</v>
      </c>
      <c r="H58" s="9" t="s">
        <v>154</v>
      </c>
      <c r="I58" s="31" t="s">
        <v>155</v>
      </c>
      <c r="J58" s="10" t="s">
        <v>84</v>
      </c>
      <c r="K58" s="10" t="s">
        <v>42</v>
      </c>
      <c r="L58" s="10" t="s">
        <v>43</v>
      </c>
      <c r="M58" s="8" t="s">
        <v>77</v>
      </c>
      <c r="N58" s="34" t="s">
        <v>148</v>
      </c>
      <c r="O58" s="8" t="s">
        <v>62</v>
      </c>
      <c r="P58" s="38">
        <v>2000</v>
      </c>
      <c r="Q58" s="38">
        <v>2000</v>
      </c>
      <c r="R58" s="38">
        <v>1253</v>
      </c>
      <c r="S58" s="12">
        <f t="shared" ref="S58:S67" si="10">R58/P58</f>
        <v>0.62649999999999995</v>
      </c>
      <c r="T58" s="12">
        <f t="shared" ref="T58:T67" si="11">R58/Q58</f>
        <v>0.62649999999999995</v>
      </c>
      <c r="U58" s="27"/>
      <c r="V58" s="27"/>
      <c r="W58" s="27"/>
      <c r="X58" s="28"/>
      <c r="Y58" s="28"/>
    </row>
    <row r="59" spans="2:25" ht="90">
      <c r="B59" s="8" t="s">
        <v>35</v>
      </c>
      <c r="C59" s="8" t="s">
        <v>36</v>
      </c>
      <c r="D59" s="9" t="s">
        <v>37</v>
      </c>
      <c r="E59" s="9" t="s">
        <v>38</v>
      </c>
      <c r="F59" s="9" t="s">
        <v>37</v>
      </c>
      <c r="G59" s="10" t="s">
        <v>152</v>
      </c>
      <c r="H59" s="9" t="s">
        <v>154</v>
      </c>
      <c r="I59" s="24" t="s">
        <v>156</v>
      </c>
      <c r="J59" s="36" t="s">
        <v>87</v>
      </c>
      <c r="K59" s="10" t="s">
        <v>42</v>
      </c>
      <c r="L59" s="10" t="s">
        <v>43</v>
      </c>
      <c r="M59" s="25" t="s">
        <v>88</v>
      </c>
      <c r="N59" s="24" t="s">
        <v>157</v>
      </c>
      <c r="O59" s="8" t="s">
        <v>62</v>
      </c>
      <c r="P59" s="25">
        <v>8</v>
      </c>
      <c r="Q59" s="25">
        <v>8</v>
      </c>
      <c r="R59" s="25">
        <v>4</v>
      </c>
      <c r="S59" s="12">
        <f t="shared" si="10"/>
        <v>0.5</v>
      </c>
      <c r="T59" s="12">
        <f t="shared" si="11"/>
        <v>0.5</v>
      </c>
      <c r="U59" s="27"/>
      <c r="V59" s="27"/>
      <c r="W59" s="27"/>
      <c r="X59" s="28"/>
      <c r="Y59" s="28"/>
    </row>
    <row r="60" spans="2:25" ht="60">
      <c r="B60" s="8" t="s">
        <v>35</v>
      </c>
      <c r="C60" s="8" t="s">
        <v>36</v>
      </c>
      <c r="D60" s="9" t="s">
        <v>37</v>
      </c>
      <c r="E60" s="9" t="s">
        <v>38</v>
      </c>
      <c r="F60" s="9" t="s">
        <v>37</v>
      </c>
      <c r="G60" s="10" t="s">
        <v>152</v>
      </c>
      <c r="H60" s="9" t="s">
        <v>154</v>
      </c>
      <c r="I60" s="24" t="s">
        <v>158</v>
      </c>
      <c r="J60" s="36" t="s">
        <v>87</v>
      </c>
      <c r="K60" s="10" t="s">
        <v>42</v>
      </c>
      <c r="L60" s="10" t="s">
        <v>43</v>
      </c>
      <c r="M60" s="25" t="s">
        <v>88</v>
      </c>
      <c r="N60" s="24" t="s">
        <v>159</v>
      </c>
      <c r="O60" s="8" t="s">
        <v>62</v>
      </c>
      <c r="P60" s="25">
        <v>170</v>
      </c>
      <c r="Q60" s="25">
        <v>170</v>
      </c>
      <c r="R60" s="25">
        <v>305</v>
      </c>
      <c r="S60" s="12">
        <f t="shared" si="10"/>
        <v>1.7941176470588236</v>
      </c>
      <c r="T60" s="12">
        <f t="shared" si="11"/>
        <v>1.7941176470588236</v>
      </c>
      <c r="U60" s="27"/>
      <c r="V60" s="27"/>
      <c r="W60" s="27"/>
      <c r="X60" s="28"/>
      <c r="Y60" s="28"/>
    </row>
    <row r="61" spans="2:25" ht="45">
      <c r="B61" s="8" t="s">
        <v>35</v>
      </c>
      <c r="C61" s="8" t="s">
        <v>36</v>
      </c>
      <c r="D61" s="9" t="s">
        <v>37</v>
      </c>
      <c r="E61" s="9" t="s">
        <v>38</v>
      </c>
      <c r="F61" s="9" t="s">
        <v>37</v>
      </c>
      <c r="G61" s="10" t="s">
        <v>152</v>
      </c>
      <c r="H61" s="9" t="s">
        <v>154</v>
      </c>
      <c r="I61" s="24" t="s">
        <v>160</v>
      </c>
      <c r="J61" s="36" t="s">
        <v>87</v>
      </c>
      <c r="K61" s="10" t="s">
        <v>42</v>
      </c>
      <c r="L61" s="10" t="s">
        <v>43</v>
      </c>
      <c r="M61" s="25" t="s">
        <v>88</v>
      </c>
      <c r="N61" s="24" t="s">
        <v>161</v>
      </c>
      <c r="O61" s="8" t="s">
        <v>62</v>
      </c>
      <c r="P61" s="25">
        <v>330</v>
      </c>
      <c r="Q61" s="25">
        <v>330</v>
      </c>
      <c r="R61" s="25">
        <v>126</v>
      </c>
      <c r="S61" s="12">
        <f t="shared" si="10"/>
        <v>0.38181818181818183</v>
      </c>
      <c r="T61" s="12">
        <f t="shared" si="11"/>
        <v>0.38181818181818183</v>
      </c>
      <c r="U61" s="27"/>
      <c r="V61" s="27"/>
      <c r="W61" s="27"/>
      <c r="X61" s="28"/>
      <c r="Y61" s="28"/>
    </row>
    <row r="62" spans="2:25" ht="45">
      <c r="B62" s="8" t="s">
        <v>35</v>
      </c>
      <c r="C62" s="8" t="s">
        <v>36</v>
      </c>
      <c r="D62" s="9" t="s">
        <v>37</v>
      </c>
      <c r="E62" s="9" t="s">
        <v>38</v>
      </c>
      <c r="F62" s="9" t="s">
        <v>37</v>
      </c>
      <c r="G62" s="10" t="s">
        <v>152</v>
      </c>
      <c r="H62" s="9" t="s">
        <v>154</v>
      </c>
      <c r="I62" s="24" t="s">
        <v>162</v>
      </c>
      <c r="J62" s="36" t="s">
        <v>87</v>
      </c>
      <c r="K62" s="10" t="s">
        <v>42</v>
      </c>
      <c r="L62" s="10" t="s">
        <v>43</v>
      </c>
      <c r="M62" s="25" t="s">
        <v>88</v>
      </c>
      <c r="N62" s="24" t="s">
        <v>163</v>
      </c>
      <c r="O62" s="8" t="s">
        <v>62</v>
      </c>
      <c r="P62" s="25">
        <v>24</v>
      </c>
      <c r="Q62" s="25">
        <v>24</v>
      </c>
      <c r="R62" s="25">
        <v>69</v>
      </c>
      <c r="S62" s="12">
        <f t="shared" si="10"/>
        <v>2.875</v>
      </c>
      <c r="T62" s="12">
        <f t="shared" si="11"/>
        <v>2.875</v>
      </c>
      <c r="U62" s="27"/>
      <c r="V62" s="27"/>
      <c r="W62" s="27"/>
      <c r="X62" s="28"/>
      <c r="Y62" s="28"/>
    </row>
    <row r="63" spans="2:25" ht="45">
      <c r="B63" s="8" t="s">
        <v>35</v>
      </c>
      <c r="C63" s="8" t="s">
        <v>36</v>
      </c>
      <c r="D63" s="9" t="s">
        <v>37</v>
      </c>
      <c r="E63" s="9" t="s">
        <v>38</v>
      </c>
      <c r="F63" s="9" t="s">
        <v>37</v>
      </c>
      <c r="G63" s="10" t="s">
        <v>152</v>
      </c>
      <c r="H63" s="9" t="s">
        <v>154</v>
      </c>
      <c r="I63" s="24" t="s">
        <v>164</v>
      </c>
      <c r="J63" s="36" t="s">
        <v>87</v>
      </c>
      <c r="K63" s="10" t="s">
        <v>42</v>
      </c>
      <c r="L63" s="10" t="s">
        <v>43</v>
      </c>
      <c r="M63" s="25" t="s">
        <v>88</v>
      </c>
      <c r="N63" s="24" t="s">
        <v>165</v>
      </c>
      <c r="O63" s="8" t="s">
        <v>62</v>
      </c>
      <c r="P63" s="38">
        <v>1500</v>
      </c>
      <c r="Q63" s="38">
        <v>1500</v>
      </c>
      <c r="R63" s="38">
        <v>755</v>
      </c>
      <c r="S63" s="12">
        <f t="shared" si="10"/>
        <v>0.5033333333333333</v>
      </c>
      <c r="T63" s="12">
        <f t="shared" si="11"/>
        <v>0.5033333333333333</v>
      </c>
      <c r="U63" s="27"/>
      <c r="V63" s="27"/>
      <c r="W63" s="27"/>
      <c r="X63" s="28"/>
      <c r="Y63" s="28"/>
    </row>
    <row r="64" spans="2:25" ht="15">
      <c r="B64" s="8" t="s">
        <v>35</v>
      </c>
      <c r="C64" s="8" t="s">
        <v>36</v>
      </c>
      <c r="D64" s="9" t="s">
        <v>37</v>
      </c>
      <c r="E64" s="9" t="s">
        <v>38</v>
      </c>
      <c r="F64" s="9" t="s">
        <v>37</v>
      </c>
      <c r="G64" s="18" t="s">
        <v>166</v>
      </c>
      <c r="H64" s="19"/>
      <c r="I64" s="29" t="s">
        <v>167</v>
      </c>
      <c r="J64" s="18"/>
      <c r="K64" s="18"/>
      <c r="L64" s="18"/>
      <c r="M64" s="21"/>
      <c r="N64" s="21"/>
      <c r="O64" s="21"/>
      <c r="P64" s="21"/>
      <c r="Q64" s="21"/>
      <c r="R64" s="21"/>
      <c r="S64" s="23"/>
      <c r="T64" s="23"/>
      <c r="U64" s="13">
        <v>950000</v>
      </c>
      <c r="V64" s="13">
        <v>950000</v>
      </c>
      <c r="W64" s="13">
        <v>266617.68</v>
      </c>
      <c r="X64" s="14">
        <f>+W64/U64</f>
        <v>0.2806501894736842</v>
      </c>
      <c r="Y64" s="14">
        <f>+W64/V64</f>
        <v>0.2806501894736842</v>
      </c>
    </row>
    <row r="65" spans="2:25" ht="30">
      <c r="B65" s="8" t="s">
        <v>35</v>
      </c>
      <c r="C65" s="8" t="s">
        <v>36</v>
      </c>
      <c r="D65" s="9" t="s">
        <v>37</v>
      </c>
      <c r="E65" s="9" t="s">
        <v>38</v>
      </c>
      <c r="F65" s="9" t="s">
        <v>37</v>
      </c>
      <c r="G65" s="8" t="s">
        <v>166</v>
      </c>
      <c r="H65" s="9" t="s">
        <v>154</v>
      </c>
      <c r="I65" s="24" t="s">
        <v>168</v>
      </c>
      <c r="J65" s="10" t="s">
        <v>54</v>
      </c>
      <c r="K65" s="10" t="s">
        <v>42</v>
      </c>
      <c r="L65" s="10" t="s">
        <v>43</v>
      </c>
      <c r="M65" s="25" t="s">
        <v>88</v>
      </c>
      <c r="N65" s="24" t="s">
        <v>169</v>
      </c>
      <c r="O65" s="8" t="s">
        <v>62</v>
      </c>
      <c r="P65" s="25">
        <v>250</v>
      </c>
      <c r="Q65" s="25">
        <v>250</v>
      </c>
      <c r="R65" s="25">
        <v>118</v>
      </c>
      <c r="S65" s="12">
        <f>R65/P65</f>
        <v>0.47199999999999998</v>
      </c>
      <c r="T65" s="12">
        <f>R65/Q65</f>
        <v>0.47199999999999998</v>
      </c>
      <c r="U65" s="25"/>
      <c r="V65" s="25"/>
      <c r="W65" s="25"/>
      <c r="X65" s="25"/>
      <c r="Y65" s="25"/>
    </row>
    <row r="66" spans="2:25" ht="15.75">
      <c r="B66" s="8" t="s">
        <v>35</v>
      </c>
      <c r="C66" s="8" t="s">
        <v>36</v>
      </c>
      <c r="D66" s="9" t="s">
        <v>37</v>
      </c>
      <c r="E66" s="9" t="s">
        <v>38</v>
      </c>
      <c r="F66" s="9" t="s">
        <v>37</v>
      </c>
      <c r="G66" s="9"/>
      <c r="H66" s="9" t="s">
        <v>39</v>
      </c>
      <c r="I66" s="30" t="s">
        <v>170</v>
      </c>
      <c r="J66" s="10" t="s">
        <v>76</v>
      </c>
      <c r="K66" s="10" t="s">
        <v>42</v>
      </c>
      <c r="L66" s="10" t="s">
        <v>43</v>
      </c>
      <c r="M66" s="8" t="s">
        <v>77</v>
      </c>
      <c r="N66" s="8" t="s">
        <v>171</v>
      </c>
      <c r="O66" s="8" t="s">
        <v>62</v>
      </c>
      <c r="P66" s="43">
        <v>14</v>
      </c>
      <c r="Q66" s="43">
        <v>14</v>
      </c>
      <c r="R66" s="25">
        <v>9</v>
      </c>
      <c r="S66" s="12">
        <f>R66/P66</f>
        <v>0.6428571428571429</v>
      </c>
      <c r="T66" s="12">
        <f>R66/Q66</f>
        <v>0.6428571428571429</v>
      </c>
      <c r="U66" s="13">
        <f>+U68</f>
        <v>4790668.71</v>
      </c>
      <c r="V66" s="13">
        <f>+V68</f>
        <v>4967263.2699999996</v>
      </c>
      <c r="W66" s="13">
        <f>+W68</f>
        <v>2200778.09</v>
      </c>
      <c r="X66" s="14">
        <f>+W66/U66</f>
        <v>0.45938849526499609</v>
      </c>
      <c r="Y66" s="14">
        <f>+W66/V66</f>
        <v>0.44305646195394832</v>
      </c>
    </row>
    <row r="67" spans="2:25" ht="15">
      <c r="B67" s="8" t="s">
        <v>35</v>
      </c>
      <c r="C67" s="8" t="s">
        <v>36</v>
      </c>
      <c r="D67" s="9" t="s">
        <v>37</v>
      </c>
      <c r="E67" s="9" t="s">
        <v>38</v>
      </c>
      <c r="F67" s="9" t="s">
        <v>37</v>
      </c>
      <c r="G67" s="10"/>
      <c r="H67" s="9"/>
      <c r="I67" s="21" t="s">
        <v>172</v>
      </c>
      <c r="J67" s="36" t="s">
        <v>84</v>
      </c>
      <c r="K67" s="10" t="s">
        <v>42</v>
      </c>
      <c r="L67" s="10" t="s">
        <v>43</v>
      </c>
      <c r="M67" s="8" t="s">
        <v>77</v>
      </c>
      <c r="N67" s="44" t="s">
        <v>171</v>
      </c>
      <c r="O67" s="8" t="s">
        <v>62</v>
      </c>
      <c r="P67" s="17">
        <v>14</v>
      </c>
      <c r="Q67" s="45">
        <v>14</v>
      </c>
      <c r="R67" s="45">
        <v>12</v>
      </c>
      <c r="S67" s="12">
        <f t="shared" si="10"/>
        <v>0.8571428571428571</v>
      </c>
      <c r="T67" s="12">
        <f t="shared" si="11"/>
        <v>0.8571428571428571</v>
      </c>
      <c r="U67" s="27"/>
      <c r="V67" s="27"/>
      <c r="W67" s="27"/>
      <c r="X67" s="28"/>
      <c r="Y67" s="28"/>
    </row>
    <row r="68" spans="2:25" ht="15">
      <c r="B68" s="8" t="s">
        <v>35</v>
      </c>
      <c r="C68" s="8" t="s">
        <v>36</v>
      </c>
      <c r="D68" s="9" t="s">
        <v>37</v>
      </c>
      <c r="E68" s="9" t="s">
        <v>38</v>
      </c>
      <c r="F68" s="9" t="s">
        <v>37</v>
      </c>
      <c r="G68" s="18" t="s">
        <v>173</v>
      </c>
      <c r="H68" s="19"/>
      <c r="I68" s="29" t="s">
        <v>174</v>
      </c>
      <c r="J68" s="18"/>
      <c r="K68" s="18"/>
      <c r="L68" s="18"/>
      <c r="M68" s="21"/>
      <c r="N68" s="21"/>
      <c r="O68" s="21"/>
      <c r="P68" s="21"/>
      <c r="Q68" s="21"/>
      <c r="R68" s="21"/>
      <c r="S68" s="23"/>
      <c r="T68" s="23"/>
      <c r="U68" s="13">
        <v>4790668.71</v>
      </c>
      <c r="V68" s="13">
        <v>4967263.2699999996</v>
      </c>
      <c r="W68" s="13">
        <v>2200778.09</v>
      </c>
      <c r="X68" s="14">
        <f>+W68/U68</f>
        <v>0.45938849526499609</v>
      </c>
      <c r="Y68" s="14">
        <f>+W68/V68</f>
        <v>0.44305646195394832</v>
      </c>
    </row>
    <row r="69" spans="2:25" ht="30">
      <c r="B69" s="8"/>
      <c r="C69" s="8"/>
      <c r="D69" s="9"/>
      <c r="E69" s="9"/>
      <c r="F69" s="9"/>
      <c r="G69" s="18"/>
      <c r="H69" s="19" t="s">
        <v>39</v>
      </c>
      <c r="I69" s="31" t="s">
        <v>175</v>
      </c>
      <c r="J69" s="10" t="s">
        <v>84</v>
      </c>
      <c r="K69" s="10" t="s">
        <v>42</v>
      </c>
      <c r="L69" s="10" t="s">
        <v>43</v>
      </c>
      <c r="M69" s="25" t="s">
        <v>88</v>
      </c>
      <c r="N69" s="24" t="s">
        <v>176</v>
      </c>
      <c r="O69" s="8" t="s">
        <v>62</v>
      </c>
      <c r="P69" s="25">
        <v>14</v>
      </c>
      <c r="Q69" s="25">
        <v>14</v>
      </c>
      <c r="R69" s="25">
        <v>9</v>
      </c>
      <c r="S69" s="12">
        <f t="shared" ref="S69:S74" si="12">R69/P69</f>
        <v>0.6428571428571429</v>
      </c>
      <c r="T69" s="12">
        <f t="shared" ref="T69:T74" si="13">R69/Q69</f>
        <v>0.6428571428571429</v>
      </c>
      <c r="U69" s="13"/>
      <c r="V69" s="13"/>
      <c r="W69" s="13"/>
      <c r="X69" s="14"/>
      <c r="Y69" s="14"/>
    </row>
    <row r="70" spans="2:25" ht="30">
      <c r="B70" s="8" t="s">
        <v>35</v>
      </c>
      <c r="C70" s="8" t="s">
        <v>36</v>
      </c>
      <c r="D70" s="9" t="s">
        <v>37</v>
      </c>
      <c r="E70" s="9" t="s">
        <v>38</v>
      </c>
      <c r="F70" s="9" t="s">
        <v>37</v>
      </c>
      <c r="G70" s="10" t="s">
        <v>173</v>
      </c>
      <c r="H70" s="9" t="s">
        <v>177</v>
      </c>
      <c r="I70" s="24" t="s">
        <v>178</v>
      </c>
      <c r="J70" s="10" t="s">
        <v>87</v>
      </c>
      <c r="K70" s="10" t="s">
        <v>42</v>
      </c>
      <c r="L70" s="10" t="s">
        <v>43</v>
      </c>
      <c r="M70" s="25" t="s">
        <v>88</v>
      </c>
      <c r="N70" s="24" t="s">
        <v>176</v>
      </c>
      <c r="O70" s="8" t="s">
        <v>62</v>
      </c>
      <c r="P70" s="25">
        <v>14</v>
      </c>
      <c r="Q70" s="25">
        <v>14</v>
      </c>
      <c r="R70" s="25">
        <v>9</v>
      </c>
      <c r="S70" s="12">
        <f t="shared" si="12"/>
        <v>0.6428571428571429</v>
      </c>
      <c r="T70" s="12">
        <f t="shared" si="13"/>
        <v>0.6428571428571429</v>
      </c>
      <c r="U70" s="27"/>
      <c r="V70" s="27"/>
      <c r="W70" s="27"/>
      <c r="X70" s="28"/>
      <c r="Y70" s="28"/>
    </row>
    <row r="71" spans="2:25" ht="60">
      <c r="B71" s="8" t="s">
        <v>35</v>
      </c>
      <c r="C71" s="8" t="s">
        <v>36</v>
      </c>
      <c r="D71" s="9" t="s">
        <v>37</v>
      </c>
      <c r="E71" s="9" t="s">
        <v>38</v>
      </c>
      <c r="F71" s="9" t="s">
        <v>37</v>
      </c>
      <c r="G71" s="10" t="s">
        <v>173</v>
      </c>
      <c r="H71" s="9" t="s">
        <v>177</v>
      </c>
      <c r="I71" s="24" t="s">
        <v>179</v>
      </c>
      <c r="J71" s="10" t="s">
        <v>87</v>
      </c>
      <c r="K71" s="10" t="s">
        <v>42</v>
      </c>
      <c r="L71" s="10" t="s">
        <v>43</v>
      </c>
      <c r="M71" s="25" t="s">
        <v>88</v>
      </c>
      <c r="N71" s="24" t="s">
        <v>180</v>
      </c>
      <c r="O71" s="8" t="s">
        <v>62</v>
      </c>
      <c r="P71" s="25">
        <v>3</v>
      </c>
      <c r="Q71" s="25">
        <v>3</v>
      </c>
      <c r="R71" s="25">
        <v>2</v>
      </c>
      <c r="S71" s="12">
        <f t="shared" si="12"/>
        <v>0.66666666666666663</v>
      </c>
      <c r="T71" s="12">
        <f t="shared" si="13"/>
        <v>0.66666666666666663</v>
      </c>
      <c r="U71" s="27"/>
      <c r="V71" s="27"/>
      <c r="W71" s="27"/>
      <c r="X71" s="28"/>
      <c r="Y71" s="28"/>
    </row>
    <row r="72" spans="2:25" ht="45">
      <c r="B72" s="8" t="s">
        <v>35</v>
      </c>
      <c r="C72" s="8" t="s">
        <v>36</v>
      </c>
      <c r="D72" s="9" t="s">
        <v>37</v>
      </c>
      <c r="E72" s="9" t="s">
        <v>38</v>
      </c>
      <c r="F72" s="9" t="s">
        <v>37</v>
      </c>
      <c r="G72" s="10" t="s">
        <v>173</v>
      </c>
      <c r="H72" s="9" t="s">
        <v>177</v>
      </c>
      <c r="I72" s="24" t="s">
        <v>181</v>
      </c>
      <c r="J72" s="10" t="s">
        <v>87</v>
      </c>
      <c r="K72" s="10" t="s">
        <v>42</v>
      </c>
      <c r="L72" s="10" t="s">
        <v>43</v>
      </c>
      <c r="M72" s="25" t="s">
        <v>88</v>
      </c>
      <c r="N72" s="24" t="s">
        <v>182</v>
      </c>
      <c r="O72" s="8" t="s">
        <v>62</v>
      </c>
      <c r="P72" s="25">
        <v>14</v>
      </c>
      <c r="Q72" s="25">
        <v>14</v>
      </c>
      <c r="R72" s="25">
        <v>8</v>
      </c>
      <c r="S72" s="12">
        <f t="shared" si="12"/>
        <v>0.5714285714285714</v>
      </c>
      <c r="T72" s="12">
        <f t="shared" si="13"/>
        <v>0.5714285714285714</v>
      </c>
      <c r="U72" s="27"/>
      <c r="V72" s="27"/>
      <c r="W72" s="27"/>
      <c r="X72" s="28"/>
      <c r="Y72" s="28"/>
    </row>
    <row r="73" spans="2:25" ht="15.75">
      <c r="B73" s="8" t="s">
        <v>35</v>
      </c>
      <c r="C73" s="8" t="s">
        <v>36</v>
      </c>
      <c r="D73" s="9" t="s">
        <v>37</v>
      </c>
      <c r="E73" s="9" t="s">
        <v>38</v>
      </c>
      <c r="F73" s="9" t="s">
        <v>37</v>
      </c>
      <c r="G73" s="40"/>
      <c r="H73" s="9" t="s">
        <v>39</v>
      </c>
      <c r="I73" s="30" t="s">
        <v>183</v>
      </c>
      <c r="J73" s="10" t="s">
        <v>76</v>
      </c>
      <c r="K73" s="10" t="s">
        <v>42</v>
      </c>
      <c r="L73" s="10" t="s">
        <v>43</v>
      </c>
      <c r="M73" s="8" t="s">
        <v>44</v>
      </c>
      <c r="N73" s="31" t="s">
        <v>45</v>
      </c>
      <c r="O73" s="8" t="s">
        <v>184</v>
      </c>
      <c r="P73" s="46">
        <f>(470000/425000)-1</f>
        <v>0.10588235294117654</v>
      </c>
      <c r="Q73" s="46">
        <f>(470000/425000)-1</f>
        <v>0.10588235294117654</v>
      </c>
      <c r="R73" s="17">
        <f>1.63/100</f>
        <v>1.6299999999999999E-2</v>
      </c>
      <c r="S73" s="12">
        <f t="shared" si="12"/>
        <v>0.15394444444444433</v>
      </c>
      <c r="T73" s="12">
        <f t="shared" si="13"/>
        <v>0.15394444444444433</v>
      </c>
      <c r="U73" s="13">
        <f t="shared" ref="U73:W74" si="14">+U75+U79+U82</f>
        <v>22818272.940000001</v>
      </c>
      <c r="V73" s="13">
        <f t="shared" si="14"/>
        <v>23595863.91</v>
      </c>
      <c r="W73" s="13">
        <f t="shared" si="14"/>
        <v>9602277.8999999985</v>
      </c>
      <c r="X73" s="14">
        <f>+W73/U73</f>
        <v>0.42081527928292006</v>
      </c>
      <c r="Y73" s="14">
        <f>+W73/V73</f>
        <v>0.40694750302956795</v>
      </c>
    </row>
    <row r="74" spans="2:25" ht="15">
      <c r="B74" s="8" t="s">
        <v>35</v>
      </c>
      <c r="C74" s="8" t="s">
        <v>36</v>
      </c>
      <c r="D74" s="9" t="s">
        <v>37</v>
      </c>
      <c r="E74" s="9" t="s">
        <v>38</v>
      </c>
      <c r="F74" s="9" t="s">
        <v>37</v>
      </c>
      <c r="G74" s="40"/>
      <c r="H74" s="9" t="s">
        <v>39</v>
      </c>
      <c r="I74" s="25" t="s">
        <v>185</v>
      </c>
      <c r="J74" s="10" t="s">
        <v>84</v>
      </c>
      <c r="K74" s="10" t="s">
        <v>42</v>
      </c>
      <c r="L74" s="10" t="s">
        <v>43</v>
      </c>
      <c r="M74" s="8" t="s">
        <v>77</v>
      </c>
      <c r="N74" s="31" t="s">
        <v>148</v>
      </c>
      <c r="O74" s="8" t="s">
        <v>62</v>
      </c>
      <c r="P74" s="17">
        <v>45000</v>
      </c>
      <c r="Q74" s="17">
        <v>45000</v>
      </c>
      <c r="R74" s="17">
        <v>11022</v>
      </c>
      <c r="S74" s="12">
        <f t="shared" si="12"/>
        <v>0.24493333333333334</v>
      </c>
      <c r="T74" s="12">
        <f t="shared" si="13"/>
        <v>0.24493333333333334</v>
      </c>
      <c r="U74" s="13">
        <f t="shared" si="14"/>
        <v>0</v>
      </c>
      <c r="V74" s="13">
        <f t="shared" si="14"/>
        <v>0</v>
      </c>
      <c r="W74" s="13">
        <f t="shared" si="14"/>
        <v>0</v>
      </c>
      <c r="X74" s="14"/>
      <c r="Y74" s="14"/>
    </row>
    <row r="75" spans="2:25" ht="15">
      <c r="B75" s="8" t="s">
        <v>35</v>
      </c>
      <c r="C75" s="8" t="s">
        <v>36</v>
      </c>
      <c r="D75" s="9" t="s">
        <v>37</v>
      </c>
      <c r="E75" s="9" t="s">
        <v>38</v>
      </c>
      <c r="F75" s="9" t="s">
        <v>37</v>
      </c>
      <c r="G75" s="18" t="s">
        <v>186</v>
      </c>
      <c r="H75" s="19"/>
      <c r="I75" s="29" t="s">
        <v>187</v>
      </c>
      <c r="J75" s="18"/>
      <c r="K75" s="18"/>
      <c r="L75" s="18"/>
      <c r="M75" s="21"/>
      <c r="N75" s="21"/>
      <c r="O75" s="21"/>
      <c r="P75" s="21"/>
      <c r="Q75" s="21"/>
      <c r="R75" s="21"/>
      <c r="S75" s="23"/>
      <c r="T75" s="23"/>
      <c r="U75" s="13">
        <v>1980000</v>
      </c>
      <c r="V75" s="13">
        <v>1980000</v>
      </c>
      <c r="W75" s="13">
        <v>589292.77</v>
      </c>
      <c r="X75" s="14">
        <f>+W75/U75</f>
        <v>0.2976226111111111</v>
      </c>
      <c r="Y75" s="14">
        <f>+W75/V75</f>
        <v>0.2976226111111111</v>
      </c>
    </row>
    <row r="76" spans="2:25" ht="30">
      <c r="B76" s="8" t="s">
        <v>35</v>
      </c>
      <c r="C76" s="8" t="s">
        <v>36</v>
      </c>
      <c r="D76" s="9" t="s">
        <v>37</v>
      </c>
      <c r="E76" s="9" t="s">
        <v>38</v>
      </c>
      <c r="F76" s="9" t="s">
        <v>37</v>
      </c>
      <c r="G76" s="8" t="s">
        <v>186</v>
      </c>
      <c r="H76" s="9" t="s">
        <v>82</v>
      </c>
      <c r="I76" s="24" t="s">
        <v>188</v>
      </c>
      <c r="J76" s="10" t="s">
        <v>54</v>
      </c>
      <c r="K76" s="10" t="s">
        <v>42</v>
      </c>
      <c r="L76" s="10" t="s">
        <v>43</v>
      </c>
      <c r="M76" s="25" t="s">
        <v>88</v>
      </c>
      <c r="N76" s="24" t="s">
        <v>189</v>
      </c>
      <c r="O76" s="8" t="s">
        <v>62</v>
      </c>
      <c r="P76" s="25">
        <v>3000</v>
      </c>
      <c r="Q76" s="25">
        <v>3000</v>
      </c>
      <c r="R76" s="25">
        <v>940</v>
      </c>
      <c r="S76" s="12">
        <f>R76/P76</f>
        <v>0.31333333333333335</v>
      </c>
      <c r="T76" s="12">
        <f>R76/Q76</f>
        <v>0.31333333333333335</v>
      </c>
      <c r="U76" s="25"/>
      <c r="V76" s="25"/>
      <c r="W76" s="25"/>
      <c r="X76" s="25"/>
      <c r="Y76" s="25"/>
    </row>
    <row r="77" spans="2:25" ht="45">
      <c r="B77" s="8" t="s">
        <v>35</v>
      </c>
      <c r="C77" s="8" t="s">
        <v>36</v>
      </c>
      <c r="D77" s="9" t="s">
        <v>37</v>
      </c>
      <c r="E77" s="9" t="s">
        <v>38</v>
      </c>
      <c r="F77" s="9" t="s">
        <v>37</v>
      </c>
      <c r="G77" s="8" t="s">
        <v>186</v>
      </c>
      <c r="H77" s="9" t="s">
        <v>82</v>
      </c>
      <c r="I77" s="24" t="s">
        <v>190</v>
      </c>
      <c r="J77" s="10" t="s">
        <v>54</v>
      </c>
      <c r="K77" s="10" t="s">
        <v>42</v>
      </c>
      <c r="L77" s="10" t="s">
        <v>43</v>
      </c>
      <c r="M77" s="25" t="s">
        <v>88</v>
      </c>
      <c r="N77" s="24" t="s">
        <v>191</v>
      </c>
      <c r="O77" s="8" t="s">
        <v>62</v>
      </c>
      <c r="P77" s="25">
        <v>3</v>
      </c>
      <c r="Q77" s="25">
        <v>3</v>
      </c>
      <c r="R77" s="25">
        <v>0</v>
      </c>
      <c r="S77" s="12">
        <f>R77/P77</f>
        <v>0</v>
      </c>
      <c r="T77" s="12">
        <f>R77/Q77</f>
        <v>0</v>
      </c>
      <c r="U77" s="25"/>
      <c r="V77" s="25"/>
      <c r="W77" s="25"/>
      <c r="X77" s="25"/>
      <c r="Y77" s="25"/>
    </row>
    <row r="78" spans="2:25" ht="15">
      <c r="B78" s="8" t="s">
        <v>35</v>
      </c>
      <c r="C78" s="8" t="s">
        <v>36</v>
      </c>
      <c r="D78" s="9" t="s">
        <v>37</v>
      </c>
      <c r="E78" s="9" t="s">
        <v>38</v>
      </c>
      <c r="F78" s="9" t="s">
        <v>37</v>
      </c>
      <c r="G78" s="8" t="s">
        <v>186</v>
      </c>
      <c r="H78" s="9" t="s">
        <v>82</v>
      </c>
      <c r="I78" s="31" t="s">
        <v>192</v>
      </c>
      <c r="J78" s="10" t="s">
        <v>54</v>
      </c>
      <c r="K78" s="10" t="s">
        <v>42</v>
      </c>
      <c r="L78" s="10" t="s">
        <v>43</v>
      </c>
      <c r="M78" s="25" t="s">
        <v>88</v>
      </c>
      <c r="N78" s="8" t="s">
        <v>193</v>
      </c>
      <c r="O78" s="8" t="s">
        <v>62</v>
      </c>
      <c r="P78" s="25">
        <v>1</v>
      </c>
      <c r="Q78" s="25">
        <v>1</v>
      </c>
      <c r="R78" s="25">
        <v>0</v>
      </c>
      <c r="S78" s="12">
        <f>R78/P78</f>
        <v>0</v>
      </c>
      <c r="T78" s="12">
        <f>R78/Q78</f>
        <v>0</v>
      </c>
      <c r="U78" s="25"/>
      <c r="V78" s="25"/>
      <c r="W78" s="25"/>
      <c r="X78" s="25"/>
      <c r="Y78" s="25"/>
    </row>
    <row r="79" spans="2:25" ht="15">
      <c r="B79" s="8" t="s">
        <v>35</v>
      </c>
      <c r="C79" s="8" t="s">
        <v>36</v>
      </c>
      <c r="D79" s="9" t="s">
        <v>37</v>
      </c>
      <c r="E79" s="9" t="s">
        <v>38</v>
      </c>
      <c r="F79" s="9" t="s">
        <v>37</v>
      </c>
      <c r="G79" s="18" t="s">
        <v>194</v>
      </c>
      <c r="H79" s="19"/>
      <c r="I79" s="29" t="s">
        <v>195</v>
      </c>
      <c r="J79" s="18"/>
      <c r="K79" s="18"/>
      <c r="L79" s="18"/>
      <c r="M79" s="21"/>
      <c r="N79" s="21"/>
      <c r="O79" s="21"/>
      <c r="P79" s="45"/>
      <c r="Q79" s="45"/>
      <c r="R79" s="25"/>
      <c r="S79" s="23"/>
      <c r="T79" s="23"/>
      <c r="U79" s="13">
        <v>17634877.280000001</v>
      </c>
      <c r="V79" s="13">
        <v>18130422.859999999</v>
      </c>
      <c r="W79" s="13">
        <v>7530795.5</v>
      </c>
      <c r="X79" s="14">
        <f>+W79/U79</f>
        <v>0.42703985859548887</v>
      </c>
      <c r="Y79" s="14">
        <f>+W79/V79</f>
        <v>0.41536789065271695</v>
      </c>
    </row>
    <row r="80" spans="2:25" ht="45">
      <c r="B80" s="8" t="s">
        <v>35</v>
      </c>
      <c r="C80" s="8" t="s">
        <v>36</v>
      </c>
      <c r="D80" s="9" t="s">
        <v>37</v>
      </c>
      <c r="E80" s="9" t="s">
        <v>38</v>
      </c>
      <c r="F80" s="9" t="s">
        <v>37</v>
      </c>
      <c r="G80" s="10" t="s">
        <v>194</v>
      </c>
      <c r="H80" s="9" t="s">
        <v>82</v>
      </c>
      <c r="I80" s="24" t="s">
        <v>196</v>
      </c>
      <c r="J80" s="10" t="s">
        <v>87</v>
      </c>
      <c r="K80" s="10" t="s">
        <v>42</v>
      </c>
      <c r="L80" s="10" t="s">
        <v>43</v>
      </c>
      <c r="M80" s="25" t="s">
        <v>88</v>
      </c>
      <c r="N80" s="24" t="s">
        <v>197</v>
      </c>
      <c r="O80" s="8" t="s">
        <v>62</v>
      </c>
      <c r="P80" s="25">
        <v>600</v>
      </c>
      <c r="Q80" s="25">
        <v>600</v>
      </c>
      <c r="R80" s="25">
        <v>359</v>
      </c>
      <c r="S80" s="12">
        <f>R80/P80</f>
        <v>0.59833333333333338</v>
      </c>
      <c r="T80" s="12">
        <f>R80/Q80</f>
        <v>0.59833333333333338</v>
      </c>
      <c r="U80" s="27"/>
      <c r="V80" s="27"/>
      <c r="W80" s="27"/>
      <c r="X80" s="28"/>
      <c r="Y80" s="28"/>
    </row>
    <row r="81" spans="2:25" ht="30">
      <c r="B81" s="8" t="s">
        <v>35</v>
      </c>
      <c r="C81" s="8" t="s">
        <v>36</v>
      </c>
      <c r="D81" s="9" t="s">
        <v>37</v>
      </c>
      <c r="E81" s="9" t="s">
        <v>38</v>
      </c>
      <c r="F81" s="9" t="s">
        <v>37</v>
      </c>
      <c r="G81" s="10" t="s">
        <v>194</v>
      </c>
      <c r="H81" s="9" t="s">
        <v>82</v>
      </c>
      <c r="I81" s="24" t="s">
        <v>198</v>
      </c>
      <c r="J81" s="10" t="s">
        <v>87</v>
      </c>
      <c r="K81" s="10" t="s">
        <v>42</v>
      </c>
      <c r="L81" s="10" t="s">
        <v>43</v>
      </c>
      <c r="M81" s="25" t="s">
        <v>88</v>
      </c>
      <c r="N81" s="24" t="s">
        <v>199</v>
      </c>
      <c r="O81" s="8" t="s">
        <v>62</v>
      </c>
      <c r="P81" s="25">
        <v>12</v>
      </c>
      <c r="Q81" s="25">
        <v>12</v>
      </c>
      <c r="R81" s="25">
        <v>6</v>
      </c>
      <c r="S81" s="12">
        <f>R81/P81</f>
        <v>0.5</v>
      </c>
      <c r="T81" s="12">
        <f>R81/Q81</f>
        <v>0.5</v>
      </c>
      <c r="U81" s="27"/>
      <c r="V81" s="27"/>
      <c r="W81" s="27"/>
      <c r="X81" s="28"/>
      <c r="Y81" s="28"/>
    </row>
    <row r="82" spans="2:25" ht="15">
      <c r="B82" s="8" t="s">
        <v>35</v>
      </c>
      <c r="C82" s="8" t="s">
        <v>36</v>
      </c>
      <c r="D82" s="9" t="s">
        <v>37</v>
      </c>
      <c r="E82" s="9" t="s">
        <v>38</v>
      </c>
      <c r="F82" s="9" t="s">
        <v>37</v>
      </c>
      <c r="G82" s="18" t="s">
        <v>200</v>
      </c>
      <c r="H82" s="19"/>
      <c r="I82" s="29" t="s">
        <v>201</v>
      </c>
      <c r="J82" s="18"/>
      <c r="K82" s="18"/>
      <c r="L82" s="18"/>
      <c r="M82" s="21"/>
      <c r="N82" s="21"/>
      <c r="O82" s="21"/>
      <c r="P82" s="21"/>
      <c r="Q82" s="21"/>
      <c r="R82" s="21"/>
      <c r="S82" s="23"/>
      <c r="T82" s="23"/>
      <c r="U82" s="13">
        <v>3203395.66</v>
      </c>
      <c r="V82" s="13">
        <v>3485441.05</v>
      </c>
      <c r="W82" s="13">
        <v>1482189.63</v>
      </c>
      <c r="X82" s="14">
        <f>+W82/U82</f>
        <v>0.46269327529775073</v>
      </c>
      <c r="Y82" s="14">
        <f>+W82/V82</f>
        <v>0.4252516708036132</v>
      </c>
    </row>
    <row r="83" spans="2:25" ht="45">
      <c r="B83" s="8" t="s">
        <v>35</v>
      </c>
      <c r="C83" s="8" t="s">
        <v>36</v>
      </c>
      <c r="D83" s="9" t="s">
        <v>37</v>
      </c>
      <c r="E83" s="9" t="s">
        <v>38</v>
      </c>
      <c r="F83" s="9" t="s">
        <v>37</v>
      </c>
      <c r="G83" s="10" t="s">
        <v>200</v>
      </c>
      <c r="H83" s="9" t="s">
        <v>82</v>
      </c>
      <c r="I83" s="47" t="s">
        <v>202</v>
      </c>
      <c r="J83" s="10" t="s">
        <v>87</v>
      </c>
      <c r="K83" s="10" t="s">
        <v>42</v>
      </c>
      <c r="L83" s="10" t="s">
        <v>43</v>
      </c>
      <c r="M83" s="25" t="s">
        <v>88</v>
      </c>
      <c r="N83" s="47" t="s">
        <v>203</v>
      </c>
      <c r="O83" s="8" t="s">
        <v>62</v>
      </c>
      <c r="P83" s="25">
        <v>90</v>
      </c>
      <c r="Q83" s="25">
        <v>90</v>
      </c>
      <c r="R83" s="25">
        <v>70</v>
      </c>
      <c r="S83" s="12">
        <f>R83/P83</f>
        <v>0.77777777777777779</v>
      </c>
      <c r="T83" s="12">
        <f>R83/Q83</f>
        <v>0.77777777777777779</v>
      </c>
      <c r="U83" s="27"/>
      <c r="V83" s="27"/>
      <c r="W83" s="27"/>
      <c r="X83" s="28"/>
      <c r="Y83" s="28"/>
    </row>
    <row r="84" spans="2:25" ht="30">
      <c r="B84" s="8" t="s">
        <v>35</v>
      </c>
      <c r="C84" s="8" t="s">
        <v>36</v>
      </c>
      <c r="D84" s="9" t="s">
        <v>37</v>
      </c>
      <c r="E84" s="9" t="s">
        <v>38</v>
      </c>
      <c r="F84" s="9" t="s">
        <v>37</v>
      </c>
      <c r="G84" s="10" t="s">
        <v>200</v>
      </c>
      <c r="H84" s="9" t="s">
        <v>82</v>
      </c>
      <c r="I84" s="47" t="s">
        <v>204</v>
      </c>
      <c r="J84" s="10" t="s">
        <v>87</v>
      </c>
      <c r="K84" s="10" t="s">
        <v>42</v>
      </c>
      <c r="L84" s="10" t="s">
        <v>43</v>
      </c>
      <c r="M84" s="25" t="s">
        <v>88</v>
      </c>
      <c r="N84" s="47" t="s">
        <v>205</v>
      </c>
      <c r="O84" s="8" t="s">
        <v>62</v>
      </c>
      <c r="P84" s="38">
        <v>3000</v>
      </c>
      <c r="Q84" s="38">
        <v>3000</v>
      </c>
      <c r="R84" s="38">
        <v>0</v>
      </c>
      <c r="S84" s="12">
        <f>R84/P84</f>
        <v>0</v>
      </c>
      <c r="T84" s="12">
        <f>R84/Q84</f>
        <v>0</v>
      </c>
      <c r="U84" s="27"/>
      <c r="V84" s="27"/>
      <c r="W84" s="27"/>
      <c r="X84" s="28"/>
      <c r="Y84" s="28"/>
    </row>
    <row r="85" spans="2:25" ht="30">
      <c r="B85" s="8" t="s">
        <v>35</v>
      </c>
      <c r="C85" s="8" t="s">
        <v>36</v>
      </c>
      <c r="D85" s="9" t="s">
        <v>37</v>
      </c>
      <c r="E85" s="9" t="s">
        <v>38</v>
      </c>
      <c r="F85" s="9" t="s">
        <v>37</v>
      </c>
      <c r="G85" s="10" t="s">
        <v>200</v>
      </c>
      <c r="H85" s="9" t="s">
        <v>82</v>
      </c>
      <c r="I85" s="47" t="s">
        <v>206</v>
      </c>
      <c r="J85" s="10" t="s">
        <v>87</v>
      </c>
      <c r="K85" s="10" t="s">
        <v>42</v>
      </c>
      <c r="L85" s="10" t="s">
        <v>43</v>
      </c>
      <c r="M85" s="25" t="s">
        <v>88</v>
      </c>
      <c r="N85" s="47" t="s">
        <v>189</v>
      </c>
      <c r="O85" s="8" t="s">
        <v>62</v>
      </c>
      <c r="P85" s="38">
        <v>41910</v>
      </c>
      <c r="Q85" s="38">
        <v>41910</v>
      </c>
      <c r="R85" s="38">
        <v>15300</v>
      </c>
      <c r="S85" s="12">
        <f>R85/P85</f>
        <v>0.36506800286327845</v>
      </c>
      <c r="T85" s="12">
        <f>R85/Q85</f>
        <v>0.36506800286327845</v>
      </c>
      <c r="U85" s="27"/>
      <c r="V85" s="27"/>
      <c r="W85" s="27"/>
      <c r="X85" s="28"/>
      <c r="Y85" s="28"/>
    </row>
    <row r="86" spans="2:25" ht="15.75">
      <c r="B86" s="8" t="s">
        <v>35</v>
      </c>
      <c r="C86" s="8" t="s">
        <v>36</v>
      </c>
      <c r="D86" s="9" t="s">
        <v>37</v>
      </c>
      <c r="E86" s="9" t="s">
        <v>38</v>
      </c>
      <c r="F86" s="9" t="s">
        <v>37</v>
      </c>
      <c r="G86" s="40"/>
      <c r="H86" s="9" t="s">
        <v>39</v>
      </c>
      <c r="I86" s="48" t="s">
        <v>207</v>
      </c>
      <c r="J86" s="10" t="s">
        <v>76</v>
      </c>
      <c r="K86" s="10" t="s">
        <v>42</v>
      </c>
      <c r="L86" s="10" t="s">
        <v>43</v>
      </c>
      <c r="M86" s="8" t="s">
        <v>77</v>
      </c>
      <c r="N86" s="8" t="s">
        <v>208</v>
      </c>
      <c r="O86" s="8" t="s">
        <v>62</v>
      </c>
      <c r="P86" s="38">
        <v>2100000</v>
      </c>
      <c r="Q86" s="38">
        <v>2100000</v>
      </c>
      <c r="R86" s="38">
        <v>646189</v>
      </c>
      <c r="S86" s="12">
        <f>R86/P86</f>
        <v>0.3077090476190476</v>
      </c>
      <c r="T86" s="12">
        <f>R86/Q86</f>
        <v>0.3077090476190476</v>
      </c>
      <c r="U86" s="13">
        <f>+U88</f>
        <v>4493131.82</v>
      </c>
      <c r="V86" s="13">
        <f>+V88</f>
        <v>5276808.51</v>
      </c>
      <c r="W86" s="13">
        <f>+W88</f>
        <v>2278813.86</v>
      </c>
      <c r="X86" s="14">
        <f>+W86/U86</f>
        <v>0.5071771653474435</v>
      </c>
      <c r="Y86" s="14">
        <f>+W86/V86</f>
        <v>0.43185456809384959</v>
      </c>
    </row>
    <row r="87" spans="2:25" ht="15">
      <c r="B87" s="8" t="s">
        <v>35</v>
      </c>
      <c r="C87" s="8" t="s">
        <v>36</v>
      </c>
      <c r="D87" s="9" t="s">
        <v>37</v>
      </c>
      <c r="E87" s="9" t="s">
        <v>38</v>
      </c>
      <c r="F87" s="9" t="s">
        <v>37</v>
      </c>
      <c r="G87" s="40"/>
      <c r="H87" s="9" t="s">
        <v>39</v>
      </c>
      <c r="I87" t="s">
        <v>209</v>
      </c>
      <c r="J87" s="10" t="s">
        <v>84</v>
      </c>
      <c r="K87" s="10" t="s">
        <v>42</v>
      </c>
      <c r="L87" s="10" t="s">
        <v>43</v>
      </c>
      <c r="M87" s="8" t="s">
        <v>77</v>
      </c>
      <c r="N87" s="8" t="s">
        <v>210</v>
      </c>
      <c r="O87" s="8" t="s">
        <v>62</v>
      </c>
      <c r="P87" s="38">
        <v>2100000</v>
      </c>
      <c r="Q87" s="38">
        <v>2100000</v>
      </c>
      <c r="R87" s="49">
        <v>962832</v>
      </c>
      <c r="S87" s="12">
        <f>+R87/P87</f>
        <v>0.45849142857142855</v>
      </c>
      <c r="T87" s="12">
        <f>R87/Q87</f>
        <v>0.45849142857142855</v>
      </c>
      <c r="U87" s="13"/>
      <c r="V87" s="13"/>
      <c r="W87" s="13"/>
      <c r="X87" s="14"/>
      <c r="Y87" s="14"/>
    </row>
    <row r="88" spans="2:25" ht="15">
      <c r="B88" s="8" t="s">
        <v>35</v>
      </c>
      <c r="C88" s="8" t="s">
        <v>36</v>
      </c>
      <c r="D88" s="9" t="s">
        <v>37</v>
      </c>
      <c r="E88" s="9" t="s">
        <v>38</v>
      </c>
      <c r="F88" s="9" t="s">
        <v>37</v>
      </c>
      <c r="G88" s="18" t="s">
        <v>211</v>
      </c>
      <c r="H88" s="19"/>
      <c r="I88" s="29" t="s">
        <v>212</v>
      </c>
      <c r="J88" s="18"/>
      <c r="K88" s="18"/>
      <c r="L88" s="18"/>
      <c r="M88" s="21"/>
      <c r="N88" s="21"/>
      <c r="O88" s="21"/>
      <c r="P88" s="21"/>
      <c r="Q88" s="38"/>
      <c r="R88" s="21"/>
      <c r="S88" s="23"/>
      <c r="T88" s="23"/>
      <c r="U88" s="13">
        <v>4493131.82</v>
      </c>
      <c r="V88" s="13">
        <v>5276808.51</v>
      </c>
      <c r="W88" s="13">
        <v>2278813.86</v>
      </c>
      <c r="X88" s="14">
        <f>+W88/U88</f>
        <v>0.5071771653474435</v>
      </c>
      <c r="Y88" s="14">
        <f>+W88/V88</f>
        <v>0.43185456809384959</v>
      </c>
    </row>
    <row r="89" spans="2:25" ht="45">
      <c r="B89" s="8" t="s">
        <v>35</v>
      </c>
      <c r="C89" s="8" t="s">
        <v>36</v>
      </c>
      <c r="D89" s="9" t="s">
        <v>37</v>
      </c>
      <c r="E89" s="9" t="s">
        <v>38</v>
      </c>
      <c r="F89" s="9" t="s">
        <v>37</v>
      </c>
      <c r="G89" s="10" t="s">
        <v>211</v>
      </c>
      <c r="H89" s="9" t="s">
        <v>82</v>
      </c>
      <c r="I89" s="50" t="s">
        <v>213</v>
      </c>
      <c r="J89" s="10" t="s">
        <v>87</v>
      </c>
      <c r="K89" s="10" t="s">
        <v>42</v>
      </c>
      <c r="L89" s="10" t="s">
        <v>43</v>
      </c>
      <c r="M89" s="25" t="s">
        <v>88</v>
      </c>
      <c r="N89" s="50" t="s">
        <v>214</v>
      </c>
      <c r="O89" s="8" t="s">
        <v>62</v>
      </c>
      <c r="P89" s="25">
        <v>406</v>
      </c>
      <c r="Q89" s="25">
        <v>406</v>
      </c>
      <c r="R89" s="25">
        <v>156</v>
      </c>
      <c r="S89" s="12">
        <f>R89/P89</f>
        <v>0.38423645320197042</v>
      </c>
      <c r="T89" s="12">
        <f>R89/Q89</f>
        <v>0.38423645320197042</v>
      </c>
      <c r="U89" s="27"/>
      <c r="V89" s="27"/>
      <c r="W89" s="27"/>
      <c r="X89" s="28"/>
      <c r="Y89" s="28"/>
    </row>
    <row r="90" spans="2:25" ht="45">
      <c r="B90" s="8" t="s">
        <v>35</v>
      </c>
      <c r="C90" s="8" t="s">
        <v>36</v>
      </c>
      <c r="D90" s="9" t="s">
        <v>37</v>
      </c>
      <c r="E90" s="9" t="s">
        <v>38</v>
      </c>
      <c r="F90" s="9" t="s">
        <v>37</v>
      </c>
      <c r="G90" s="10" t="s">
        <v>211</v>
      </c>
      <c r="H90" s="9" t="s">
        <v>82</v>
      </c>
      <c r="I90" s="50" t="s">
        <v>215</v>
      </c>
      <c r="J90" s="10" t="s">
        <v>87</v>
      </c>
      <c r="K90" s="10" t="s">
        <v>42</v>
      </c>
      <c r="L90" s="10" t="s">
        <v>43</v>
      </c>
      <c r="M90" s="25" t="s">
        <v>88</v>
      </c>
      <c r="N90" s="50" t="s">
        <v>216</v>
      </c>
      <c r="O90" s="8" t="s">
        <v>62</v>
      </c>
      <c r="P90" s="38">
        <v>2436</v>
      </c>
      <c r="Q90" s="38">
        <v>2436</v>
      </c>
      <c r="R90" s="38">
        <v>1058</v>
      </c>
      <c r="S90" s="12">
        <f>R90/P90</f>
        <v>0.43431855500821021</v>
      </c>
      <c r="T90" s="12">
        <f>R90/Q90</f>
        <v>0.43431855500821021</v>
      </c>
      <c r="U90" s="27"/>
      <c r="V90" s="27"/>
      <c r="W90" s="27"/>
      <c r="X90" s="28"/>
      <c r="Y90" s="28"/>
    </row>
    <row r="91" spans="2:25" ht="45">
      <c r="B91" s="8" t="s">
        <v>35</v>
      </c>
      <c r="C91" s="8" t="s">
        <v>36</v>
      </c>
      <c r="D91" s="9" t="s">
        <v>37</v>
      </c>
      <c r="E91" s="9" t="s">
        <v>38</v>
      </c>
      <c r="F91" s="9" t="s">
        <v>37</v>
      </c>
      <c r="G91" s="10" t="s">
        <v>211</v>
      </c>
      <c r="H91" s="9" t="s">
        <v>82</v>
      </c>
      <c r="I91" s="50" t="s">
        <v>217</v>
      </c>
      <c r="J91" s="10" t="s">
        <v>87</v>
      </c>
      <c r="K91" s="10" t="s">
        <v>42</v>
      </c>
      <c r="L91" s="10" t="s">
        <v>43</v>
      </c>
      <c r="M91" s="25" t="s">
        <v>88</v>
      </c>
      <c r="N91" s="50" t="s">
        <v>218</v>
      </c>
      <c r="O91" s="8" t="s">
        <v>62</v>
      </c>
      <c r="P91" s="38">
        <v>12</v>
      </c>
      <c r="Q91" s="38">
        <v>12</v>
      </c>
      <c r="R91" s="25">
        <v>6</v>
      </c>
      <c r="S91" s="12">
        <f>R91/P91</f>
        <v>0.5</v>
      </c>
      <c r="T91" s="12">
        <f>R91/Q91</f>
        <v>0.5</v>
      </c>
      <c r="U91" s="27"/>
      <c r="V91" s="27"/>
      <c r="W91" s="27"/>
      <c r="X91" s="28"/>
      <c r="Y91" s="28"/>
    </row>
    <row r="92" spans="2:25" ht="15">
      <c r="B92" s="8" t="s">
        <v>35</v>
      </c>
      <c r="C92" s="8" t="s">
        <v>36</v>
      </c>
      <c r="D92" s="9" t="s">
        <v>37</v>
      </c>
      <c r="E92" s="9" t="s">
        <v>38</v>
      </c>
      <c r="F92" s="9" t="s">
        <v>37</v>
      </c>
      <c r="G92" s="18" t="s">
        <v>219</v>
      </c>
      <c r="H92" s="19"/>
      <c r="I92" s="29" t="s">
        <v>220</v>
      </c>
      <c r="J92" s="18"/>
      <c r="K92" s="18"/>
      <c r="L92" s="18"/>
      <c r="M92" s="21"/>
      <c r="N92" s="21"/>
      <c r="O92" s="21"/>
      <c r="P92" s="21"/>
      <c r="Q92" s="21"/>
      <c r="R92" s="21"/>
      <c r="S92" s="23"/>
      <c r="T92" s="23"/>
      <c r="U92" s="13">
        <v>1822401</v>
      </c>
      <c r="V92" s="13">
        <v>1833304.94</v>
      </c>
      <c r="W92" s="13">
        <v>581732.05000000005</v>
      </c>
      <c r="X92" s="14">
        <f>+W92/U92</f>
        <v>0.31921188037100506</v>
      </c>
      <c r="Y92" s="14">
        <f>+W92/V92</f>
        <v>0.31731330522678897</v>
      </c>
    </row>
    <row r="93" spans="2:25" ht="15.75">
      <c r="B93" s="8" t="s">
        <v>35</v>
      </c>
      <c r="C93" s="8" t="s">
        <v>36</v>
      </c>
      <c r="D93" s="9" t="s">
        <v>37</v>
      </c>
      <c r="E93" s="9" t="s">
        <v>38</v>
      </c>
      <c r="F93" s="9" t="s">
        <v>37</v>
      </c>
      <c r="G93" s="40"/>
      <c r="H93" s="9" t="s">
        <v>39</v>
      </c>
      <c r="I93" s="48" t="s">
        <v>221</v>
      </c>
      <c r="J93" s="10" t="s">
        <v>76</v>
      </c>
      <c r="K93" s="10" t="s">
        <v>42</v>
      </c>
      <c r="L93" s="10" t="s">
        <v>43</v>
      </c>
      <c r="M93" s="8" t="s">
        <v>77</v>
      </c>
      <c r="N93" s="8" t="s">
        <v>222</v>
      </c>
      <c r="O93" s="8" t="s">
        <v>62</v>
      </c>
      <c r="P93" s="25">
        <v>100</v>
      </c>
      <c r="Q93" s="25">
        <v>100</v>
      </c>
      <c r="R93" s="25">
        <v>0.6</v>
      </c>
      <c r="S93" s="28">
        <f t="shared" ref="S93:S106" si="15">R93/P93</f>
        <v>6.0000000000000001E-3</v>
      </c>
      <c r="T93" s="28">
        <f t="shared" ref="T93:T106" si="16">R93/Q93</f>
        <v>6.0000000000000001E-3</v>
      </c>
      <c r="U93" s="13"/>
      <c r="V93" s="13"/>
      <c r="W93" s="13"/>
      <c r="X93" s="14"/>
      <c r="Y93" s="14"/>
    </row>
    <row r="94" spans="2:25" ht="60">
      <c r="B94" s="8" t="s">
        <v>35</v>
      </c>
      <c r="C94" s="8" t="s">
        <v>36</v>
      </c>
      <c r="D94" s="9" t="s">
        <v>37</v>
      </c>
      <c r="E94" s="9" t="s">
        <v>38</v>
      </c>
      <c r="F94" s="9" t="s">
        <v>37</v>
      </c>
      <c r="G94" s="10" t="s">
        <v>219</v>
      </c>
      <c r="H94" s="9" t="s">
        <v>82</v>
      </c>
      <c r="I94" s="24" t="s">
        <v>223</v>
      </c>
      <c r="J94" s="10" t="s">
        <v>84</v>
      </c>
      <c r="K94" s="10" t="s">
        <v>42</v>
      </c>
      <c r="L94" s="10" t="s">
        <v>43</v>
      </c>
      <c r="M94" s="8" t="s">
        <v>77</v>
      </c>
      <c r="N94" s="8" t="s">
        <v>222</v>
      </c>
      <c r="O94" s="8" t="s">
        <v>62</v>
      </c>
      <c r="P94" s="25">
        <v>100</v>
      </c>
      <c r="Q94" s="25">
        <v>100</v>
      </c>
      <c r="R94" s="25">
        <v>60</v>
      </c>
      <c r="S94" s="12">
        <f t="shared" si="15"/>
        <v>0.6</v>
      </c>
      <c r="T94" s="12">
        <f t="shared" si="16"/>
        <v>0.6</v>
      </c>
      <c r="U94" s="27"/>
      <c r="V94" s="27"/>
      <c r="W94" s="27"/>
      <c r="X94" s="28"/>
      <c r="Y94" s="28"/>
    </row>
    <row r="95" spans="2:25" ht="45">
      <c r="B95" s="8" t="s">
        <v>35</v>
      </c>
      <c r="C95" s="8" t="s">
        <v>36</v>
      </c>
      <c r="D95" s="9" t="s">
        <v>37</v>
      </c>
      <c r="E95" s="9" t="s">
        <v>38</v>
      </c>
      <c r="F95" s="9" t="s">
        <v>37</v>
      </c>
      <c r="G95" s="10" t="s">
        <v>219</v>
      </c>
      <c r="H95" s="9" t="s">
        <v>82</v>
      </c>
      <c r="I95" s="24" t="s">
        <v>224</v>
      </c>
      <c r="J95" s="10" t="s">
        <v>87</v>
      </c>
      <c r="K95" s="10" t="s">
        <v>42</v>
      </c>
      <c r="L95" s="10" t="s">
        <v>43</v>
      </c>
      <c r="M95" s="25" t="s">
        <v>88</v>
      </c>
      <c r="N95" s="24" t="s">
        <v>225</v>
      </c>
      <c r="O95" s="8" t="s">
        <v>62</v>
      </c>
      <c r="P95" s="25">
        <v>60</v>
      </c>
      <c r="Q95" s="25">
        <v>60</v>
      </c>
      <c r="R95" s="25">
        <v>48</v>
      </c>
      <c r="S95" s="12">
        <f t="shared" si="15"/>
        <v>0.8</v>
      </c>
      <c r="T95" s="12">
        <f t="shared" si="16"/>
        <v>0.8</v>
      </c>
      <c r="U95" s="27"/>
      <c r="V95" s="27"/>
      <c r="W95" s="27"/>
      <c r="X95" s="28"/>
      <c r="Y95" s="28"/>
    </row>
    <row r="96" spans="2:25" ht="60">
      <c r="B96" s="8" t="s">
        <v>35</v>
      </c>
      <c r="C96" s="8" t="s">
        <v>36</v>
      </c>
      <c r="D96" s="9" t="s">
        <v>37</v>
      </c>
      <c r="E96" s="9" t="s">
        <v>38</v>
      </c>
      <c r="F96" s="9" t="s">
        <v>37</v>
      </c>
      <c r="G96" s="10" t="s">
        <v>219</v>
      </c>
      <c r="H96" s="9" t="s">
        <v>82</v>
      </c>
      <c r="I96" s="24" t="s">
        <v>226</v>
      </c>
      <c r="J96" s="10" t="s">
        <v>87</v>
      </c>
      <c r="K96" s="10" t="s">
        <v>42</v>
      </c>
      <c r="L96" s="10" t="s">
        <v>43</v>
      </c>
      <c r="M96" s="25" t="s">
        <v>88</v>
      </c>
      <c r="N96" s="24" t="s">
        <v>227</v>
      </c>
      <c r="O96" s="8" t="s">
        <v>62</v>
      </c>
      <c r="P96" s="25">
        <v>20</v>
      </c>
      <c r="Q96" s="25">
        <v>20</v>
      </c>
      <c r="R96" s="25">
        <v>7</v>
      </c>
      <c r="S96" s="12">
        <f t="shared" si="15"/>
        <v>0.35</v>
      </c>
      <c r="T96" s="12">
        <f t="shared" si="16"/>
        <v>0.35</v>
      </c>
      <c r="U96" s="27"/>
      <c r="V96" s="27"/>
      <c r="W96" s="27"/>
      <c r="X96" s="28"/>
      <c r="Y96" s="28"/>
    </row>
    <row r="97" spans="2:25" ht="45">
      <c r="B97" s="8" t="s">
        <v>35</v>
      </c>
      <c r="C97" s="8" t="s">
        <v>36</v>
      </c>
      <c r="D97" s="9" t="s">
        <v>37</v>
      </c>
      <c r="E97" s="9" t="s">
        <v>38</v>
      </c>
      <c r="F97" s="9" t="s">
        <v>37</v>
      </c>
      <c r="G97" s="10" t="s">
        <v>219</v>
      </c>
      <c r="H97" s="9" t="s">
        <v>82</v>
      </c>
      <c r="I97" s="24" t="s">
        <v>228</v>
      </c>
      <c r="J97" s="10" t="s">
        <v>87</v>
      </c>
      <c r="K97" s="10" t="s">
        <v>42</v>
      </c>
      <c r="L97" s="10" t="s">
        <v>43</v>
      </c>
      <c r="M97" s="25" t="s">
        <v>88</v>
      </c>
      <c r="N97" s="24" t="s">
        <v>229</v>
      </c>
      <c r="O97" s="8" t="s">
        <v>62</v>
      </c>
      <c r="P97" s="25">
        <v>20</v>
      </c>
      <c r="Q97" s="25">
        <v>20</v>
      </c>
      <c r="R97" s="25">
        <v>5</v>
      </c>
      <c r="S97" s="12">
        <f t="shared" si="15"/>
        <v>0.25</v>
      </c>
      <c r="T97" s="12">
        <f t="shared" si="16"/>
        <v>0.25</v>
      </c>
      <c r="U97" s="27"/>
      <c r="V97" s="27"/>
      <c r="W97" s="27"/>
      <c r="X97" s="28"/>
      <c r="Y97" s="28"/>
    </row>
    <row r="98" spans="2:25" ht="15.75">
      <c r="B98" s="8" t="s">
        <v>35</v>
      </c>
      <c r="C98" s="8" t="s">
        <v>36</v>
      </c>
      <c r="D98" s="9" t="s">
        <v>37</v>
      </c>
      <c r="E98" s="9" t="s">
        <v>38</v>
      </c>
      <c r="F98" s="9" t="s">
        <v>37</v>
      </c>
      <c r="G98" s="40"/>
      <c r="H98" s="9" t="s">
        <v>39</v>
      </c>
      <c r="I98" s="30" t="s">
        <v>230</v>
      </c>
      <c r="J98" s="10" t="s">
        <v>76</v>
      </c>
      <c r="K98" s="10" t="s">
        <v>42</v>
      </c>
      <c r="L98" s="10" t="s">
        <v>43</v>
      </c>
      <c r="M98" s="8" t="s">
        <v>77</v>
      </c>
      <c r="N98" s="8" t="s">
        <v>231</v>
      </c>
      <c r="O98" s="8" t="s">
        <v>62</v>
      </c>
      <c r="P98" s="38">
        <v>8760</v>
      </c>
      <c r="Q98" s="38">
        <v>8760</v>
      </c>
      <c r="R98" s="38">
        <v>4771</v>
      </c>
      <c r="S98" s="12">
        <f t="shared" si="15"/>
        <v>0.54463470319634699</v>
      </c>
      <c r="T98" s="12">
        <f t="shared" si="16"/>
        <v>0.54463470319634699</v>
      </c>
      <c r="U98" s="13">
        <f>+U107+U111+U113+U148+U152+U155+U116</f>
        <v>30423371.16</v>
      </c>
      <c r="V98" s="13">
        <f>+V107+V111+V113+V148+V152+V155+V116</f>
        <v>52905564.920000002</v>
      </c>
      <c r="W98" s="13">
        <f>+W107+W111+W113+W148+W152+W155+W116</f>
        <v>18732712.220000003</v>
      </c>
      <c r="X98" s="14">
        <f>+W98/U98</f>
        <v>0.61573426960091038</v>
      </c>
      <c r="Y98" s="14">
        <f>+W98/V98</f>
        <v>0.35407829494546111</v>
      </c>
    </row>
    <row r="99" spans="2:25" ht="15">
      <c r="B99" s="8" t="s">
        <v>35</v>
      </c>
      <c r="C99" s="8" t="s">
        <v>36</v>
      </c>
      <c r="D99" s="9" t="s">
        <v>37</v>
      </c>
      <c r="E99" s="9" t="s">
        <v>38</v>
      </c>
      <c r="F99" s="9" t="s">
        <v>37</v>
      </c>
      <c r="G99" s="40"/>
      <c r="H99" s="9" t="s">
        <v>39</v>
      </c>
      <c r="I99" s="31" t="s">
        <v>232</v>
      </c>
      <c r="J99" s="10" t="s">
        <v>84</v>
      </c>
      <c r="K99" s="10" t="s">
        <v>42</v>
      </c>
      <c r="L99" s="10" t="s">
        <v>43</v>
      </c>
      <c r="M99" s="8" t="s">
        <v>77</v>
      </c>
      <c r="N99" s="8" t="s">
        <v>148</v>
      </c>
      <c r="O99" s="8" t="s">
        <v>62</v>
      </c>
      <c r="P99" s="38">
        <v>6</v>
      </c>
      <c r="Q99" s="38">
        <v>6</v>
      </c>
      <c r="R99" s="25">
        <v>6</v>
      </c>
      <c r="S99" s="12">
        <f t="shared" si="15"/>
        <v>1</v>
      </c>
      <c r="T99" s="12">
        <f t="shared" si="16"/>
        <v>1</v>
      </c>
      <c r="U99" s="13"/>
      <c r="V99" s="13"/>
      <c r="W99" s="13"/>
      <c r="X99" s="14"/>
      <c r="Y99" s="14"/>
    </row>
    <row r="100" spans="2:25" ht="15">
      <c r="B100" s="8" t="s">
        <v>35</v>
      </c>
      <c r="C100" s="8" t="s">
        <v>36</v>
      </c>
      <c r="D100" s="9" t="s">
        <v>37</v>
      </c>
      <c r="E100" s="9" t="s">
        <v>38</v>
      </c>
      <c r="F100" s="9" t="s">
        <v>37</v>
      </c>
      <c r="G100" s="40"/>
      <c r="H100" s="9" t="s">
        <v>39</v>
      </c>
      <c r="I100" s="31" t="s">
        <v>233</v>
      </c>
      <c r="J100" s="10" t="s">
        <v>84</v>
      </c>
      <c r="K100" s="10" t="s">
        <v>42</v>
      </c>
      <c r="L100" s="10" t="s">
        <v>43</v>
      </c>
      <c r="M100" s="8" t="s">
        <v>77</v>
      </c>
      <c r="N100" s="8" t="s">
        <v>234</v>
      </c>
      <c r="O100" s="8" t="s">
        <v>62</v>
      </c>
      <c r="P100" s="25">
        <v>1</v>
      </c>
      <c r="Q100" s="25">
        <v>1</v>
      </c>
      <c r="R100" s="25">
        <v>0</v>
      </c>
      <c r="S100" s="12">
        <f t="shared" si="15"/>
        <v>0</v>
      </c>
      <c r="T100" s="12">
        <f t="shared" si="16"/>
        <v>0</v>
      </c>
      <c r="U100" s="13"/>
      <c r="V100" s="13"/>
      <c r="W100" s="13"/>
      <c r="X100" s="14"/>
      <c r="Y100" s="14"/>
    </row>
    <row r="101" spans="2:25" ht="30">
      <c r="B101" s="8" t="s">
        <v>35</v>
      </c>
      <c r="C101" s="8" t="s">
        <v>36</v>
      </c>
      <c r="D101" s="9" t="s">
        <v>37</v>
      </c>
      <c r="E101" s="9" t="s">
        <v>38</v>
      </c>
      <c r="F101" s="9" t="s">
        <v>37</v>
      </c>
      <c r="G101" s="10"/>
      <c r="H101" s="9" t="s">
        <v>39</v>
      </c>
      <c r="I101" s="24" t="s">
        <v>235</v>
      </c>
      <c r="J101" s="10" t="s">
        <v>84</v>
      </c>
      <c r="K101" s="10" t="s">
        <v>42</v>
      </c>
      <c r="L101" s="10" t="s">
        <v>43</v>
      </c>
      <c r="M101" s="8" t="s">
        <v>77</v>
      </c>
      <c r="N101" s="34" t="s">
        <v>236</v>
      </c>
      <c r="O101" s="8" t="s">
        <v>62</v>
      </c>
      <c r="P101" s="25">
        <v>1</v>
      </c>
      <c r="Q101" s="25">
        <v>1</v>
      </c>
      <c r="R101" s="25">
        <v>0</v>
      </c>
      <c r="S101" s="12">
        <f t="shared" si="15"/>
        <v>0</v>
      </c>
      <c r="T101" s="12">
        <f t="shared" si="16"/>
        <v>0</v>
      </c>
      <c r="U101" s="27"/>
      <c r="V101" s="27"/>
      <c r="W101" s="27"/>
      <c r="X101" s="28"/>
      <c r="Y101" s="28"/>
    </row>
    <row r="102" spans="2:25" ht="45">
      <c r="B102" s="8" t="s">
        <v>35</v>
      </c>
      <c r="C102" s="8" t="s">
        <v>36</v>
      </c>
      <c r="D102" s="9" t="s">
        <v>37</v>
      </c>
      <c r="E102" s="9" t="s">
        <v>38</v>
      </c>
      <c r="F102" s="9" t="s">
        <v>37</v>
      </c>
      <c r="G102" s="10"/>
      <c r="H102" s="9" t="s">
        <v>39</v>
      </c>
      <c r="I102" s="31" t="s">
        <v>237</v>
      </c>
      <c r="J102" s="10" t="s">
        <v>84</v>
      </c>
      <c r="K102" s="10" t="s">
        <v>42</v>
      </c>
      <c r="L102" s="10" t="s">
        <v>43</v>
      </c>
      <c r="M102" s="25" t="s">
        <v>88</v>
      </c>
      <c r="N102" s="24" t="s">
        <v>238</v>
      </c>
      <c r="O102" s="8" t="s">
        <v>62</v>
      </c>
      <c r="P102" s="25">
        <v>1</v>
      </c>
      <c r="Q102" s="25">
        <v>1</v>
      </c>
      <c r="R102" s="25">
        <v>0.75</v>
      </c>
      <c r="S102" s="12">
        <f t="shared" si="15"/>
        <v>0.75</v>
      </c>
      <c r="T102" s="12">
        <f t="shared" si="16"/>
        <v>0.75</v>
      </c>
      <c r="U102" s="27"/>
      <c r="V102" s="27"/>
      <c r="W102" s="27"/>
      <c r="X102" s="28"/>
      <c r="Y102" s="28"/>
    </row>
    <row r="103" spans="2:25" ht="45">
      <c r="B103" s="8" t="s">
        <v>35</v>
      </c>
      <c r="C103" s="8" t="s">
        <v>36</v>
      </c>
      <c r="D103" s="9" t="s">
        <v>37</v>
      </c>
      <c r="E103" s="9" t="s">
        <v>38</v>
      </c>
      <c r="F103" s="9" t="s">
        <v>37</v>
      </c>
      <c r="G103" s="10"/>
      <c r="H103" s="9" t="s">
        <v>39</v>
      </c>
      <c r="I103" s="24" t="s">
        <v>239</v>
      </c>
      <c r="J103" s="10" t="s">
        <v>84</v>
      </c>
      <c r="K103" s="10" t="s">
        <v>42</v>
      </c>
      <c r="L103" s="10" t="s">
        <v>43</v>
      </c>
      <c r="M103" s="8" t="s">
        <v>77</v>
      </c>
      <c r="N103" s="24" t="s">
        <v>238</v>
      </c>
      <c r="O103" s="8" t="s">
        <v>62</v>
      </c>
      <c r="P103" s="25">
        <v>15</v>
      </c>
      <c r="Q103" s="25">
        <v>15</v>
      </c>
      <c r="R103" s="25">
        <v>5</v>
      </c>
      <c r="S103" s="12">
        <f t="shared" si="15"/>
        <v>0.33333333333333331</v>
      </c>
      <c r="T103" s="12">
        <f t="shared" si="16"/>
        <v>0.33333333333333331</v>
      </c>
      <c r="U103" s="27"/>
      <c r="V103" s="27"/>
      <c r="W103" s="27"/>
      <c r="X103" s="28"/>
      <c r="Y103" s="28"/>
    </row>
    <row r="104" spans="2:25" ht="30">
      <c r="B104" s="8" t="s">
        <v>35</v>
      </c>
      <c r="C104" s="8" t="s">
        <v>36</v>
      </c>
      <c r="D104" s="9" t="s">
        <v>37</v>
      </c>
      <c r="E104" s="9" t="s">
        <v>38</v>
      </c>
      <c r="F104" s="9" t="s">
        <v>37</v>
      </c>
      <c r="G104" s="10"/>
      <c r="H104" s="9" t="s">
        <v>39</v>
      </c>
      <c r="I104" s="24" t="s">
        <v>240</v>
      </c>
      <c r="J104" s="10" t="s">
        <v>84</v>
      </c>
      <c r="K104" s="10" t="s">
        <v>42</v>
      </c>
      <c r="L104" s="10" t="s">
        <v>43</v>
      </c>
      <c r="M104" s="8" t="s">
        <v>77</v>
      </c>
      <c r="N104" s="34" t="s">
        <v>241</v>
      </c>
      <c r="O104" s="8" t="s">
        <v>62</v>
      </c>
      <c r="P104" s="25">
        <v>2</v>
      </c>
      <c r="Q104" s="25">
        <v>2</v>
      </c>
      <c r="R104" s="25">
        <v>0</v>
      </c>
      <c r="S104" s="12">
        <f t="shared" si="15"/>
        <v>0</v>
      </c>
      <c r="T104" s="12">
        <f t="shared" si="16"/>
        <v>0</v>
      </c>
      <c r="U104" s="27"/>
      <c r="V104" s="27"/>
      <c r="W104" s="27"/>
      <c r="X104" s="28"/>
      <c r="Y104" s="28"/>
    </row>
    <row r="105" spans="2:25" ht="30">
      <c r="B105" s="8" t="s">
        <v>35</v>
      </c>
      <c r="C105" s="8" t="s">
        <v>36</v>
      </c>
      <c r="D105" s="9" t="s">
        <v>37</v>
      </c>
      <c r="E105" s="9" t="s">
        <v>38</v>
      </c>
      <c r="F105" s="9" t="s">
        <v>37</v>
      </c>
      <c r="G105" s="10"/>
      <c r="H105" s="9" t="s">
        <v>39</v>
      </c>
      <c r="I105" s="24" t="s">
        <v>242</v>
      </c>
      <c r="J105" s="10" t="s">
        <v>84</v>
      </c>
      <c r="K105" s="10" t="s">
        <v>42</v>
      </c>
      <c r="L105" s="10" t="s">
        <v>43</v>
      </c>
      <c r="M105" s="8" t="s">
        <v>77</v>
      </c>
      <c r="N105" s="34" t="s">
        <v>243</v>
      </c>
      <c r="O105" s="8" t="s">
        <v>62</v>
      </c>
      <c r="P105" s="25">
        <v>1</v>
      </c>
      <c r="Q105" s="25">
        <v>1</v>
      </c>
      <c r="R105" s="25">
        <v>0.6</v>
      </c>
      <c r="S105" s="12">
        <f t="shared" si="15"/>
        <v>0.6</v>
      </c>
      <c r="T105" s="12">
        <f t="shared" si="16"/>
        <v>0.6</v>
      </c>
      <c r="U105" s="27"/>
      <c r="V105" s="27"/>
      <c r="W105" s="27"/>
      <c r="X105" s="28"/>
      <c r="Y105" s="28"/>
    </row>
    <row r="106" spans="2:25" ht="15">
      <c r="B106" s="8" t="s">
        <v>35</v>
      </c>
      <c r="C106" s="8" t="s">
        <v>36</v>
      </c>
      <c r="D106" s="9" t="s">
        <v>37</v>
      </c>
      <c r="E106" s="9" t="s">
        <v>38</v>
      </c>
      <c r="F106" s="9" t="s">
        <v>37</v>
      </c>
      <c r="G106" s="40"/>
      <c r="H106" s="9" t="s">
        <v>39</v>
      </c>
      <c r="I106" s="8" t="s">
        <v>244</v>
      </c>
      <c r="J106" s="10" t="s">
        <v>84</v>
      </c>
      <c r="K106" s="10" t="s">
        <v>42</v>
      </c>
      <c r="L106" s="10" t="s">
        <v>43</v>
      </c>
      <c r="M106" s="8" t="s">
        <v>77</v>
      </c>
      <c r="N106" s="8" t="s">
        <v>245</v>
      </c>
      <c r="O106" s="8" t="s">
        <v>62</v>
      </c>
      <c r="P106" s="25">
        <v>35</v>
      </c>
      <c r="Q106" s="25">
        <v>35</v>
      </c>
      <c r="R106" s="25">
        <v>0</v>
      </c>
      <c r="S106" s="12">
        <f t="shared" si="15"/>
        <v>0</v>
      </c>
      <c r="T106" s="12">
        <f t="shared" si="16"/>
        <v>0</v>
      </c>
      <c r="U106" s="13"/>
      <c r="V106" s="13"/>
      <c r="W106" s="13"/>
      <c r="X106" s="14"/>
      <c r="Y106" s="14"/>
    </row>
    <row r="107" spans="2:25" ht="15">
      <c r="B107" s="8" t="s">
        <v>35</v>
      </c>
      <c r="C107" s="8" t="s">
        <v>36</v>
      </c>
      <c r="D107" s="9" t="s">
        <v>37</v>
      </c>
      <c r="E107" s="9" t="s">
        <v>38</v>
      </c>
      <c r="F107" s="9" t="s">
        <v>37</v>
      </c>
      <c r="G107" s="18" t="s">
        <v>246</v>
      </c>
      <c r="H107" s="19"/>
      <c r="I107" s="29" t="s">
        <v>247</v>
      </c>
      <c r="J107" s="10"/>
      <c r="K107" s="36"/>
      <c r="L107" s="18"/>
      <c r="M107" s="25"/>
      <c r="N107" s="21"/>
      <c r="O107" s="21"/>
      <c r="P107" s="21"/>
      <c r="Q107" s="21"/>
      <c r="R107" s="21"/>
      <c r="S107" s="23"/>
      <c r="T107" s="23"/>
      <c r="U107" s="13">
        <v>1900000</v>
      </c>
      <c r="V107" s="13">
        <v>1900000</v>
      </c>
      <c r="W107" s="13">
        <v>15338.4</v>
      </c>
      <c r="X107" s="14">
        <f>+W107/U107</f>
        <v>8.0728421052631578E-3</v>
      </c>
      <c r="Y107" s="14">
        <f>+W107/V107</f>
        <v>8.0728421052631578E-3</v>
      </c>
    </row>
    <row r="108" spans="2:25" ht="15">
      <c r="B108" s="8" t="s">
        <v>35</v>
      </c>
      <c r="C108" s="8" t="s">
        <v>36</v>
      </c>
      <c r="D108" s="9" t="s">
        <v>37</v>
      </c>
      <c r="E108" s="9" t="s">
        <v>38</v>
      </c>
      <c r="F108" s="9" t="s">
        <v>37</v>
      </c>
      <c r="G108" s="40"/>
      <c r="H108" s="9" t="s">
        <v>39</v>
      </c>
      <c r="I108" s="31" t="s">
        <v>248</v>
      </c>
      <c r="J108" s="10" t="s">
        <v>84</v>
      </c>
      <c r="K108" s="10" t="s">
        <v>42</v>
      </c>
      <c r="L108" s="10" t="s">
        <v>43</v>
      </c>
      <c r="M108" s="8" t="s">
        <v>77</v>
      </c>
      <c r="N108" s="8" t="s">
        <v>249</v>
      </c>
      <c r="O108" s="8" t="s">
        <v>62</v>
      </c>
      <c r="P108" s="38">
        <v>2</v>
      </c>
      <c r="Q108" s="38">
        <v>2</v>
      </c>
      <c r="R108" s="25">
        <v>0</v>
      </c>
      <c r="S108" s="42"/>
      <c r="T108" s="12">
        <f>R108/Q108</f>
        <v>0</v>
      </c>
      <c r="U108" s="13"/>
      <c r="V108" s="13"/>
      <c r="W108" s="13"/>
      <c r="X108" s="14"/>
      <c r="Y108" s="14"/>
    </row>
    <row r="109" spans="2:25" ht="15">
      <c r="B109" s="8" t="s">
        <v>35</v>
      </c>
      <c r="C109" s="8" t="s">
        <v>36</v>
      </c>
      <c r="D109" s="9" t="s">
        <v>37</v>
      </c>
      <c r="E109" s="9" t="s">
        <v>38</v>
      </c>
      <c r="F109" s="9" t="s">
        <v>37</v>
      </c>
      <c r="G109" s="8" t="s">
        <v>246</v>
      </c>
      <c r="H109" s="9" t="s">
        <v>250</v>
      </c>
      <c r="I109" s="31" t="s">
        <v>251</v>
      </c>
      <c r="J109" s="10" t="s">
        <v>54</v>
      </c>
      <c r="K109" s="10" t="s">
        <v>42</v>
      </c>
      <c r="L109" s="10" t="s">
        <v>43</v>
      </c>
      <c r="M109" s="25" t="s">
        <v>88</v>
      </c>
      <c r="N109" s="8" t="s">
        <v>252</v>
      </c>
      <c r="O109" s="8" t="s">
        <v>62</v>
      </c>
      <c r="P109" s="25">
        <v>150</v>
      </c>
      <c r="Q109" s="25">
        <v>150</v>
      </c>
      <c r="R109" s="25">
        <v>45</v>
      </c>
      <c r="S109" s="12">
        <f t="shared" ref="S109:S110" si="17">R109/P109</f>
        <v>0.3</v>
      </c>
      <c r="T109" s="12">
        <f t="shared" ref="T109:T110" si="18">R109/Q109</f>
        <v>0.3</v>
      </c>
      <c r="U109" s="27"/>
      <c r="V109" s="27"/>
      <c r="W109" s="27"/>
      <c r="X109" s="28"/>
      <c r="Y109" s="28"/>
    </row>
    <row r="110" spans="2:25" ht="15">
      <c r="B110" s="8" t="s">
        <v>35</v>
      </c>
      <c r="C110" s="8" t="s">
        <v>36</v>
      </c>
      <c r="D110" s="9" t="s">
        <v>37</v>
      </c>
      <c r="E110" s="9" t="s">
        <v>38</v>
      </c>
      <c r="F110" s="9" t="s">
        <v>37</v>
      </c>
      <c r="G110" s="8" t="s">
        <v>246</v>
      </c>
      <c r="H110" s="9" t="s">
        <v>250</v>
      </c>
      <c r="I110" s="31" t="s">
        <v>253</v>
      </c>
      <c r="J110" s="10" t="s">
        <v>54</v>
      </c>
      <c r="K110" s="10" t="s">
        <v>42</v>
      </c>
      <c r="L110" s="10" t="s">
        <v>43</v>
      </c>
      <c r="M110" s="25" t="s">
        <v>88</v>
      </c>
      <c r="N110" s="8" t="s">
        <v>254</v>
      </c>
      <c r="O110" s="8" t="s">
        <v>62</v>
      </c>
      <c r="P110" s="25">
        <v>300</v>
      </c>
      <c r="Q110" s="25">
        <v>300</v>
      </c>
      <c r="R110" s="25">
        <v>0</v>
      </c>
      <c r="S110" s="12">
        <f t="shared" si="17"/>
        <v>0</v>
      </c>
      <c r="T110" s="12">
        <f t="shared" si="18"/>
        <v>0</v>
      </c>
      <c r="U110" s="27"/>
      <c r="V110" s="27"/>
      <c r="W110" s="27"/>
      <c r="X110" s="28"/>
      <c r="Y110" s="28"/>
    </row>
    <row r="111" spans="2:25" ht="15">
      <c r="B111" s="8" t="s">
        <v>35</v>
      </c>
      <c r="C111" s="8" t="s">
        <v>36</v>
      </c>
      <c r="D111" s="9" t="s">
        <v>37</v>
      </c>
      <c r="E111" s="9" t="s">
        <v>38</v>
      </c>
      <c r="F111" s="9" t="s">
        <v>37</v>
      </c>
      <c r="G111" s="18" t="s">
        <v>255</v>
      </c>
      <c r="H111" s="19"/>
      <c r="I111" s="29" t="s">
        <v>256</v>
      </c>
      <c r="J111" s="18"/>
      <c r="K111" s="18"/>
      <c r="L111" s="18"/>
      <c r="M111" s="21"/>
      <c r="N111" s="21"/>
      <c r="O111" s="21"/>
      <c r="P111" s="21"/>
      <c r="Q111" s="21"/>
      <c r="R111" s="21"/>
      <c r="S111" s="23"/>
      <c r="T111" s="23"/>
      <c r="U111" s="13">
        <v>750000</v>
      </c>
      <c r="V111" s="13">
        <v>750000</v>
      </c>
      <c r="W111" s="13">
        <v>1711</v>
      </c>
      <c r="X111" s="14">
        <f>+W111/U111</f>
        <v>2.2813333333333331E-3</v>
      </c>
      <c r="Y111" s="14">
        <f>+W111/V111</f>
        <v>2.2813333333333331E-3</v>
      </c>
    </row>
    <row r="112" spans="2:25" ht="15">
      <c r="B112" s="8" t="s">
        <v>35</v>
      </c>
      <c r="C112" s="8" t="s">
        <v>36</v>
      </c>
      <c r="D112" s="9" t="s">
        <v>37</v>
      </c>
      <c r="E112" s="9" t="s">
        <v>38</v>
      </c>
      <c r="F112" s="9" t="s">
        <v>37</v>
      </c>
      <c r="G112" s="8" t="s">
        <v>255</v>
      </c>
      <c r="H112" s="9" t="s">
        <v>154</v>
      </c>
      <c r="I112" s="8" t="s">
        <v>257</v>
      </c>
      <c r="J112" s="10" t="s">
        <v>54</v>
      </c>
      <c r="K112" s="10" t="s">
        <v>42</v>
      </c>
      <c r="L112" s="10" t="s">
        <v>43</v>
      </c>
      <c r="M112" s="25" t="s">
        <v>88</v>
      </c>
      <c r="N112" s="8" t="s">
        <v>258</v>
      </c>
      <c r="O112" s="8" t="s">
        <v>62</v>
      </c>
      <c r="P112" s="25">
        <v>250</v>
      </c>
      <c r="Q112" s="25">
        <v>250</v>
      </c>
      <c r="R112" s="25">
        <v>0</v>
      </c>
      <c r="S112" s="12">
        <f t="shared" ref="S112" si="19">R112/P112</f>
        <v>0</v>
      </c>
      <c r="T112" s="12">
        <f t="shared" ref="T112" si="20">R112/Q112</f>
        <v>0</v>
      </c>
      <c r="U112" s="27"/>
      <c r="V112" s="27"/>
      <c r="W112" s="27"/>
      <c r="X112" s="28"/>
      <c r="Y112" s="28"/>
    </row>
    <row r="113" spans="2:25" ht="23.25">
      <c r="B113" s="8" t="s">
        <v>35</v>
      </c>
      <c r="C113" s="8" t="s">
        <v>36</v>
      </c>
      <c r="D113" s="9" t="s">
        <v>37</v>
      </c>
      <c r="E113" s="9" t="s">
        <v>38</v>
      </c>
      <c r="F113" s="9" t="s">
        <v>37</v>
      </c>
      <c r="G113" s="18" t="s">
        <v>259</v>
      </c>
      <c r="H113" s="19"/>
      <c r="I113" s="29" t="s">
        <v>260</v>
      </c>
      <c r="J113" s="18"/>
      <c r="K113" s="18"/>
      <c r="L113" s="18"/>
      <c r="M113" s="21"/>
      <c r="N113" s="21"/>
      <c r="O113" s="21"/>
      <c r="P113" s="21"/>
      <c r="Q113" s="21"/>
      <c r="R113" s="21"/>
      <c r="S113" s="23"/>
      <c r="T113" s="23"/>
      <c r="U113" s="13">
        <v>7500000</v>
      </c>
      <c r="V113" s="13">
        <v>7527214.2000000002</v>
      </c>
      <c r="W113" s="13">
        <v>4595187.2699999996</v>
      </c>
      <c r="X113" s="14">
        <f>+W113/U113</f>
        <v>0.61269163599999998</v>
      </c>
      <c r="Y113" s="14">
        <f>+W113/V113</f>
        <v>0.61047648544397737</v>
      </c>
    </row>
    <row r="114" spans="2:25" ht="15">
      <c r="B114" s="8" t="s">
        <v>35</v>
      </c>
      <c r="C114" s="8" t="s">
        <v>36</v>
      </c>
      <c r="D114" s="9" t="s">
        <v>37</v>
      </c>
      <c r="E114" s="9" t="s">
        <v>38</v>
      </c>
      <c r="F114" s="9" t="s">
        <v>37</v>
      </c>
      <c r="G114" s="8" t="s">
        <v>259</v>
      </c>
      <c r="H114" s="9" t="s">
        <v>250</v>
      </c>
      <c r="I114" s="31" t="s">
        <v>261</v>
      </c>
      <c r="J114" s="10" t="s">
        <v>54</v>
      </c>
      <c r="K114" s="10" t="s">
        <v>42</v>
      </c>
      <c r="L114" s="10" t="s">
        <v>43</v>
      </c>
      <c r="M114" s="25" t="s">
        <v>88</v>
      </c>
      <c r="N114" s="31" t="s">
        <v>262</v>
      </c>
      <c r="O114" s="8" t="s">
        <v>62</v>
      </c>
      <c r="P114" s="38">
        <v>1200</v>
      </c>
      <c r="Q114" s="38">
        <v>1200</v>
      </c>
      <c r="R114" s="38">
        <v>0</v>
      </c>
      <c r="S114" s="12">
        <f>R114/P114</f>
        <v>0</v>
      </c>
      <c r="T114" s="12">
        <f>R114/Q114</f>
        <v>0</v>
      </c>
      <c r="U114" s="25"/>
      <c r="V114" s="51"/>
      <c r="W114" s="25"/>
      <c r="X114" s="25"/>
      <c r="Y114" s="25"/>
    </row>
    <row r="115" spans="2:25" ht="15">
      <c r="B115" s="8" t="s">
        <v>35</v>
      </c>
      <c r="C115" s="8" t="s">
        <v>36</v>
      </c>
      <c r="D115" s="9" t="s">
        <v>37</v>
      </c>
      <c r="E115" s="9" t="s">
        <v>38</v>
      </c>
      <c r="F115" s="9" t="s">
        <v>37</v>
      </c>
      <c r="G115" s="8" t="s">
        <v>259</v>
      </c>
      <c r="H115" s="9" t="s">
        <v>250</v>
      </c>
      <c r="I115" s="31" t="s">
        <v>263</v>
      </c>
      <c r="J115" s="10" t="s">
        <v>54</v>
      </c>
      <c r="K115" s="10" t="s">
        <v>42</v>
      </c>
      <c r="L115" s="10" t="s">
        <v>43</v>
      </c>
      <c r="M115" s="25" t="s">
        <v>88</v>
      </c>
      <c r="N115" s="31" t="s">
        <v>262</v>
      </c>
      <c r="O115" s="8" t="s">
        <v>62</v>
      </c>
      <c r="P115" s="38">
        <v>800</v>
      </c>
      <c r="Q115" s="38">
        <v>800</v>
      </c>
      <c r="R115" s="38">
        <v>0</v>
      </c>
      <c r="S115" s="12">
        <f>R115/P115</f>
        <v>0</v>
      </c>
      <c r="T115" s="12">
        <f>R115/Q115</f>
        <v>0</v>
      </c>
      <c r="U115" s="25"/>
      <c r="V115" s="25"/>
      <c r="W115" s="25"/>
      <c r="X115" s="25"/>
      <c r="Y115" s="25"/>
    </row>
    <row r="116" spans="2:25" ht="15">
      <c r="B116" s="8" t="s">
        <v>35</v>
      </c>
      <c r="C116" s="8" t="s">
        <v>36</v>
      </c>
      <c r="D116" s="9" t="s">
        <v>37</v>
      </c>
      <c r="E116" s="9" t="s">
        <v>38</v>
      </c>
      <c r="F116" s="9" t="s">
        <v>37</v>
      </c>
      <c r="G116" s="18" t="s">
        <v>264</v>
      </c>
      <c r="H116" s="19"/>
      <c r="I116" s="29" t="s">
        <v>265</v>
      </c>
      <c r="J116" s="18"/>
      <c r="K116" s="18"/>
      <c r="L116" s="18"/>
      <c r="M116" s="21"/>
      <c r="N116" s="21"/>
      <c r="O116" s="21"/>
      <c r="P116" s="21"/>
      <c r="Q116" s="21"/>
      <c r="R116" s="21"/>
      <c r="S116" s="23"/>
      <c r="T116" s="23"/>
      <c r="U116" s="13">
        <v>7000000</v>
      </c>
      <c r="V116" s="13">
        <v>29089050.940000001</v>
      </c>
      <c r="W116" s="13">
        <v>7014615.1399999997</v>
      </c>
      <c r="X116" s="14"/>
      <c r="Y116" s="14">
        <f>+W116/V116</f>
        <v>0.24114279817751935</v>
      </c>
    </row>
    <row r="117" spans="2:25" ht="30">
      <c r="B117" s="8" t="s">
        <v>35</v>
      </c>
      <c r="C117" s="8" t="s">
        <v>36</v>
      </c>
      <c r="D117" s="9" t="s">
        <v>37</v>
      </c>
      <c r="E117" s="9" t="s">
        <v>38</v>
      </c>
      <c r="F117" s="9" t="s">
        <v>37</v>
      </c>
      <c r="G117" s="8" t="s">
        <v>264</v>
      </c>
      <c r="H117" s="9" t="s">
        <v>250</v>
      </c>
      <c r="I117" s="34" t="s">
        <v>266</v>
      </c>
      <c r="J117" s="10" t="s">
        <v>54</v>
      </c>
      <c r="K117" s="10" t="s">
        <v>42</v>
      </c>
      <c r="L117" s="10" t="s">
        <v>43</v>
      </c>
      <c r="M117" s="25" t="s">
        <v>88</v>
      </c>
      <c r="N117" s="8" t="s">
        <v>267</v>
      </c>
      <c r="O117" s="8" t="s">
        <v>62</v>
      </c>
      <c r="P117" s="38">
        <v>4</v>
      </c>
      <c r="Q117" s="38">
        <v>4</v>
      </c>
      <c r="R117" s="38">
        <v>0</v>
      </c>
      <c r="S117" s="12">
        <v>0</v>
      </c>
      <c r="T117" s="12">
        <f>R117/Q117</f>
        <v>0</v>
      </c>
      <c r="U117" s="13">
        <v>0</v>
      </c>
      <c r="V117" s="13"/>
      <c r="W117" s="13"/>
      <c r="X117" s="14"/>
      <c r="Y117" s="14"/>
    </row>
    <row r="118" spans="2:25" ht="30">
      <c r="B118" s="8" t="s">
        <v>35</v>
      </c>
      <c r="C118" s="8" t="s">
        <v>36</v>
      </c>
      <c r="D118" s="9" t="s">
        <v>37</v>
      </c>
      <c r="E118" s="9" t="s">
        <v>38</v>
      </c>
      <c r="F118" s="9" t="s">
        <v>37</v>
      </c>
      <c r="G118" s="8" t="s">
        <v>264</v>
      </c>
      <c r="H118" s="9" t="s">
        <v>250</v>
      </c>
      <c r="I118" s="34" t="s">
        <v>268</v>
      </c>
      <c r="J118" s="10" t="s">
        <v>54</v>
      </c>
      <c r="K118" s="10" t="s">
        <v>42</v>
      </c>
      <c r="L118" s="10" t="s">
        <v>43</v>
      </c>
      <c r="M118" s="25" t="s">
        <v>88</v>
      </c>
      <c r="N118" s="8" t="s">
        <v>269</v>
      </c>
      <c r="O118" s="8" t="s">
        <v>62</v>
      </c>
      <c r="P118" s="38">
        <v>3</v>
      </c>
      <c r="Q118" s="38">
        <v>3</v>
      </c>
      <c r="R118" s="38">
        <v>1</v>
      </c>
      <c r="S118" s="12">
        <v>0</v>
      </c>
      <c r="T118" s="12"/>
      <c r="U118" s="13"/>
      <c r="V118" s="13"/>
      <c r="W118" s="13"/>
      <c r="X118" s="14"/>
      <c r="Y118" s="14"/>
    </row>
    <row r="119" spans="2:25" ht="15">
      <c r="B119" s="8" t="s">
        <v>35</v>
      </c>
      <c r="C119" s="8" t="s">
        <v>36</v>
      </c>
      <c r="D119" s="9" t="s">
        <v>37</v>
      </c>
      <c r="E119" s="9" t="s">
        <v>38</v>
      </c>
      <c r="F119" s="9" t="s">
        <v>37</v>
      </c>
      <c r="G119" s="8" t="s">
        <v>264</v>
      </c>
      <c r="H119" s="9" t="s">
        <v>250</v>
      </c>
      <c r="I119" s="34" t="s">
        <v>270</v>
      </c>
      <c r="J119" s="10" t="s">
        <v>54</v>
      </c>
      <c r="K119" s="10" t="s">
        <v>42</v>
      </c>
      <c r="L119" s="10" t="s">
        <v>43</v>
      </c>
      <c r="M119" s="25" t="s">
        <v>88</v>
      </c>
      <c r="N119" s="8" t="s">
        <v>271</v>
      </c>
      <c r="O119" s="8" t="s">
        <v>62</v>
      </c>
      <c r="P119" s="38">
        <v>1</v>
      </c>
      <c r="Q119" s="38">
        <v>1</v>
      </c>
      <c r="R119" s="38"/>
      <c r="S119" s="12">
        <v>0</v>
      </c>
      <c r="T119" s="12"/>
      <c r="U119" s="13"/>
      <c r="V119" s="13"/>
      <c r="W119" s="13"/>
      <c r="X119" s="14"/>
      <c r="Y119" s="14"/>
    </row>
    <row r="120" spans="2:25" ht="30">
      <c r="B120" s="8" t="s">
        <v>35</v>
      </c>
      <c r="C120" s="8" t="s">
        <v>36</v>
      </c>
      <c r="D120" s="9" t="s">
        <v>37</v>
      </c>
      <c r="E120" s="9" t="s">
        <v>38</v>
      </c>
      <c r="F120" s="9" t="s">
        <v>37</v>
      </c>
      <c r="G120" s="8" t="s">
        <v>264</v>
      </c>
      <c r="H120" s="9" t="s">
        <v>250</v>
      </c>
      <c r="I120" s="34" t="s">
        <v>272</v>
      </c>
      <c r="J120" s="10" t="s">
        <v>54</v>
      </c>
      <c r="K120" s="10" t="s">
        <v>42</v>
      </c>
      <c r="L120" s="10" t="s">
        <v>43</v>
      </c>
      <c r="M120" s="25" t="s">
        <v>88</v>
      </c>
      <c r="N120" s="8" t="s">
        <v>273</v>
      </c>
      <c r="O120" s="8" t="s">
        <v>62</v>
      </c>
      <c r="P120" s="38">
        <v>1</v>
      </c>
      <c r="Q120" s="38">
        <v>1</v>
      </c>
      <c r="R120" s="38"/>
      <c r="S120" s="12">
        <v>0</v>
      </c>
      <c r="T120" s="12"/>
      <c r="U120" s="13"/>
      <c r="V120" s="13"/>
      <c r="W120" s="13"/>
      <c r="X120" s="14"/>
      <c r="Y120" s="14"/>
    </row>
    <row r="121" spans="2:25" ht="15">
      <c r="B121" s="8" t="s">
        <v>35</v>
      </c>
      <c r="C121" s="8" t="s">
        <v>36</v>
      </c>
      <c r="D121" s="9" t="s">
        <v>37</v>
      </c>
      <c r="E121" s="9" t="s">
        <v>38</v>
      </c>
      <c r="F121" s="9" t="s">
        <v>37</v>
      </c>
      <c r="G121" s="8" t="s">
        <v>264</v>
      </c>
      <c r="H121" s="9" t="s">
        <v>250</v>
      </c>
      <c r="I121" s="34" t="s">
        <v>274</v>
      </c>
      <c r="J121" s="10" t="s">
        <v>54</v>
      </c>
      <c r="K121" s="10" t="s">
        <v>42</v>
      </c>
      <c r="L121" s="10" t="s">
        <v>43</v>
      </c>
      <c r="M121" s="25" t="s">
        <v>88</v>
      </c>
      <c r="N121" s="8" t="s">
        <v>275</v>
      </c>
      <c r="O121" s="8" t="s">
        <v>62</v>
      </c>
      <c r="P121" s="38">
        <v>3</v>
      </c>
      <c r="Q121" s="38">
        <v>3</v>
      </c>
      <c r="R121" s="38">
        <v>1</v>
      </c>
      <c r="S121" s="12">
        <v>0</v>
      </c>
      <c r="T121" s="12"/>
      <c r="U121" s="13"/>
      <c r="V121" s="13"/>
      <c r="W121" s="13"/>
      <c r="X121" s="14"/>
      <c r="Y121" s="14"/>
    </row>
    <row r="122" spans="2:25" ht="15">
      <c r="B122" s="8" t="s">
        <v>35</v>
      </c>
      <c r="C122" s="8" t="s">
        <v>36</v>
      </c>
      <c r="D122" s="9" t="s">
        <v>37</v>
      </c>
      <c r="E122" s="9" t="s">
        <v>38</v>
      </c>
      <c r="F122" s="9" t="s">
        <v>37</v>
      </c>
      <c r="G122" s="8" t="s">
        <v>264</v>
      </c>
      <c r="H122" s="9" t="s">
        <v>250</v>
      </c>
      <c r="I122" s="34" t="s">
        <v>276</v>
      </c>
      <c r="J122" s="10" t="s">
        <v>54</v>
      </c>
      <c r="K122" s="10" t="s">
        <v>42</v>
      </c>
      <c r="L122" s="10" t="s">
        <v>43</v>
      </c>
      <c r="M122" s="25" t="s">
        <v>88</v>
      </c>
      <c r="N122" s="8" t="s">
        <v>277</v>
      </c>
      <c r="O122" s="8" t="s">
        <v>62</v>
      </c>
      <c r="P122" s="38">
        <v>4</v>
      </c>
      <c r="Q122" s="38">
        <v>4</v>
      </c>
      <c r="R122" s="38"/>
      <c r="S122" s="12">
        <v>0</v>
      </c>
      <c r="T122" s="12"/>
      <c r="U122" s="13"/>
      <c r="V122" s="13"/>
      <c r="W122" s="13"/>
      <c r="X122" s="14"/>
      <c r="Y122" s="14"/>
    </row>
    <row r="123" spans="2:25" ht="30">
      <c r="B123" s="8" t="s">
        <v>35</v>
      </c>
      <c r="C123" s="8" t="s">
        <v>36</v>
      </c>
      <c r="D123" s="9" t="s">
        <v>37</v>
      </c>
      <c r="E123" s="9" t="s">
        <v>38</v>
      </c>
      <c r="F123" s="9" t="s">
        <v>37</v>
      </c>
      <c r="G123" s="8" t="s">
        <v>264</v>
      </c>
      <c r="H123" s="9" t="s">
        <v>250</v>
      </c>
      <c r="I123" s="34" t="s">
        <v>278</v>
      </c>
      <c r="J123" s="10" t="s">
        <v>54</v>
      </c>
      <c r="K123" s="10" t="s">
        <v>42</v>
      </c>
      <c r="L123" s="10" t="s">
        <v>43</v>
      </c>
      <c r="M123" s="25" t="s">
        <v>88</v>
      </c>
      <c r="N123" s="8" t="s">
        <v>279</v>
      </c>
      <c r="O123" s="8" t="s">
        <v>62</v>
      </c>
      <c r="P123" s="38">
        <v>1</v>
      </c>
      <c r="Q123" s="38">
        <v>1</v>
      </c>
      <c r="R123" s="38">
        <v>1</v>
      </c>
      <c r="S123" s="12">
        <v>0</v>
      </c>
      <c r="T123" s="12"/>
      <c r="U123" s="13"/>
      <c r="V123" s="13"/>
      <c r="W123" s="13"/>
      <c r="X123" s="14"/>
      <c r="Y123" s="14"/>
    </row>
    <row r="124" spans="2:25" ht="15">
      <c r="B124" s="8" t="s">
        <v>35</v>
      </c>
      <c r="C124" s="8" t="s">
        <v>36</v>
      </c>
      <c r="D124" s="9" t="s">
        <v>37</v>
      </c>
      <c r="E124" s="9" t="s">
        <v>38</v>
      </c>
      <c r="F124" s="9" t="s">
        <v>37</v>
      </c>
      <c r="G124" s="8" t="s">
        <v>264</v>
      </c>
      <c r="H124" s="9" t="s">
        <v>250</v>
      </c>
      <c r="I124" s="34" t="s">
        <v>280</v>
      </c>
      <c r="J124" s="10" t="s">
        <v>54</v>
      </c>
      <c r="K124" s="10" t="s">
        <v>42</v>
      </c>
      <c r="L124" s="10" t="s">
        <v>43</v>
      </c>
      <c r="M124" s="25" t="s">
        <v>88</v>
      </c>
      <c r="N124" s="8" t="s">
        <v>281</v>
      </c>
      <c r="O124" s="8" t="s">
        <v>62</v>
      </c>
      <c r="P124" s="38">
        <v>1</v>
      </c>
      <c r="Q124" s="38">
        <v>1</v>
      </c>
      <c r="R124" s="38"/>
      <c r="S124" s="12">
        <v>0</v>
      </c>
      <c r="T124" s="12"/>
      <c r="U124" s="13"/>
      <c r="V124" s="13"/>
      <c r="W124" s="13"/>
      <c r="X124" s="14"/>
      <c r="Y124" s="14"/>
    </row>
    <row r="125" spans="2:25" ht="45">
      <c r="B125" s="8" t="s">
        <v>35</v>
      </c>
      <c r="C125" s="8" t="s">
        <v>36</v>
      </c>
      <c r="D125" s="9" t="s">
        <v>37</v>
      </c>
      <c r="E125" s="9" t="s">
        <v>38</v>
      </c>
      <c r="F125" s="9" t="s">
        <v>37</v>
      </c>
      <c r="G125" s="8" t="s">
        <v>264</v>
      </c>
      <c r="H125" s="9" t="s">
        <v>250</v>
      </c>
      <c r="I125" s="34" t="s">
        <v>282</v>
      </c>
      <c r="J125" s="10" t="s">
        <v>54</v>
      </c>
      <c r="K125" s="10" t="s">
        <v>42</v>
      </c>
      <c r="L125" s="10" t="s">
        <v>43</v>
      </c>
      <c r="M125" s="25" t="s">
        <v>88</v>
      </c>
      <c r="N125" s="8" t="s">
        <v>193</v>
      </c>
      <c r="O125" s="8" t="s">
        <v>62</v>
      </c>
      <c r="P125" s="38">
        <v>1</v>
      </c>
      <c r="Q125" s="38">
        <v>1</v>
      </c>
      <c r="R125" s="38"/>
      <c r="S125" s="12">
        <v>0</v>
      </c>
      <c r="T125" s="12"/>
      <c r="U125" s="13"/>
      <c r="V125" s="13"/>
      <c r="W125" s="13"/>
      <c r="X125" s="14"/>
      <c r="Y125" s="14"/>
    </row>
    <row r="126" spans="2:25" ht="30">
      <c r="B126" s="8" t="s">
        <v>35</v>
      </c>
      <c r="C126" s="8" t="s">
        <v>36</v>
      </c>
      <c r="D126" s="9" t="s">
        <v>37</v>
      </c>
      <c r="E126" s="9" t="s">
        <v>38</v>
      </c>
      <c r="F126" s="9" t="s">
        <v>37</v>
      </c>
      <c r="G126" s="8" t="s">
        <v>264</v>
      </c>
      <c r="H126" s="9" t="s">
        <v>250</v>
      </c>
      <c r="I126" s="34" t="s">
        <v>283</v>
      </c>
      <c r="J126" s="10" t="s">
        <v>54</v>
      </c>
      <c r="K126" s="10" t="s">
        <v>42</v>
      </c>
      <c r="L126" s="10" t="s">
        <v>43</v>
      </c>
      <c r="M126" s="25" t="s">
        <v>88</v>
      </c>
      <c r="N126" s="8" t="s">
        <v>284</v>
      </c>
      <c r="O126" s="8" t="s">
        <v>62</v>
      </c>
      <c r="P126" s="38">
        <v>2</v>
      </c>
      <c r="Q126" s="38">
        <v>2</v>
      </c>
      <c r="R126" s="38"/>
      <c r="S126" s="12">
        <v>0</v>
      </c>
      <c r="T126" s="12"/>
      <c r="U126" s="13"/>
      <c r="V126" s="13"/>
      <c r="W126" s="13"/>
      <c r="X126" s="14"/>
      <c r="Y126" s="14"/>
    </row>
    <row r="127" spans="2:25" ht="30">
      <c r="B127" s="8" t="s">
        <v>35</v>
      </c>
      <c r="C127" s="8" t="s">
        <v>36</v>
      </c>
      <c r="D127" s="9" t="s">
        <v>37</v>
      </c>
      <c r="E127" s="9" t="s">
        <v>38</v>
      </c>
      <c r="F127" s="9" t="s">
        <v>37</v>
      </c>
      <c r="G127" s="8" t="s">
        <v>264</v>
      </c>
      <c r="H127" s="9" t="s">
        <v>250</v>
      </c>
      <c r="I127" s="34" t="s">
        <v>285</v>
      </c>
      <c r="J127" s="10" t="s">
        <v>54</v>
      </c>
      <c r="K127" s="10" t="s">
        <v>42</v>
      </c>
      <c r="L127" s="10" t="s">
        <v>43</v>
      </c>
      <c r="M127" s="25" t="s">
        <v>88</v>
      </c>
      <c r="N127" s="8" t="s">
        <v>286</v>
      </c>
      <c r="O127" s="8" t="s">
        <v>62</v>
      </c>
      <c r="P127" s="38">
        <v>1</v>
      </c>
      <c r="Q127" s="38">
        <v>1</v>
      </c>
      <c r="R127" s="38"/>
      <c r="S127" s="12">
        <v>0</v>
      </c>
      <c r="T127" s="12"/>
      <c r="U127" s="13"/>
      <c r="V127" s="13"/>
      <c r="W127" s="13"/>
      <c r="X127" s="14"/>
      <c r="Y127" s="14"/>
    </row>
    <row r="128" spans="2:25" ht="30">
      <c r="B128" s="8" t="s">
        <v>35</v>
      </c>
      <c r="C128" s="8" t="s">
        <v>36</v>
      </c>
      <c r="D128" s="9" t="s">
        <v>37</v>
      </c>
      <c r="E128" s="9" t="s">
        <v>38</v>
      </c>
      <c r="F128" s="9" t="s">
        <v>37</v>
      </c>
      <c r="G128" s="8" t="s">
        <v>264</v>
      </c>
      <c r="H128" s="9" t="s">
        <v>250</v>
      </c>
      <c r="I128" s="34" t="s">
        <v>287</v>
      </c>
      <c r="J128" s="10" t="s">
        <v>54</v>
      </c>
      <c r="K128" s="10" t="s">
        <v>42</v>
      </c>
      <c r="L128" s="10" t="s">
        <v>43</v>
      </c>
      <c r="M128" s="25" t="s">
        <v>88</v>
      </c>
      <c r="N128" s="8" t="s">
        <v>288</v>
      </c>
      <c r="O128" s="8" t="s">
        <v>62</v>
      </c>
      <c r="P128" s="38">
        <v>1</v>
      </c>
      <c r="Q128" s="38">
        <v>1</v>
      </c>
      <c r="R128" s="38"/>
      <c r="S128" s="12">
        <v>0</v>
      </c>
      <c r="T128" s="12"/>
      <c r="U128" s="13"/>
      <c r="V128" s="13"/>
      <c r="W128" s="13"/>
      <c r="X128" s="14"/>
      <c r="Y128" s="14"/>
    </row>
    <row r="129" spans="2:25" ht="30">
      <c r="B129" s="8" t="s">
        <v>35</v>
      </c>
      <c r="C129" s="8" t="s">
        <v>36</v>
      </c>
      <c r="D129" s="9" t="s">
        <v>37</v>
      </c>
      <c r="E129" s="9" t="s">
        <v>38</v>
      </c>
      <c r="F129" s="9" t="s">
        <v>37</v>
      </c>
      <c r="G129" s="8" t="s">
        <v>264</v>
      </c>
      <c r="H129" s="9" t="s">
        <v>250</v>
      </c>
      <c r="I129" s="34" t="s">
        <v>289</v>
      </c>
      <c r="J129" s="10" t="s">
        <v>54</v>
      </c>
      <c r="K129" s="10" t="s">
        <v>42</v>
      </c>
      <c r="L129" s="10" t="s">
        <v>43</v>
      </c>
      <c r="M129" s="25" t="s">
        <v>88</v>
      </c>
      <c r="N129" s="8" t="s">
        <v>290</v>
      </c>
      <c r="O129" s="8" t="s">
        <v>62</v>
      </c>
      <c r="P129" s="38">
        <v>545</v>
      </c>
      <c r="Q129" s="38">
        <v>545</v>
      </c>
      <c r="R129" s="38"/>
      <c r="S129" s="12">
        <v>0</v>
      </c>
      <c r="T129" s="12"/>
      <c r="U129" s="13"/>
      <c r="V129" s="13"/>
      <c r="W129" s="13"/>
      <c r="X129" s="14"/>
      <c r="Y129" s="14"/>
    </row>
    <row r="130" spans="2:25" ht="30">
      <c r="B130" s="8" t="s">
        <v>35</v>
      </c>
      <c r="C130" s="8" t="s">
        <v>36</v>
      </c>
      <c r="D130" s="9" t="s">
        <v>37</v>
      </c>
      <c r="E130" s="9" t="s">
        <v>38</v>
      </c>
      <c r="F130" s="9" t="s">
        <v>37</v>
      </c>
      <c r="G130" s="8" t="s">
        <v>264</v>
      </c>
      <c r="H130" s="9" t="s">
        <v>250</v>
      </c>
      <c r="I130" s="34" t="s">
        <v>291</v>
      </c>
      <c r="J130" s="10" t="s">
        <v>54</v>
      </c>
      <c r="K130" s="10" t="s">
        <v>42</v>
      </c>
      <c r="L130" s="10" t="s">
        <v>43</v>
      </c>
      <c r="M130" s="25" t="s">
        <v>88</v>
      </c>
      <c r="N130" s="8" t="s">
        <v>292</v>
      </c>
      <c r="O130" s="8" t="s">
        <v>62</v>
      </c>
      <c r="P130" s="38">
        <v>50</v>
      </c>
      <c r="Q130" s="38">
        <v>50</v>
      </c>
      <c r="R130" s="38"/>
      <c r="S130" s="12">
        <v>0</v>
      </c>
      <c r="T130" s="12"/>
      <c r="U130" s="13"/>
      <c r="V130" s="13"/>
      <c r="W130" s="13"/>
      <c r="X130" s="14"/>
      <c r="Y130" s="14"/>
    </row>
    <row r="131" spans="2:25" ht="60">
      <c r="B131" s="8" t="s">
        <v>35</v>
      </c>
      <c r="C131" s="8" t="s">
        <v>36</v>
      </c>
      <c r="D131" s="9" t="s">
        <v>37</v>
      </c>
      <c r="E131" s="9" t="s">
        <v>38</v>
      </c>
      <c r="F131" s="9" t="s">
        <v>37</v>
      </c>
      <c r="G131" s="8" t="s">
        <v>264</v>
      </c>
      <c r="H131" s="9" t="s">
        <v>250</v>
      </c>
      <c r="I131" s="34" t="s">
        <v>293</v>
      </c>
      <c r="J131" s="10" t="s">
        <v>54</v>
      </c>
      <c r="K131" s="10" t="s">
        <v>42</v>
      </c>
      <c r="L131" s="10" t="s">
        <v>43</v>
      </c>
      <c r="M131" s="25" t="s">
        <v>88</v>
      </c>
      <c r="N131" s="8" t="s">
        <v>294</v>
      </c>
      <c r="O131" s="8" t="s">
        <v>62</v>
      </c>
      <c r="P131" s="38">
        <v>1</v>
      </c>
      <c r="Q131" s="38">
        <v>1</v>
      </c>
      <c r="R131" s="49"/>
      <c r="S131" s="12">
        <v>0</v>
      </c>
      <c r="T131" s="12"/>
      <c r="U131" s="13"/>
      <c r="V131" s="13"/>
      <c r="W131" s="13"/>
      <c r="X131" s="14"/>
      <c r="Y131" s="14"/>
    </row>
    <row r="132" spans="2:25" ht="45">
      <c r="B132" s="8" t="s">
        <v>35</v>
      </c>
      <c r="C132" s="8" t="s">
        <v>36</v>
      </c>
      <c r="D132" s="9" t="s">
        <v>37</v>
      </c>
      <c r="E132" s="9" t="s">
        <v>38</v>
      </c>
      <c r="F132" s="9" t="s">
        <v>37</v>
      </c>
      <c r="G132" s="8" t="s">
        <v>264</v>
      </c>
      <c r="H132" s="9" t="s">
        <v>250</v>
      </c>
      <c r="I132" s="34" t="s">
        <v>295</v>
      </c>
      <c r="J132" s="10" t="s">
        <v>54</v>
      </c>
      <c r="K132" s="10" t="s">
        <v>42</v>
      </c>
      <c r="L132" s="10" t="s">
        <v>43</v>
      </c>
      <c r="M132" s="25" t="s">
        <v>88</v>
      </c>
      <c r="N132" s="8" t="s">
        <v>296</v>
      </c>
      <c r="O132" s="8" t="s">
        <v>62</v>
      </c>
      <c r="P132" s="38">
        <v>1</v>
      </c>
      <c r="Q132" s="38">
        <v>1</v>
      </c>
      <c r="R132" s="49"/>
      <c r="S132" s="12">
        <v>0</v>
      </c>
      <c r="T132" s="12"/>
      <c r="U132" s="13"/>
      <c r="V132" s="13"/>
      <c r="W132" s="13"/>
      <c r="X132" s="14"/>
      <c r="Y132" s="14"/>
    </row>
    <row r="133" spans="2:25" ht="30">
      <c r="B133" s="8" t="s">
        <v>35</v>
      </c>
      <c r="C133" s="8" t="s">
        <v>36</v>
      </c>
      <c r="D133" s="9" t="s">
        <v>37</v>
      </c>
      <c r="E133" s="9" t="s">
        <v>38</v>
      </c>
      <c r="F133" s="9" t="s">
        <v>37</v>
      </c>
      <c r="G133" s="8" t="s">
        <v>264</v>
      </c>
      <c r="H133" s="9" t="s">
        <v>250</v>
      </c>
      <c r="I133" s="34" t="s">
        <v>297</v>
      </c>
      <c r="J133" s="10" t="s">
        <v>54</v>
      </c>
      <c r="K133" s="10" t="s">
        <v>42</v>
      </c>
      <c r="L133" s="10" t="s">
        <v>43</v>
      </c>
      <c r="M133" s="25" t="s">
        <v>88</v>
      </c>
      <c r="N133" s="8" t="s">
        <v>298</v>
      </c>
      <c r="O133" s="8" t="s">
        <v>62</v>
      </c>
      <c r="P133" s="38">
        <v>1</v>
      </c>
      <c r="Q133" s="38">
        <v>1</v>
      </c>
      <c r="R133" s="49"/>
      <c r="S133" s="12">
        <v>0</v>
      </c>
      <c r="T133" s="12"/>
      <c r="U133" s="13"/>
      <c r="V133" s="13"/>
      <c r="W133" s="13"/>
      <c r="X133" s="14"/>
      <c r="Y133" s="14"/>
    </row>
    <row r="134" spans="2:25" ht="45">
      <c r="B134" s="8" t="s">
        <v>35</v>
      </c>
      <c r="C134" s="8" t="s">
        <v>36</v>
      </c>
      <c r="D134" s="9" t="s">
        <v>37</v>
      </c>
      <c r="E134" s="9" t="s">
        <v>38</v>
      </c>
      <c r="F134" s="9" t="s">
        <v>37</v>
      </c>
      <c r="G134" s="8" t="s">
        <v>264</v>
      </c>
      <c r="H134" s="9" t="s">
        <v>250</v>
      </c>
      <c r="I134" s="34" t="s">
        <v>299</v>
      </c>
      <c r="J134" s="10" t="s">
        <v>54</v>
      </c>
      <c r="K134" s="10" t="s">
        <v>42</v>
      </c>
      <c r="L134" s="10" t="s">
        <v>43</v>
      </c>
      <c r="M134" s="25" t="s">
        <v>88</v>
      </c>
      <c r="N134" s="8" t="s">
        <v>300</v>
      </c>
      <c r="O134" s="8" t="s">
        <v>62</v>
      </c>
      <c r="P134" s="38">
        <v>1</v>
      </c>
      <c r="Q134" s="38">
        <v>1</v>
      </c>
      <c r="R134" s="49"/>
      <c r="S134" s="12">
        <v>0</v>
      </c>
      <c r="T134" s="12"/>
      <c r="U134" s="13"/>
      <c r="V134" s="13"/>
      <c r="W134" s="13"/>
      <c r="X134" s="14"/>
      <c r="Y134" s="14"/>
    </row>
    <row r="135" spans="2:25" ht="45">
      <c r="B135" s="8" t="s">
        <v>35</v>
      </c>
      <c r="C135" s="8" t="s">
        <v>36</v>
      </c>
      <c r="D135" s="9" t="s">
        <v>37</v>
      </c>
      <c r="E135" s="9" t="s">
        <v>38</v>
      </c>
      <c r="F135" s="9" t="s">
        <v>37</v>
      </c>
      <c r="G135" s="8" t="s">
        <v>264</v>
      </c>
      <c r="H135" s="9" t="s">
        <v>250</v>
      </c>
      <c r="I135" s="34" t="s">
        <v>301</v>
      </c>
      <c r="J135" s="10" t="s">
        <v>54</v>
      </c>
      <c r="K135" s="10" t="s">
        <v>42</v>
      </c>
      <c r="L135" s="10" t="s">
        <v>43</v>
      </c>
      <c r="M135" s="25" t="s">
        <v>88</v>
      </c>
      <c r="N135" s="8" t="s">
        <v>302</v>
      </c>
      <c r="O135" s="8" t="s">
        <v>62</v>
      </c>
      <c r="P135" s="38">
        <v>16000</v>
      </c>
      <c r="Q135" s="38">
        <v>16000</v>
      </c>
      <c r="R135" s="49"/>
      <c r="S135" s="12">
        <v>0</v>
      </c>
      <c r="T135" s="12"/>
      <c r="U135" s="13"/>
      <c r="V135" s="13"/>
      <c r="W135" s="13"/>
      <c r="X135" s="14"/>
      <c r="Y135" s="14"/>
    </row>
    <row r="136" spans="2:25" ht="30">
      <c r="B136" s="8" t="s">
        <v>35</v>
      </c>
      <c r="C136" s="8" t="s">
        <v>36</v>
      </c>
      <c r="D136" s="9" t="s">
        <v>37</v>
      </c>
      <c r="E136" s="9" t="s">
        <v>38</v>
      </c>
      <c r="F136" s="9" t="s">
        <v>37</v>
      </c>
      <c r="G136" s="8" t="s">
        <v>264</v>
      </c>
      <c r="H136" s="9" t="s">
        <v>250</v>
      </c>
      <c r="I136" s="34" t="s">
        <v>303</v>
      </c>
      <c r="J136" s="10" t="s">
        <v>54</v>
      </c>
      <c r="K136" s="10" t="s">
        <v>42</v>
      </c>
      <c r="L136" s="10" t="s">
        <v>43</v>
      </c>
      <c r="M136" s="25" t="s">
        <v>88</v>
      </c>
      <c r="N136" s="8" t="s">
        <v>304</v>
      </c>
      <c r="O136" s="8" t="s">
        <v>62</v>
      </c>
      <c r="P136" s="38">
        <v>120</v>
      </c>
      <c r="Q136" s="38">
        <v>120</v>
      </c>
      <c r="R136" s="49"/>
      <c r="S136" s="12">
        <v>0</v>
      </c>
      <c r="T136" s="12"/>
      <c r="U136" s="13"/>
      <c r="V136" s="13"/>
      <c r="W136" s="13"/>
      <c r="X136" s="14"/>
      <c r="Y136" s="14"/>
    </row>
    <row r="137" spans="2:25" ht="30">
      <c r="B137" s="8" t="s">
        <v>35</v>
      </c>
      <c r="C137" s="8" t="s">
        <v>36</v>
      </c>
      <c r="D137" s="9" t="s">
        <v>37</v>
      </c>
      <c r="E137" s="9" t="s">
        <v>38</v>
      </c>
      <c r="F137" s="9" t="s">
        <v>37</v>
      </c>
      <c r="G137" s="8" t="s">
        <v>264</v>
      </c>
      <c r="H137" s="9" t="s">
        <v>250</v>
      </c>
      <c r="I137" s="34" t="s">
        <v>305</v>
      </c>
      <c r="J137" s="10" t="s">
        <v>54</v>
      </c>
      <c r="K137" s="10" t="s">
        <v>42</v>
      </c>
      <c r="L137" s="10" t="s">
        <v>43</v>
      </c>
      <c r="M137" s="25" t="s">
        <v>88</v>
      </c>
      <c r="N137" s="8" t="s">
        <v>306</v>
      </c>
      <c r="O137" s="8" t="s">
        <v>62</v>
      </c>
      <c r="P137" s="38">
        <v>4</v>
      </c>
      <c r="Q137" s="38">
        <v>4</v>
      </c>
      <c r="R137" s="49"/>
      <c r="S137" s="12">
        <v>0</v>
      </c>
      <c r="T137" s="12"/>
      <c r="U137" s="13"/>
      <c r="V137" s="13"/>
      <c r="W137" s="13"/>
      <c r="X137" s="14"/>
      <c r="Y137" s="14"/>
    </row>
    <row r="138" spans="2:25" ht="30">
      <c r="B138" s="8" t="s">
        <v>35</v>
      </c>
      <c r="C138" s="8" t="s">
        <v>36</v>
      </c>
      <c r="D138" s="9" t="s">
        <v>37</v>
      </c>
      <c r="E138" s="9" t="s">
        <v>38</v>
      </c>
      <c r="F138" s="9" t="s">
        <v>37</v>
      </c>
      <c r="G138" s="8" t="s">
        <v>264</v>
      </c>
      <c r="H138" s="9" t="s">
        <v>250</v>
      </c>
      <c r="I138" s="34" t="s">
        <v>307</v>
      </c>
      <c r="J138" s="10" t="s">
        <v>54</v>
      </c>
      <c r="K138" s="10" t="s">
        <v>42</v>
      </c>
      <c r="L138" s="10" t="s">
        <v>43</v>
      </c>
      <c r="M138" s="25" t="s">
        <v>88</v>
      </c>
      <c r="N138" s="8" t="s">
        <v>308</v>
      </c>
      <c r="O138" s="8" t="s">
        <v>62</v>
      </c>
      <c r="P138" s="38">
        <v>4</v>
      </c>
      <c r="Q138" s="38">
        <v>4</v>
      </c>
      <c r="R138" s="49"/>
      <c r="S138" s="12">
        <v>0</v>
      </c>
      <c r="T138" s="12"/>
      <c r="U138" s="13"/>
      <c r="V138" s="13"/>
      <c r="W138" s="13"/>
      <c r="X138" s="14"/>
      <c r="Y138" s="14"/>
    </row>
    <row r="139" spans="2:25" ht="30">
      <c r="B139" s="8" t="s">
        <v>35</v>
      </c>
      <c r="C139" s="8" t="s">
        <v>36</v>
      </c>
      <c r="D139" s="9" t="s">
        <v>37</v>
      </c>
      <c r="E139" s="9" t="s">
        <v>38</v>
      </c>
      <c r="F139" s="9" t="s">
        <v>37</v>
      </c>
      <c r="G139" s="8" t="s">
        <v>264</v>
      </c>
      <c r="H139" s="9" t="s">
        <v>250</v>
      </c>
      <c r="I139" s="34" t="s">
        <v>309</v>
      </c>
      <c r="J139" s="10" t="s">
        <v>54</v>
      </c>
      <c r="K139" s="10" t="s">
        <v>42</v>
      </c>
      <c r="L139" s="10" t="s">
        <v>43</v>
      </c>
      <c r="M139" s="25" t="s">
        <v>88</v>
      </c>
      <c r="N139" s="8" t="s">
        <v>310</v>
      </c>
      <c r="O139" s="8" t="s">
        <v>62</v>
      </c>
      <c r="P139" s="38">
        <v>4</v>
      </c>
      <c r="Q139" s="38">
        <v>4</v>
      </c>
      <c r="R139" s="49"/>
      <c r="S139" s="12">
        <v>0</v>
      </c>
      <c r="T139" s="12"/>
      <c r="U139" s="13"/>
      <c r="V139" s="13"/>
      <c r="W139" s="13"/>
      <c r="X139" s="14"/>
      <c r="Y139" s="14"/>
    </row>
    <row r="140" spans="2:25" ht="30">
      <c r="B140" s="8" t="s">
        <v>35</v>
      </c>
      <c r="C140" s="8" t="s">
        <v>36</v>
      </c>
      <c r="D140" s="9" t="s">
        <v>37</v>
      </c>
      <c r="E140" s="9" t="s">
        <v>38</v>
      </c>
      <c r="F140" s="9" t="s">
        <v>37</v>
      </c>
      <c r="G140" s="8" t="s">
        <v>264</v>
      </c>
      <c r="H140" s="9" t="s">
        <v>250</v>
      </c>
      <c r="I140" s="34" t="s">
        <v>311</v>
      </c>
      <c r="J140" s="10" t="s">
        <v>54</v>
      </c>
      <c r="K140" s="10" t="s">
        <v>42</v>
      </c>
      <c r="L140" s="10" t="s">
        <v>43</v>
      </c>
      <c r="M140" s="25" t="s">
        <v>88</v>
      </c>
      <c r="N140" s="8" t="s">
        <v>312</v>
      </c>
      <c r="O140" s="8" t="s">
        <v>62</v>
      </c>
      <c r="P140" s="38">
        <v>8</v>
      </c>
      <c r="Q140" s="38">
        <v>8</v>
      </c>
      <c r="R140" s="49"/>
      <c r="S140" s="12">
        <v>0</v>
      </c>
      <c r="T140" s="12"/>
      <c r="U140" s="13"/>
      <c r="V140" s="13"/>
      <c r="W140" s="13"/>
      <c r="X140" s="14"/>
      <c r="Y140" s="14"/>
    </row>
    <row r="141" spans="2:25" ht="30">
      <c r="B141" s="8" t="s">
        <v>35</v>
      </c>
      <c r="C141" s="8" t="s">
        <v>36</v>
      </c>
      <c r="D141" s="9" t="s">
        <v>37</v>
      </c>
      <c r="E141" s="9" t="s">
        <v>38</v>
      </c>
      <c r="F141" s="9" t="s">
        <v>37</v>
      </c>
      <c r="G141" s="8" t="s">
        <v>264</v>
      </c>
      <c r="H141" s="9" t="s">
        <v>250</v>
      </c>
      <c r="I141" s="34" t="s">
        <v>313</v>
      </c>
      <c r="J141" s="10" t="s">
        <v>54</v>
      </c>
      <c r="K141" s="10" t="s">
        <v>42</v>
      </c>
      <c r="L141" s="10" t="s">
        <v>43</v>
      </c>
      <c r="M141" s="25" t="s">
        <v>88</v>
      </c>
      <c r="N141" s="8" t="s">
        <v>314</v>
      </c>
      <c r="O141" s="8" t="s">
        <v>62</v>
      </c>
      <c r="P141" s="38">
        <v>1</v>
      </c>
      <c r="Q141" s="38">
        <v>1</v>
      </c>
      <c r="R141" s="49"/>
      <c r="S141" s="12">
        <v>0</v>
      </c>
      <c r="T141" s="12"/>
      <c r="U141" s="13"/>
      <c r="V141" s="13"/>
      <c r="W141" s="13"/>
      <c r="X141" s="14"/>
      <c r="Y141" s="14"/>
    </row>
    <row r="142" spans="2:25" ht="30">
      <c r="B142" s="8" t="s">
        <v>35</v>
      </c>
      <c r="C142" s="8" t="s">
        <v>36</v>
      </c>
      <c r="D142" s="9" t="s">
        <v>37</v>
      </c>
      <c r="E142" s="9" t="s">
        <v>38</v>
      </c>
      <c r="F142" s="9" t="s">
        <v>37</v>
      </c>
      <c r="G142" s="8" t="s">
        <v>264</v>
      </c>
      <c r="H142" s="9" t="s">
        <v>250</v>
      </c>
      <c r="I142" s="34" t="s">
        <v>315</v>
      </c>
      <c r="J142" s="10" t="s">
        <v>54</v>
      </c>
      <c r="K142" s="10" t="s">
        <v>42</v>
      </c>
      <c r="L142" s="10" t="s">
        <v>43</v>
      </c>
      <c r="M142" s="25" t="s">
        <v>88</v>
      </c>
      <c r="N142" s="8" t="s">
        <v>316</v>
      </c>
      <c r="O142" s="8" t="s">
        <v>62</v>
      </c>
      <c r="P142" s="38">
        <v>1</v>
      </c>
      <c r="Q142" s="38">
        <v>1</v>
      </c>
      <c r="R142" s="49"/>
      <c r="S142" s="12">
        <v>0</v>
      </c>
      <c r="T142" s="12"/>
      <c r="U142" s="13"/>
      <c r="V142" s="13"/>
      <c r="W142" s="13"/>
      <c r="X142" s="14"/>
      <c r="Y142" s="14"/>
    </row>
    <row r="143" spans="2:25" ht="30">
      <c r="B143" s="8"/>
      <c r="C143" s="8"/>
      <c r="D143" s="9"/>
      <c r="E143" s="9"/>
      <c r="F143" s="9"/>
      <c r="G143" s="8" t="s">
        <v>264</v>
      </c>
      <c r="H143" s="9" t="s">
        <v>250</v>
      </c>
      <c r="I143" s="34" t="s">
        <v>317</v>
      </c>
      <c r="J143" s="10" t="s">
        <v>54</v>
      </c>
      <c r="K143" s="10" t="s">
        <v>42</v>
      </c>
      <c r="L143" s="10" t="s">
        <v>43</v>
      </c>
      <c r="M143" s="25" t="s">
        <v>88</v>
      </c>
      <c r="N143" s="8" t="s">
        <v>318</v>
      </c>
      <c r="O143" s="8" t="s">
        <v>62</v>
      </c>
      <c r="P143" s="38">
        <v>2043</v>
      </c>
      <c r="Q143" s="38">
        <v>2043</v>
      </c>
      <c r="R143" s="49"/>
      <c r="S143" s="12">
        <v>0</v>
      </c>
      <c r="T143" s="12"/>
      <c r="U143" s="13"/>
      <c r="V143" s="13"/>
      <c r="W143" s="13"/>
      <c r="X143" s="14"/>
      <c r="Y143" s="14"/>
    </row>
    <row r="144" spans="2:25" ht="30">
      <c r="B144" s="8"/>
      <c r="C144" s="8"/>
      <c r="D144" s="9"/>
      <c r="E144" s="9"/>
      <c r="F144" s="9"/>
      <c r="G144" s="8" t="s">
        <v>264</v>
      </c>
      <c r="H144" s="9" t="s">
        <v>250</v>
      </c>
      <c r="I144" s="34" t="s">
        <v>317</v>
      </c>
      <c r="J144" s="10" t="s">
        <v>54</v>
      </c>
      <c r="K144" s="10" t="s">
        <v>42</v>
      </c>
      <c r="L144" s="10" t="s">
        <v>43</v>
      </c>
      <c r="M144" s="25" t="s">
        <v>88</v>
      </c>
      <c r="N144" s="8" t="s">
        <v>319</v>
      </c>
      <c r="O144" s="8" t="s">
        <v>62</v>
      </c>
      <c r="P144" s="38">
        <v>12</v>
      </c>
      <c r="Q144" s="38">
        <v>12</v>
      </c>
      <c r="R144" s="49"/>
      <c r="S144" s="12">
        <v>0</v>
      </c>
      <c r="T144" s="12"/>
      <c r="U144" s="13"/>
      <c r="V144" s="13"/>
      <c r="W144" s="13"/>
      <c r="X144" s="14"/>
      <c r="Y144" s="14"/>
    </row>
    <row r="145" spans="2:25" ht="30">
      <c r="B145" s="8"/>
      <c r="C145" s="8"/>
      <c r="D145" s="9"/>
      <c r="E145" s="9"/>
      <c r="F145" s="9"/>
      <c r="G145" s="8" t="s">
        <v>264</v>
      </c>
      <c r="H145" s="9" t="s">
        <v>250</v>
      </c>
      <c r="I145" s="34" t="s">
        <v>320</v>
      </c>
      <c r="J145" s="10" t="s">
        <v>54</v>
      </c>
      <c r="K145" s="10" t="s">
        <v>42</v>
      </c>
      <c r="L145" s="10" t="s">
        <v>43</v>
      </c>
      <c r="M145" s="25" t="s">
        <v>88</v>
      </c>
      <c r="N145" s="8" t="s">
        <v>321</v>
      </c>
      <c r="O145" s="8" t="s">
        <v>62</v>
      </c>
      <c r="P145" s="38">
        <v>1</v>
      </c>
      <c r="Q145" s="38">
        <v>1</v>
      </c>
      <c r="R145" s="49"/>
      <c r="S145" s="12">
        <v>0</v>
      </c>
      <c r="T145" s="12"/>
      <c r="U145" s="13"/>
      <c r="V145" s="13"/>
      <c r="W145" s="13"/>
      <c r="X145" s="14"/>
      <c r="Y145" s="14"/>
    </row>
    <row r="146" spans="2:25" ht="75">
      <c r="B146" s="8"/>
      <c r="C146" s="8"/>
      <c r="D146" s="9"/>
      <c r="E146" s="9"/>
      <c r="F146" s="9"/>
      <c r="G146" s="8" t="s">
        <v>264</v>
      </c>
      <c r="H146" s="9" t="s">
        <v>250</v>
      </c>
      <c r="I146" s="34" t="s">
        <v>322</v>
      </c>
      <c r="J146" s="10" t="s">
        <v>54</v>
      </c>
      <c r="K146" s="10" t="s">
        <v>42</v>
      </c>
      <c r="L146" s="10" t="s">
        <v>43</v>
      </c>
      <c r="M146" s="25" t="s">
        <v>88</v>
      </c>
      <c r="N146" s="8" t="s">
        <v>323</v>
      </c>
      <c r="O146" s="8" t="s">
        <v>62</v>
      </c>
      <c r="P146" s="38">
        <v>1</v>
      </c>
      <c r="Q146" s="38">
        <v>1</v>
      </c>
      <c r="R146" s="49"/>
      <c r="S146" s="12">
        <v>0</v>
      </c>
      <c r="T146" s="12"/>
      <c r="U146" s="13"/>
      <c r="V146" s="13"/>
      <c r="W146" s="13"/>
      <c r="X146" s="14"/>
      <c r="Y146" s="14"/>
    </row>
    <row r="147" spans="2:25" ht="120">
      <c r="B147" s="8"/>
      <c r="C147" s="8"/>
      <c r="D147" s="9"/>
      <c r="E147" s="9"/>
      <c r="F147" s="9"/>
      <c r="G147" s="8" t="s">
        <v>264</v>
      </c>
      <c r="H147" s="9" t="s">
        <v>250</v>
      </c>
      <c r="I147" s="34" t="s">
        <v>324</v>
      </c>
      <c r="J147" s="10" t="s">
        <v>54</v>
      </c>
      <c r="K147" s="10" t="s">
        <v>42</v>
      </c>
      <c r="L147" s="10" t="s">
        <v>43</v>
      </c>
      <c r="M147" s="25" t="s">
        <v>88</v>
      </c>
      <c r="N147" s="8" t="s">
        <v>325</v>
      </c>
      <c r="O147" s="8" t="s">
        <v>62</v>
      </c>
      <c r="P147" s="38">
        <v>1</v>
      </c>
      <c r="Q147" s="38">
        <v>1</v>
      </c>
      <c r="R147" s="49"/>
      <c r="S147" s="12">
        <v>0</v>
      </c>
      <c r="T147" s="12"/>
      <c r="U147" s="13"/>
      <c r="V147" s="13"/>
      <c r="W147" s="13"/>
      <c r="X147" s="14"/>
      <c r="Y147" s="14"/>
    </row>
    <row r="148" spans="2:25" ht="15">
      <c r="B148" s="8" t="s">
        <v>35</v>
      </c>
      <c r="C148" s="8" t="s">
        <v>36</v>
      </c>
      <c r="D148" s="9" t="s">
        <v>37</v>
      </c>
      <c r="E148" s="9" t="s">
        <v>38</v>
      </c>
      <c r="F148" s="9" t="s">
        <v>37</v>
      </c>
      <c r="G148" s="18" t="s">
        <v>326</v>
      </c>
      <c r="H148" s="19"/>
      <c r="I148" s="29" t="s">
        <v>327</v>
      </c>
      <c r="J148" s="18"/>
      <c r="K148" s="18"/>
      <c r="L148" s="18"/>
      <c r="M148" s="21"/>
      <c r="N148" s="21"/>
      <c r="O148" s="21"/>
      <c r="P148" s="21"/>
      <c r="Q148" s="21"/>
      <c r="R148" s="21"/>
      <c r="S148" s="23"/>
      <c r="T148" s="23"/>
      <c r="U148" s="13">
        <v>1310000</v>
      </c>
      <c r="V148" s="13">
        <v>1310000</v>
      </c>
      <c r="W148" s="13">
        <v>763763.48</v>
      </c>
      <c r="X148" s="14">
        <f>+W148/U148</f>
        <v>0.58302555725190841</v>
      </c>
      <c r="Y148" s="14">
        <f>+W148/V148</f>
        <v>0.58302555725190841</v>
      </c>
    </row>
    <row r="149" spans="2:25" ht="15">
      <c r="B149" s="8" t="s">
        <v>35</v>
      </c>
      <c r="C149" s="8" t="s">
        <v>36</v>
      </c>
      <c r="D149" s="9" t="s">
        <v>37</v>
      </c>
      <c r="E149" s="9" t="s">
        <v>38</v>
      </c>
      <c r="F149" s="9" t="s">
        <v>37</v>
      </c>
      <c r="G149" s="8" t="s">
        <v>326</v>
      </c>
      <c r="H149" s="9" t="s">
        <v>250</v>
      </c>
      <c r="I149" s="31" t="s">
        <v>328</v>
      </c>
      <c r="J149" s="10" t="s">
        <v>54</v>
      </c>
      <c r="K149" s="10" t="s">
        <v>42</v>
      </c>
      <c r="L149" s="10" t="s">
        <v>43</v>
      </c>
      <c r="M149" s="25" t="s">
        <v>88</v>
      </c>
      <c r="N149" s="31" t="s">
        <v>277</v>
      </c>
      <c r="O149" s="8" t="s">
        <v>62</v>
      </c>
      <c r="P149" s="25">
        <v>1</v>
      </c>
      <c r="Q149" s="25">
        <v>1</v>
      </c>
      <c r="R149" s="25">
        <v>1</v>
      </c>
      <c r="S149" s="12">
        <f>R149/P149</f>
        <v>1</v>
      </c>
      <c r="T149" s="12">
        <f>R149/Q149</f>
        <v>1</v>
      </c>
      <c r="U149" s="25"/>
      <c r="V149" s="25"/>
      <c r="W149" s="25"/>
      <c r="X149" s="25"/>
      <c r="Y149" s="25"/>
    </row>
    <row r="150" spans="2:25" ht="15">
      <c r="B150" s="8" t="s">
        <v>35</v>
      </c>
      <c r="C150" s="8" t="s">
        <v>36</v>
      </c>
      <c r="D150" s="9" t="s">
        <v>37</v>
      </c>
      <c r="E150" s="9" t="s">
        <v>38</v>
      </c>
      <c r="F150" s="9" t="s">
        <v>37</v>
      </c>
      <c r="G150" s="8" t="s">
        <v>326</v>
      </c>
      <c r="H150" s="9" t="s">
        <v>250</v>
      </c>
      <c r="I150" s="31" t="s">
        <v>329</v>
      </c>
      <c r="J150" s="10" t="s">
        <v>54</v>
      </c>
      <c r="K150" s="10" t="s">
        <v>42</v>
      </c>
      <c r="L150" s="10" t="s">
        <v>43</v>
      </c>
      <c r="M150" s="25" t="s">
        <v>88</v>
      </c>
      <c r="N150" s="31" t="s">
        <v>330</v>
      </c>
      <c r="O150" s="8" t="s">
        <v>62</v>
      </c>
      <c r="P150" s="25">
        <v>1</v>
      </c>
      <c r="Q150" s="25">
        <v>1</v>
      </c>
      <c r="R150" s="25">
        <v>1</v>
      </c>
      <c r="S150" s="12">
        <f>R150/P150</f>
        <v>1</v>
      </c>
      <c r="T150" s="12">
        <f>R150/Q150</f>
        <v>1</v>
      </c>
      <c r="U150" s="25"/>
      <c r="V150" s="25"/>
      <c r="W150" s="25"/>
      <c r="X150" s="25"/>
      <c r="Y150" s="25"/>
    </row>
    <row r="151" spans="2:25" ht="15">
      <c r="B151" s="8" t="s">
        <v>35</v>
      </c>
      <c r="C151" s="8" t="s">
        <v>36</v>
      </c>
      <c r="D151" s="9" t="s">
        <v>37</v>
      </c>
      <c r="E151" s="9" t="s">
        <v>38</v>
      </c>
      <c r="F151" s="9" t="s">
        <v>37</v>
      </c>
      <c r="G151" s="8" t="s">
        <v>326</v>
      </c>
      <c r="H151" s="9" t="s">
        <v>250</v>
      </c>
      <c r="I151" s="31" t="s">
        <v>331</v>
      </c>
      <c r="J151" s="10" t="s">
        <v>54</v>
      </c>
      <c r="K151" s="10" t="s">
        <v>42</v>
      </c>
      <c r="L151" s="10" t="s">
        <v>43</v>
      </c>
      <c r="M151" s="25" t="s">
        <v>88</v>
      </c>
      <c r="N151" s="31" t="s">
        <v>332</v>
      </c>
      <c r="O151" s="8" t="s">
        <v>62</v>
      </c>
      <c r="P151" s="25">
        <v>7</v>
      </c>
      <c r="Q151" s="25">
        <v>7</v>
      </c>
      <c r="R151" s="25">
        <v>3</v>
      </c>
      <c r="S151" s="12">
        <f>R151/P151</f>
        <v>0.42857142857142855</v>
      </c>
      <c r="T151" s="12">
        <f>R151/Q151</f>
        <v>0.42857142857142855</v>
      </c>
      <c r="U151" s="25"/>
      <c r="V151" s="25"/>
      <c r="W151" s="25"/>
      <c r="X151" s="25"/>
      <c r="Y151" s="25"/>
    </row>
    <row r="152" spans="2:25" ht="15">
      <c r="B152" s="8" t="s">
        <v>35</v>
      </c>
      <c r="C152" s="8" t="s">
        <v>36</v>
      </c>
      <c r="D152" s="9" t="s">
        <v>37</v>
      </c>
      <c r="E152" s="9" t="s">
        <v>38</v>
      </c>
      <c r="F152" s="9" t="s">
        <v>37</v>
      </c>
      <c r="G152" s="18" t="s">
        <v>333</v>
      </c>
      <c r="H152" s="19"/>
      <c r="I152" s="29" t="s">
        <v>334</v>
      </c>
      <c r="J152" s="18"/>
      <c r="K152" s="18"/>
      <c r="L152" s="18"/>
      <c r="M152" s="21"/>
      <c r="N152" s="21"/>
      <c r="O152" s="21"/>
      <c r="P152" s="21"/>
      <c r="Q152" s="21"/>
      <c r="R152" s="21"/>
      <c r="S152" s="23"/>
      <c r="T152" s="23"/>
      <c r="U152" s="13">
        <v>11101122.16</v>
      </c>
      <c r="V152" s="13">
        <v>11457364.310000001</v>
      </c>
      <c r="W152" s="13">
        <v>5809816.9500000002</v>
      </c>
      <c r="X152" s="14">
        <f>+W152/U152</f>
        <v>0.52335402369808715</v>
      </c>
      <c r="Y152" s="14">
        <f>+W152/V152</f>
        <v>0.50708145371001123</v>
      </c>
    </row>
    <row r="153" spans="2:25" ht="45">
      <c r="B153" s="8" t="s">
        <v>35</v>
      </c>
      <c r="C153" s="8" t="s">
        <v>36</v>
      </c>
      <c r="D153" s="9" t="s">
        <v>37</v>
      </c>
      <c r="E153" s="9" t="s">
        <v>38</v>
      </c>
      <c r="F153" s="9" t="s">
        <v>37</v>
      </c>
      <c r="G153" s="10" t="s">
        <v>333</v>
      </c>
      <c r="H153" s="9" t="s">
        <v>250</v>
      </c>
      <c r="I153" s="24" t="s">
        <v>335</v>
      </c>
      <c r="J153" s="10" t="s">
        <v>87</v>
      </c>
      <c r="K153" s="10" t="s">
        <v>42</v>
      </c>
      <c r="L153" s="10" t="s">
        <v>43</v>
      </c>
      <c r="M153" s="25" t="s">
        <v>88</v>
      </c>
      <c r="N153" s="24" t="s">
        <v>203</v>
      </c>
      <c r="O153" s="8" t="s">
        <v>62</v>
      </c>
      <c r="P153" s="25">
        <v>15</v>
      </c>
      <c r="Q153" s="25">
        <v>15</v>
      </c>
      <c r="R153" s="25">
        <v>5</v>
      </c>
      <c r="S153" s="12">
        <f>R153/P153</f>
        <v>0.33333333333333331</v>
      </c>
      <c r="T153" s="12">
        <f>R153/Q153</f>
        <v>0.33333333333333331</v>
      </c>
      <c r="U153" s="27"/>
      <c r="V153" s="27"/>
      <c r="W153" s="27"/>
      <c r="X153" s="28"/>
      <c r="Y153" s="28"/>
    </row>
    <row r="154" spans="2:25" ht="45">
      <c r="B154" s="8" t="s">
        <v>35</v>
      </c>
      <c r="C154" s="8" t="s">
        <v>36</v>
      </c>
      <c r="D154" s="9" t="s">
        <v>37</v>
      </c>
      <c r="E154" s="9" t="s">
        <v>38</v>
      </c>
      <c r="F154" s="9" t="s">
        <v>37</v>
      </c>
      <c r="G154" s="10" t="s">
        <v>333</v>
      </c>
      <c r="H154" s="9" t="s">
        <v>250</v>
      </c>
      <c r="I154" s="24" t="s">
        <v>336</v>
      </c>
      <c r="J154" s="10" t="s">
        <v>87</v>
      </c>
      <c r="K154" s="10" t="s">
        <v>42</v>
      </c>
      <c r="L154" s="10" t="s">
        <v>43</v>
      </c>
      <c r="M154" s="25" t="s">
        <v>88</v>
      </c>
      <c r="N154" s="24" t="s">
        <v>337</v>
      </c>
      <c r="O154" s="8" t="s">
        <v>62</v>
      </c>
      <c r="P154" s="25">
        <v>1</v>
      </c>
      <c r="Q154" s="25">
        <v>1</v>
      </c>
      <c r="R154" s="25">
        <v>0.6</v>
      </c>
      <c r="S154" s="12">
        <f>R154/P154</f>
        <v>0.6</v>
      </c>
      <c r="T154" s="12">
        <f>R154/Q154</f>
        <v>0.6</v>
      </c>
      <c r="U154" s="27"/>
      <c r="V154" s="27"/>
      <c r="W154" s="27"/>
      <c r="X154" s="28"/>
      <c r="Y154" s="28"/>
    </row>
    <row r="155" spans="2:25" ht="15">
      <c r="B155" s="8" t="s">
        <v>35</v>
      </c>
      <c r="C155" s="8" t="s">
        <v>36</v>
      </c>
      <c r="D155" s="9" t="s">
        <v>37</v>
      </c>
      <c r="E155" s="9" t="s">
        <v>38</v>
      </c>
      <c r="F155" s="9" t="s">
        <v>37</v>
      </c>
      <c r="G155" s="18" t="s">
        <v>338</v>
      </c>
      <c r="H155" s="19"/>
      <c r="I155" s="52" t="s">
        <v>339</v>
      </c>
      <c r="J155" s="18"/>
      <c r="K155" s="18"/>
      <c r="L155" s="18"/>
      <c r="M155" s="21"/>
      <c r="N155" s="21"/>
      <c r="O155" s="21"/>
      <c r="P155" s="21"/>
      <c r="Q155" s="21"/>
      <c r="R155" s="21"/>
      <c r="S155" s="23"/>
      <c r="T155" s="23"/>
      <c r="U155" s="13">
        <v>862249</v>
      </c>
      <c r="V155" s="13">
        <v>871935.47</v>
      </c>
      <c r="W155" s="13">
        <v>532279.98</v>
      </c>
      <c r="X155" s="14">
        <f>+W155/U155</f>
        <v>0.61731585655651666</v>
      </c>
      <c r="Y155" s="14">
        <f>+W155/V155</f>
        <v>0.61045799639278353</v>
      </c>
    </row>
    <row r="156" spans="2:25" ht="30">
      <c r="B156" s="8" t="s">
        <v>35</v>
      </c>
      <c r="C156" s="8" t="s">
        <v>36</v>
      </c>
      <c r="D156" s="9" t="s">
        <v>37</v>
      </c>
      <c r="E156" s="9" t="s">
        <v>38</v>
      </c>
      <c r="F156" s="9" t="s">
        <v>37</v>
      </c>
      <c r="G156" s="10" t="s">
        <v>338</v>
      </c>
      <c r="H156" s="9" t="s">
        <v>250</v>
      </c>
      <c r="I156" s="24" t="s">
        <v>340</v>
      </c>
      <c r="J156" s="10" t="s">
        <v>87</v>
      </c>
      <c r="K156" s="10" t="s">
        <v>42</v>
      </c>
      <c r="L156" s="10" t="s">
        <v>43</v>
      </c>
      <c r="M156" s="25" t="s">
        <v>88</v>
      </c>
      <c r="N156" s="24" t="s">
        <v>332</v>
      </c>
      <c r="O156" s="8" t="s">
        <v>62</v>
      </c>
      <c r="P156" s="25">
        <v>6</v>
      </c>
      <c r="Q156" s="25">
        <v>6</v>
      </c>
      <c r="R156" s="25">
        <v>7</v>
      </c>
      <c r="S156" s="12">
        <f t="shared" ref="S156:S161" si="21">R156/P156</f>
        <v>1.1666666666666667</v>
      </c>
      <c r="T156" s="12">
        <f t="shared" ref="T156:T161" si="22">R156/Q156</f>
        <v>1.1666666666666667</v>
      </c>
      <c r="U156" s="27"/>
      <c r="V156" s="27"/>
      <c r="W156" s="27"/>
      <c r="X156" s="28"/>
      <c r="Y156" s="28"/>
    </row>
    <row r="157" spans="2:25" ht="30">
      <c r="B157" s="8" t="s">
        <v>35</v>
      </c>
      <c r="C157" s="8" t="s">
        <v>36</v>
      </c>
      <c r="D157" s="9" t="s">
        <v>37</v>
      </c>
      <c r="E157" s="9" t="s">
        <v>38</v>
      </c>
      <c r="F157" s="9" t="s">
        <v>37</v>
      </c>
      <c r="G157" s="10" t="s">
        <v>338</v>
      </c>
      <c r="H157" s="9" t="s">
        <v>250</v>
      </c>
      <c r="I157" s="24" t="s">
        <v>235</v>
      </c>
      <c r="J157" s="10" t="s">
        <v>87</v>
      </c>
      <c r="K157" s="10" t="s">
        <v>42</v>
      </c>
      <c r="L157" s="10" t="s">
        <v>43</v>
      </c>
      <c r="M157" s="25" t="s">
        <v>88</v>
      </c>
      <c r="N157" s="24" t="s">
        <v>236</v>
      </c>
      <c r="O157" s="8" t="s">
        <v>62</v>
      </c>
      <c r="P157" s="25">
        <v>1</v>
      </c>
      <c r="Q157" s="25">
        <v>1</v>
      </c>
      <c r="R157" s="25">
        <v>0</v>
      </c>
      <c r="S157" s="12">
        <f t="shared" si="21"/>
        <v>0</v>
      </c>
      <c r="T157" s="12">
        <f t="shared" si="22"/>
        <v>0</v>
      </c>
      <c r="U157" s="27"/>
      <c r="V157" s="27"/>
      <c r="W157" s="27"/>
      <c r="X157" s="28"/>
      <c r="Y157" s="28"/>
    </row>
    <row r="158" spans="2:25" ht="45">
      <c r="B158" s="8" t="s">
        <v>35</v>
      </c>
      <c r="C158" s="8" t="s">
        <v>36</v>
      </c>
      <c r="D158" s="9" t="s">
        <v>37</v>
      </c>
      <c r="E158" s="9" t="s">
        <v>38</v>
      </c>
      <c r="F158" s="9" t="s">
        <v>37</v>
      </c>
      <c r="G158" s="10" t="s">
        <v>338</v>
      </c>
      <c r="H158" s="9" t="s">
        <v>250</v>
      </c>
      <c r="I158" s="24" t="s">
        <v>341</v>
      </c>
      <c r="J158" s="10" t="s">
        <v>87</v>
      </c>
      <c r="K158" s="10" t="s">
        <v>42</v>
      </c>
      <c r="L158" s="10" t="s">
        <v>43</v>
      </c>
      <c r="M158" s="25" t="s">
        <v>88</v>
      </c>
      <c r="N158" s="24" t="s">
        <v>238</v>
      </c>
      <c r="O158" s="8" t="s">
        <v>62</v>
      </c>
      <c r="P158" s="25">
        <v>1</v>
      </c>
      <c r="Q158" s="25">
        <v>1</v>
      </c>
      <c r="R158" s="25">
        <v>0.75</v>
      </c>
      <c r="S158" s="12">
        <f t="shared" si="21"/>
        <v>0.75</v>
      </c>
      <c r="T158" s="12">
        <f t="shared" si="22"/>
        <v>0.75</v>
      </c>
      <c r="U158" s="27"/>
      <c r="V158" s="27"/>
      <c r="W158" s="27"/>
      <c r="X158" s="28"/>
      <c r="Y158" s="28"/>
    </row>
    <row r="159" spans="2:25" ht="15.75">
      <c r="B159" s="8" t="s">
        <v>35</v>
      </c>
      <c r="C159" s="8" t="s">
        <v>36</v>
      </c>
      <c r="D159" s="9" t="s">
        <v>37</v>
      </c>
      <c r="E159" s="9" t="s">
        <v>38</v>
      </c>
      <c r="F159" s="9" t="s">
        <v>37</v>
      </c>
      <c r="G159" s="40"/>
      <c r="H159" s="9" t="s">
        <v>39</v>
      </c>
      <c r="I159" s="30" t="s">
        <v>342</v>
      </c>
      <c r="J159" s="10" t="s">
        <v>76</v>
      </c>
      <c r="K159" s="10" t="s">
        <v>42</v>
      </c>
      <c r="L159" s="10" t="s">
        <v>43</v>
      </c>
      <c r="M159" s="8" t="s">
        <v>77</v>
      </c>
      <c r="N159" s="8" t="s">
        <v>343</v>
      </c>
      <c r="O159" s="8" t="s">
        <v>62</v>
      </c>
      <c r="P159" s="25">
        <v>9</v>
      </c>
      <c r="Q159" s="25">
        <v>9</v>
      </c>
      <c r="R159" s="25">
        <v>1</v>
      </c>
      <c r="S159" s="53">
        <f t="shared" si="21"/>
        <v>0.1111111111111111</v>
      </c>
      <c r="T159" s="12">
        <f t="shared" si="22"/>
        <v>0.1111111111111111</v>
      </c>
      <c r="U159" s="13">
        <f>+U162+U167+U170+U178+U191+U176+U182+U187+U193+U184+U180</f>
        <v>28639715.479999997</v>
      </c>
      <c r="V159" s="13">
        <f>+V162+V167+V170+V178+V191+V176+V182+V187+V193+V184+V180</f>
        <v>89246562.86999999</v>
      </c>
      <c r="W159" s="13">
        <f>+W162+W167+W170+W178+W191+W176+W182+W187+W193+W184+W180</f>
        <v>11592904.120000001</v>
      </c>
      <c r="X159" s="14">
        <f>+W159/U159</f>
        <v>0.40478419305861074</v>
      </c>
      <c r="Y159" s="14">
        <f>+W159/V159</f>
        <v>0.12989748565316375</v>
      </c>
    </row>
    <row r="160" spans="2:25" ht="15">
      <c r="B160" s="8" t="s">
        <v>35</v>
      </c>
      <c r="C160" s="8" t="s">
        <v>36</v>
      </c>
      <c r="D160" s="9" t="s">
        <v>37</v>
      </c>
      <c r="E160" s="9" t="s">
        <v>38</v>
      </c>
      <c r="F160" s="9" t="s">
        <v>37</v>
      </c>
      <c r="G160" s="40"/>
      <c r="H160" s="9" t="s">
        <v>39</v>
      </c>
      <c r="I160" s="25" t="s">
        <v>344</v>
      </c>
      <c r="J160" s="10" t="s">
        <v>84</v>
      </c>
      <c r="K160" s="10" t="s">
        <v>42</v>
      </c>
      <c r="L160" s="10" t="s">
        <v>43</v>
      </c>
      <c r="M160" s="8" t="s">
        <v>77</v>
      </c>
      <c r="N160" s="8" t="s">
        <v>345</v>
      </c>
      <c r="O160" s="8" t="s">
        <v>62</v>
      </c>
      <c r="P160" s="25">
        <v>3</v>
      </c>
      <c r="Q160" s="25">
        <v>3</v>
      </c>
      <c r="R160" s="25">
        <v>0</v>
      </c>
      <c r="S160" s="12">
        <f t="shared" si="21"/>
        <v>0</v>
      </c>
      <c r="T160" s="12">
        <f t="shared" si="22"/>
        <v>0</v>
      </c>
      <c r="U160" s="13"/>
      <c r="V160" s="13"/>
      <c r="W160" s="13"/>
      <c r="X160" s="14"/>
      <c r="Y160" s="14"/>
    </row>
    <row r="161" spans="2:25" ht="15">
      <c r="B161" s="8" t="s">
        <v>35</v>
      </c>
      <c r="C161" s="8" t="s">
        <v>36</v>
      </c>
      <c r="D161" s="9" t="s">
        <v>37</v>
      </c>
      <c r="E161" s="9" t="s">
        <v>38</v>
      </c>
      <c r="F161" s="9" t="s">
        <v>37</v>
      </c>
      <c r="G161" s="40"/>
      <c r="H161" s="9" t="s">
        <v>39</v>
      </c>
      <c r="I161" s="8" t="s">
        <v>346</v>
      </c>
      <c r="J161" s="10" t="s">
        <v>84</v>
      </c>
      <c r="K161" s="10" t="s">
        <v>42</v>
      </c>
      <c r="L161" s="10" t="s">
        <v>43</v>
      </c>
      <c r="M161" s="8" t="s">
        <v>77</v>
      </c>
      <c r="N161" s="8" t="s">
        <v>347</v>
      </c>
      <c r="O161" s="8" t="s">
        <v>62</v>
      </c>
      <c r="P161" s="45">
        <v>1</v>
      </c>
      <c r="Q161" s="45">
        <v>1</v>
      </c>
      <c r="R161" s="45">
        <v>0</v>
      </c>
      <c r="S161" s="12">
        <f t="shared" si="21"/>
        <v>0</v>
      </c>
      <c r="T161" s="12">
        <f t="shared" si="22"/>
        <v>0</v>
      </c>
      <c r="U161" s="13"/>
      <c r="V161" s="13"/>
      <c r="W161" s="13"/>
      <c r="X161" s="14"/>
      <c r="Y161" s="14"/>
    </row>
    <row r="162" spans="2:25" ht="15">
      <c r="B162" s="8" t="s">
        <v>35</v>
      </c>
      <c r="C162" s="8" t="s">
        <v>36</v>
      </c>
      <c r="D162" s="9" t="s">
        <v>37</v>
      </c>
      <c r="E162" s="9" t="s">
        <v>38</v>
      </c>
      <c r="F162" s="9" t="s">
        <v>37</v>
      </c>
      <c r="G162" s="18" t="s">
        <v>348</v>
      </c>
      <c r="H162" s="19"/>
      <c r="I162" s="29" t="s">
        <v>349</v>
      </c>
      <c r="J162" s="18"/>
      <c r="K162" s="18"/>
      <c r="L162" s="18"/>
      <c r="M162" s="21"/>
      <c r="N162" s="21"/>
      <c r="O162" s="21"/>
      <c r="P162" s="21"/>
      <c r="Q162" s="25"/>
      <c r="R162" s="21"/>
      <c r="S162" s="23"/>
      <c r="T162" s="23"/>
      <c r="U162" s="13">
        <v>2026232.95</v>
      </c>
      <c r="V162" s="13">
        <v>2422058.35</v>
      </c>
      <c r="W162" s="13">
        <v>919699.73</v>
      </c>
      <c r="X162" s="14">
        <f>+W162/U162</f>
        <v>0.45389634493901604</v>
      </c>
      <c r="Y162" s="14">
        <f>+W162/V162</f>
        <v>0.37971823841485897</v>
      </c>
    </row>
    <row r="163" spans="2:25" ht="30">
      <c r="B163" s="8" t="s">
        <v>35</v>
      </c>
      <c r="C163" s="8" t="s">
        <v>36</v>
      </c>
      <c r="D163" s="9" t="s">
        <v>37</v>
      </c>
      <c r="E163" s="9" t="s">
        <v>38</v>
      </c>
      <c r="F163" s="9" t="s">
        <v>37</v>
      </c>
      <c r="G163" s="10" t="s">
        <v>348</v>
      </c>
      <c r="H163" s="9" t="s">
        <v>350</v>
      </c>
      <c r="I163" s="24" t="s">
        <v>351</v>
      </c>
      <c r="J163" s="10" t="s">
        <v>84</v>
      </c>
      <c r="K163" s="10" t="s">
        <v>42</v>
      </c>
      <c r="L163" s="10" t="s">
        <v>43</v>
      </c>
      <c r="M163" s="8" t="s">
        <v>77</v>
      </c>
      <c r="N163" s="34" t="s">
        <v>352</v>
      </c>
      <c r="O163" s="8" t="s">
        <v>62</v>
      </c>
      <c r="P163" s="25">
        <v>1</v>
      </c>
      <c r="Q163" s="25">
        <v>1</v>
      </c>
      <c r="R163" s="25">
        <v>0.5</v>
      </c>
      <c r="S163" s="12">
        <f>R163/P163</f>
        <v>0.5</v>
      </c>
      <c r="T163" s="12">
        <f>R163/Q163</f>
        <v>0.5</v>
      </c>
      <c r="U163" s="27"/>
      <c r="V163" s="27"/>
      <c r="W163" s="27"/>
      <c r="X163" s="28"/>
      <c r="Y163" s="28"/>
    </row>
    <row r="164" spans="2:25" ht="45">
      <c r="B164" s="8" t="s">
        <v>35</v>
      </c>
      <c r="C164" s="8" t="s">
        <v>36</v>
      </c>
      <c r="D164" s="9" t="s">
        <v>37</v>
      </c>
      <c r="E164" s="9" t="s">
        <v>38</v>
      </c>
      <c r="F164" s="9" t="s">
        <v>37</v>
      </c>
      <c r="G164" s="10" t="s">
        <v>348</v>
      </c>
      <c r="H164" s="9" t="s">
        <v>350</v>
      </c>
      <c r="I164" s="24" t="s">
        <v>353</v>
      </c>
      <c r="J164" s="10" t="s">
        <v>87</v>
      </c>
      <c r="K164" s="10" t="s">
        <v>42</v>
      </c>
      <c r="L164" s="10" t="s">
        <v>43</v>
      </c>
      <c r="M164" s="25" t="s">
        <v>88</v>
      </c>
      <c r="N164" s="24" t="s">
        <v>354</v>
      </c>
      <c r="O164" s="8" t="s">
        <v>62</v>
      </c>
      <c r="P164" s="25">
        <v>1</v>
      </c>
      <c r="Q164" s="25">
        <v>1</v>
      </c>
      <c r="R164" s="25">
        <v>0.05</v>
      </c>
      <c r="S164" s="12">
        <f>R164/P164</f>
        <v>0.05</v>
      </c>
      <c r="T164" s="12">
        <f>R164/Q164</f>
        <v>0.05</v>
      </c>
      <c r="U164" s="27"/>
      <c r="V164" s="27"/>
      <c r="W164" s="27"/>
      <c r="X164" s="28"/>
      <c r="Y164" s="28"/>
    </row>
    <row r="165" spans="2:25" ht="45">
      <c r="B165" s="8" t="s">
        <v>35</v>
      </c>
      <c r="C165" s="8" t="s">
        <v>36</v>
      </c>
      <c r="D165" s="9" t="s">
        <v>37</v>
      </c>
      <c r="E165" s="9" t="s">
        <v>38</v>
      </c>
      <c r="F165" s="9" t="s">
        <v>37</v>
      </c>
      <c r="G165" s="10" t="s">
        <v>348</v>
      </c>
      <c r="H165" s="9" t="s">
        <v>350</v>
      </c>
      <c r="I165" s="24" t="s">
        <v>355</v>
      </c>
      <c r="J165" s="10" t="s">
        <v>87</v>
      </c>
      <c r="K165" s="10" t="s">
        <v>42</v>
      </c>
      <c r="L165" s="10" t="s">
        <v>43</v>
      </c>
      <c r="M165" s="25" t="s">
        <v>88</v>
      </c>
      <c r="N165" s="24" t="s">
        <v>354</v>
      </c>
      <c r="O165" s="8" t="s">
        <v>62</v>
      </c>
      <c r="P165" s="25">
        <v>1</v>
      </c>
      <c r="Q165" s="25">
        <v>1</v>
      </c>
      <c r="R165" s="25">
        <v>0.05</v>
      </c>
      <c r="S165" s="12">
        <f>R165/P165</f>
        <v>0.05</v>
      </c>
      <c r="T165" s="12">
        <f>R165/Q165</f>
        <v>0.05</v>
      </c>
      <c r="U165" s="27"/>
      <c r="V165" s="27"/>
      <c r="W165" s="27"/>
      <c r="X165" s="28"/>
      <c r="Y165" s="28"/>
    </row>
    <row r="166" spans="2:25" ht="30">
      <c r="B166" s="8" t="s">
        <v>35</v>
      </c>
      <c r="C166" s="8" t="s">
        <v>36</v>
      </c>
      <c r="D166" s="9" t="s">
        <v>37</v>
      </c>
      <c r="E166" s="9" t="s">
        <v>38</v>
      </c>
      <c r="F166" s="9" t="s">
        <v>37</v>
      </c>
      <c r="G166" s="10" t="s">
        <v>348</v>
      </c>
      <c r="H166" s="9" t="s">
        <v>350</v>
      </c>
      <c r="I166" s="24" t="s">
        <v>356</v>
      </c>
      <c r="J166" s="10" t="s">
        <v>87</v>
      </c>
      <c r="K166" s="10" t="s">
        <v>42</v>
      </c>
      <c r="L166" s="10" t="s">
        <v>43</v>
      </c>
      <c r="M166" s="25" t="s">
        <v>88</v>
      </c>
      <c r="N166" s="24" t="s">
        <v>357</v>
      </c>
      <c r="O166" s="8" t="s">
        <v>62</v>
      </c>
      <c r="P166" s="25">
        <v>1</v>
      </c>
      <c r="Q166" s="25">
        <v>1</v>
      </c>
      <c r="R166" s="25">
        <v>2.9000000000000001E-2</v>
      </c>
      <c r="S166" s="12">
        <f>R166/P166</f>
        <v>2.9000000000000001E-2</v>
      </c>
      <c r="T166" s="12">
        <f>R166/Q166</f>
        <v>2.9000000000000001E-2</v>
      </c>
      <c r="U166" s="27"/>
      <c r="V166" s="27"/>
      <c r="W166" s="27"/>
      <c r="X166" s="28"/>
      <c r="Y166" s="28"/>
    </row>
    <row r="167" spans="2:25" ht="23.25">
      <c r="B167" s="8" t="s">
        <v>35</v>
      </c>
      <c r="C167" s="8" t="s">
        <v>36</v>
      </c>
      <c r="D167" s="9" t="s">
        <v>37</v>
      </c>
      <c r="E167" s="9" t="s">
        <v>38</v>
      </c>
      <c r="F167" s="9" t="s">
        <v>37</v>
      </c>
      <c r="G167" s="18" t="s">
        <v>358</v>
      </c>
      <c r="H167" s="19"/>
      <c r="I167" s="29" t="s">
        <v>359</v>
      </c>
      <c r="J167" s="18"/>
      <c r="K167" s="18"/>
      <c r="L167" s="18"/>
      <c r="M167" s="21"/>
      <c r="N167" s="21"/>
      <c r="O167" s="21"/>
      <c r="P167" s="21"/>
      <c r="Q167" s="21"/>
      <c r="R167" s="21"/>
      <c r="S167" s="23"/>
      <c r="T167" s="23"/>
      <c r="U167" s="13">
        <v>3690000</v>
      </c>
      <c r="V167" s="13">
        <v>3690000</v>
      </c>
      <c r="W167" s="13">
        <v>3690000</v>
      </c>
      <c r="X167" s="14">
        <f>+W167/U167</f>
        <v>1</v>
      </c>
      <c r="Y167" s="14">
        <f>+W167/V167</f>
        <v>1</v>
      </c>
    </row>
    <row r="168" spans="2:25" ht="15">
      <c r="B168" s="8" t="s">
        <v>35</v>
      </c>
      <c r="C168" s="8" t="s">
        <v>36</v>
      </c>
      <c r="D168" s="9" t="s">
        <v>37</v>
      </c>
      <c r="E168" s="9" t="s">
        <v>38</v>
      </c>
      <c r="F168" s="9" t="s">
        <v>37</v>
      </c>
      <c r="G168" s="8" t="s">
        <v>358</v>
      </c>
      <c r="H168" s="9" t="s">
        <v>250</v>
      </c>
      <c r="I168" s="31" t="s">
        <v>360</v>
      </c>
      <c r="J168" s="10" t="s">
        <v>54</v>
      </c>
      <c r="K168" s="10" t="s">
        <v>42</v>
      </c>
      <c r="L168" s="10" t="s">
        <v>43</v>
      </c>
      <c r="M168" s="25" t="s">
        <v>88</v>
      </c>
      <c r="N168" s="8" t="s">
        <v>361</v>
      </c>
      <c r="O168" s="8" t="s">
        <v>62</v>
      </c>
      <c r="P168" s="25">
        <v>1</v>
      </c>
      <c r="Q168" s="25">
        <v>1</v>
      </c>
      <c r="R168" s="25">
        <v>0.3</v>
      </c>
      <c r="S168" s="12">
        <f>R168/P168</f>
        <v>0.3</v>
      </c>
      <c r="T168" s="12">
        <f>R168/Q168</f>
        <v>0.3</v>
      </c>
      <c r="U168" s="13"/>
      <c r="V168" s="13"/>
      <c r="W168" s="25"/>
      <c r="X168" s="25"/>
      <c r="Y168" s="25"/>
    </row>
    <row r="169" spans="2:25" ht="15">
      <c r="B169" s="8" t="s">
        <v>35</v>
      </c>
      <c r="C169" s="8" t="s">
        <v>36</v>
      </c>
      <c r="D169" s="9" t="s">
        <v>37</v>
      </c>
      <c r="E169" s="9" t="s">
        <v>38</v>
      </c>
      <c r="F169" s="9" t="s">
        <v>37</v>
      </c>
      <c r="G169" s="8" t="s">
        <v>358</v>
      </c>
      <c r="H169" s="9" t="s">
        <v>250</v>
      </c>
      <c r="I169" s="31" t="s">
        <v>362</v>
      </c>
      <c r="J169" s="10" t="s">
        <v>54</v>
      </c>
      <c r="K169" s="10" t="s">
        <v>42</v>
      </c>
      <c r="L169" s="10" t="s">
        <v>43</v>
      </c>
      <c r="M169" s="25" t="s">
        <v>88</v>
      </c>
      <c r="N169" s="8" t="s">
        <v>363</v>
      </c>
      <c r="O169" s="8" t="s">
        <v>62</v>
      </c>
      <c r="P169" s="25">
        <v>1</v>
      </c>
      <c r="Q169" s="25">
        <v>1</v>
      </c>
      <c r="R169" s="25">
        <v>0.14000000000000001</v>
      </c>
      <c r="S169" s="12">
        <f>R169/P169</f>
        <v>0.14000000000000001</v>
      </c>
      <c r="T169" s="12">
        <f>R169/Q169</f>
        <v>0.14000000000000001</v>
      </c>
      <c r="U169" s="13"/>
      <c r="V169" s="13"/>
      <c r="W169" s="25"/>
      <c r="X169" s="25"/>
      <c r="Y169" s="25"/>
    </row>
    <row r="170" spans="2:25" ht="23.25">
      <c r="B170" s="8" t="s">
        <v>35</v>
      </c>
      <c r="C170" s="8" t="s">
        <v>36</v>
      </c>
      <c r="D170" s="9" t="s">
        <v>37</v>
      </c>
      <c r="E170" s="9" t="s">
        <v>38</v>
      </c>
      <c r="F170" s="9" t="s">
        <v>37</v>
      </c>
      <c r="G170" s="18" t="s">
        <v>364</v>
      </c>
      <c r="H170" s="19"/>
      <c r="I170" s="29" t="s">
        <v>365</v>
      </c>
      <c r="J170" s="18"/>
      <c r="K170" s="18"/>
      <c r="L170" s="18"/>
      <c r="M170" s="21"/>
      <c r="N170" s="21"/>
      <c r="O170" s="21"/>
      <c r="P170" s="21"/>
      <c r="Q170" s="21"/>
      <c r="R170" s="21"/>
      <c r="S170" s="23"/>
      <c r="T170" s="23"/>
      <c r="U170" s="13">
        <f>SUM(U171:U175)</f>
        <v>9468061.5</v>
      </c>
      <c r="V170" s="13">
        <f>SUM(V171:V175)</f>
        <v>5399945.7300000004</v>
      </c>
      <c r="W170" s="13">
        <f>SUM(W171:W175)</f>
        <v>970749.39</v>
      </c>
      <c r="X170" s="14"/>
      <c r="Y170" s="14">
        <f t="shared" ref="Y170:Y197" si="23">+W170/V170</f>
        <v>0.17977021224618861</v>
      </c>
    </row>
    <row r="171" spans="2:25" ht="15">
      <c r="B171" s="8" t="s">
        <v>35</v>
      </c>
      <c r="C171" s="8" t="s">
        <v>36</v>
      </c>
      <c r="D171" s="9" t="s">
        <v>37</v>
      </c>
      <c r="E171" s="9" t="s">
        <v>38</v>
      </c>
      <c r="F171" s="9" t="s">
        <v>37</v>
      </c>
      <c r="G171" s="10" t="s">
        <v>364</v>
      </c>
      <c r="H171" s="9" t="s">
        <v>350</v>
      </c>
      <c r="I171" s="25" t="s">
        <v>366</v>
      </c>
      <c r="J171" s="10" t="s">
        <v>54</v>
      </c>
      <c r="K171" s="10" t="s">
        <v>42</v>
      </c>
      <c r="L171" s="10" t="s">
        <v>43</v>
      </c>
      <c r="M171" s="25" t="s">
        <v>44</v>
      </c>
      <c r="N171" s="8" t="s">
        <v>367</v>
      </c>
      <c r="O171" s="8" t="s">
        <v>62</v>
      </c>
      <c r="P171" s="25">
        <v>1</v>
      </c>
      <c r="Q171" s="25">
        <v>1</v>
      </c>
      <c r="R171" s="8">
        <v>0</v>
      </c>
      <c r="S171" s="12"/>
      <c r="T171" s="12">
        <f t="shared" ref="T171:T173" si="24">R171/Q171</f>
        <v>0</v>
      </c>
      <c r="U171" s="27">
        <v>1100000</v>
      </c>
      <c r="V171" s="27">
        <v>1100000</v>
      </c>
      <c r="W171" s="27">
        <v>0</v>
      </c>
      <c r="X171" s="28"/>
      <c r="Y171" s="14">
        <f t="shared" si="23"/>
        <v>0</v>
      </c>
    </row>
    <row r="172" spans="2:25" ht="15">
      <c r="B172" s="8" t="s">
        <v>35</v>
      </c>
      <c r="C172" s="8" t="s">
        <v>36</v>
      </c>
      <c r="D172" s="9" t="s">
        <v>37</v>
      </c>
      <c r="E172" s="9" t="s">
        <v>38</v>
      </c>
      <c r="F172" s="9" t="s">
        <v>37</v>
      </c>
      <c r="G172" s="10" t="s">
        <v>364</v>
      </c>
      <c r="H172" s="9" t="s">
        <v>350</v>
      </c>
      <c r="I172" s="8" t="s">
        <v>368</v>
      </c>
      <c r="J172" s="10" t="s">
        <v>54</v>
      </c>
      <c r="K172" s="10" t="s">
        <v>42</v>
      </c>
      <c r="L172" s="10" t="s">
        <v>43</v>
      </c>
      <c r="M172" s="25" t="s">
        <v>44</v>
      </c>
      <c r="N172" s="8" t="s">
        <v>367</v>
      </c>
      <c r="O172" s="8" t="s">
        <v>62</v>
      </c>
      <c r="P172" s="25">
        <v>1</v>
      </c>
      <c r="Q172" s="25">
        <v>1</v>
      </c>
      <c r="R172" s="25">
        <v>0</v>
      </c>
      <c r="S172" s="12"/>
      <c r="T172" s="12">
        <f t="shared" si="24"/>
        <v>0</v>
      </c>
      <c r="U172" s="27">
        <v>1650000</v>
      </c>
      <c r="V172" s="27">
        <v>1650000</v>
      </c>
      <c r="W172" s="27">
        <v>0</v>
      </c>
      <c r="X172" s="28"/>
      <c r="Y172" s="14">
        <f t="shared" si="23"/>
        <v>0</v>
      </c>
    </row>
    <row r="173" spans="2:25" ht="15">
      <c r="B173" s="8" t="s">
        <v>35</v>
      </c>
      <c r="C173" s="8" t="s">
        <v>36</v>
      </c>
      <c r="D173" s="9" t="s">
        <v>37</v>
      </c>
      <c r="E173" s="9" t="s">
        <v>38</v>
      </c>
      <c r="F173" s="9" t="s">
        <v>37</v>
      </c>
      <c r="G173" s="10" t="s">
        <v>364</v>
      </c>
      <c r="H173" s="9" t="s">
        <v>350</v>
      </c>
      <c r="I173" s="25" t="s">
        <v>369</v>
      </c>
      <c r="J173" s="10" t="s">
        <v>54</v>
      </c>
      <c r="K173" s="10" t="s">
        <v>42</v>
      </c>
      <c r="L173" s="10" t="s">
        <v>43</v>
      </c>
      <c r="M173" s="25" t="s">
        <v>44</v>
      </c>
      <c r="N173" s="8" t="s">
        <v>367</v>
      </c>
      <c r="O173" s="8" t="s">
        <v>62</v>
      </c>
      <c r="P173" s="25">
        <v>1</v>
      </c>
      <c r="Q173" s="25">
        <v>1</v>
      </c>
      <c r="R173" s="25">
        <v>0</v>
      </c>
      <c r="S173" s="12"/>
      <c r="T173" s="12">
        <f t="shared" si="24"/>
        <v>0</v>
      </c>
      <c r="U173" s="27">
        <v>1650000</v>
      </c>
      <c r="V173" s="27">
        <v>1650000</v>
      </c>
      <c r="W173" s="27">
        <v>0</v>
      </c>
      <c r="X173" s="14"/>
      <c r="Y173" s="14">
        <f t="shared" si="23"/>
        <v>0</v>
      </c>
    </row>
    <row r="174" spans="2:25" ht="15">
      <c r="B174" s="8" t="s">
        <v>35</v>
      </c>
      <c r="C174" s="8" t="s">
        <v>36</v>
      </c>
      <c r="D174" s="9" t="s">
        <v>37</v>
      </c>
      <c r="E174" s="9" t="s">
        <v>38</v>
      </c>
      <c r="F174" s="9" t="s">
        <v>37</v>
      </c>
      <c r="G174" s="10" t="s">
        <v>364</v>
      </c>
      <c r="H174" s="9" t="s">
        <v>350</v>
      </c>
      <c r="I174" s="8" t="s">
        <v>370</v>
      </c>
      <c r="J174" s="10" t="s">
        <v>54</v>
      </c>
      <c r="K174" s="10" t="s">
        <v>42</v>
      </c>
      <c r="L174" s="10" t="s">
        <v>43</v>
      </c>
      <c r="M174" s="25" t="s">
        <v>44</v>
      </c>
      <c r="N174" s="31" t="s">
        <v>367</v>
      </c>
      <c r="O174" s="8" t="s">
        <v>62</v>
      </c>
      <c r="P174" s="25">
        <v>8</v>
      </c>
      <c r="Q174" s="25">
        <v>0</v>
      </c>
      <c r="R174" s="25">
        <v>0</v>
      </c>
      <c r="S174" s="12"/>
      <c r="T174" s="12"/>
      <c r="U174" s="27">
        <v>5068061.5</v>
      </c>
      <c r="V174" s="27">
        <v>0</v>
      </c>
      <c r="W174" s="27">
        <v>0</v>
      </c>
      <c r="X174" s="28"/>
      <c r="Y174" s="14"/>
    </row>
    <row r="175" spans="2:25" ht="15">
      <c r="B175" s="8" t="s">
        <v>35</v>
      </c>
      <c r="C175" s="8" t="s">
        <v>36</v>
      </c>
      <c r="D175" s="9" t="s">
        <v>37</v>
      </c>
      <c r="E175" s="9" t="s">
        <v>38</v>
      </c>
      <c r="F175" s="9" t="s">
        <v>37</v>
      </c>
      <c r="G175" s="10" t="s">
        <v>364</v>
      </c>
      <c r="H175" s="9" t="s">
        <v>350</v>
      </c>
      <c r="I175" s="25" t="s">
        <v>371</v>
      </c>
      <c r="J175" s="10" t="s">
        <v>54</v>
      </c>
      <c r="K175" s="10" t="s">
        <v>42</v>
      </c>
      <c r="L175" s="10" t="s">
        <v>43</v>
      </c>
      <c r="M175" s="25" t="s">
        <v>44</v>
      </c>
      <c r="N175" s="31" t="s">
        <v>372</v>
      </c>
      <c r="O175" s="8" t="s">
        <v>62</v>
      </c>
      <c r="P175" s="25">
        <v>1</v>
      </c>
      <c r="Q175" s="25">
        <v>1</v>
      </c>
      <c r="R175" s="25">
        <v>0</v>
      </c>
      <c r="S175" s="12"/>
      <c r="T175" s="12">
        <f t="shared" ref="T175" si="25">R175/Q175</f>
        <v>0</v>
      </c>
      <c r="U175" s="27"/>
      <c r="V175" s="27">
        <v>999945.73</v>
      </c>
      <c r="W175" s="27">
        <v>970749.39</v>
      </c>
      <c r="X175" s="14"/>
      <c r="Y175" s="14"/>
    </row>
    <row r="176" spans="2:25" ht="15">
      <c r="B176" s="8" t="s">
        <v>35</v>
      </c>
      <c r="C176" s="8" t="s">
        <v>36</v>
      </c>
      <c r="D176" s="9" t="s">
        <v>37</v>
      </c>
      <c r="E176" s="9" t="s">
        <v>38</v>
      </c>
      <c r="F176" s="9" t="s">
        <v>37</v>
      </c>
      <c r="G176" s="18" t="s">
        <v>373</v>
      </c>
      <c r="H176" s="19"/>
      <c r="I176" s="29" t="s">
        <v>374</v>
      </c>
      <c r="J176" s="18"/>
      <c r="K176" s="18"/>
      <c r="L176" s="18"/>
      <c r="M176" s="21"/>
      <c r="N176" s="21"/>
      <c r="O176" s="21"/>
      <c r="P176" s="21"/>
      <c r="Q176" s="21"/>
      <c r="R176" s="21"/>
      <c r="S176" s="23"/>
      <c r="T176" s="23"/>
      <c r="U176" s="13">
        <v>0</v>
      </c>
      <c r="V176" s="13">
        <f>+V177</f>
        <v>1527.61</v>
      </c>
      <c r="W176" s="13">
        <f>+W177</f>
        <v>0</v>
      </c>
      <c r="X176" s="14"/>
      <c r="Y176" s="14">
        <f t="shared" ref="Y176:Y177" si="26">+W176/V176</f>
        <v>0</v>
      </c>
    </row>
    <row r="177" spans="2:25" ht="15">
      <c r="B177" s="8" t="s">
        <v>35</v>
      </c>
      <c r="C177" s="8" t="s">
        <v>36</v>
      </c>
      <c r="D177" s="9" t="s">
        <v>37</v>
      </c>
      <c r="E177" s="9" t="s">
        <v>38</v>
      </c>
      <c r="F177" s="9" t="s">
        <v>37</v>
      </c>
      <c r="G177" s="10" t="s">
        <v>373</v>
      </c>
      <c r="H177" s="9" t="s">
        <v>350</v>
      </c>
      <c r="I177" s="8" t="s">
        <v>375</v>
      </c>
      <c r="J177" s="10" t="s">
        <v>54</v>
      </c>
      <c r="K177" s="10" t="s">
        <v>42</v>
      </c>
      <c r="L177" s="10" t="s">
        <v>43</v>
      </c>
      <c r="M177" s="25" t="s">
        <v>44</v>
      </c>
      <c r="N177" s="8" t="s">
        <v>376</v>
      </c>
      <c r="O177" s="8" t="s">
        <v>62</v>
      </c>
      <c r="P177" s="25">
        <v>0</v>
      </c>
      <c r="Q177" s="25">
        <v>1</v>
      </c>
      <c r="R177" s="25">
        <v>1</v>
      </c>
      <c r="S177" s="12"/>
      <c r="T177" s="12">
        <f>R177/Q177</f>
        <v>1</v>
      </c>
      <c r="U177" s="27"/>
      <c r="V177" s="27">
        <v>1527.61</v>
      </c>
      <c r="W177" s="27">
        <v>0</v>
      </c>
      <c r="X177" s="28"/>
      <c r="Y177" s="14">
        <f t="shared" si="26"/>
        <v>0</v>
      </c>
    </row>
    <row r="178" spans="2:25" ht="23.25">
      <c r="B178" s="8" t="s">
        <v>35</v>
      </c>
      <c r="C178" s="8" t="s">
        <v>36</v>
      </c>
      <c r="D178" s="9" t="s">
        <v>37</v>
      </c>
      <c r="E178" s="9" t="s">
        <v>38</v>
      </c>
      <c r="F178" s="9" t="s">
        <v>37</v>
      </c>
      <c r="G178" s="18" t="s">
        <v>377</v>
      </c>
      <c r="H178" s="19"/>
      <c r="I178" s="29" t="s">
        <v>378</v>
      </c>
      <c r="J178" s="18"/>
      <c r="K178" s="18"/>
      <c r="L178" s="18"/>
      <c r="M178" s="21"/>
      <c r="N178" s="21"/>
      <c r="O178" s="21"/>
      <c r="P178" s="21"/>
      <c r="Q178" s="21"/>
      <c r="R178" s="21"/>
      <c r="S178" s="23"/>
      <c r="T178" s="23"/>
      <c r="U178" s="13">
        <f>SUM(U179:U179)</f>
        <v>0</v>
      </c>
      <c r="V178" s="13">
        <f>SUM(V179:V179)</f>
        <v>100448.51</v>
      </c>
      <c r="W178" s="13">
        <f>SUM(W179:W179)</f>
        <v>100448.51</v>
      </c>
      <c r="X178" s="14"/>
      <c r="Y178" s="14">
        <f t="shared" si="23"/>
        <v>1</v>
      </c>
    </row>
    <row r="179" spans="2:25" ht="15">
      <c r="B179" s="8" t="s">
        <v>35</v>
      </c>
      <c r="C179" s="8" t="s">
        <v>36</v>
      </c>
      <c r="D179" s="9" t="s">
        <v>37</v>
      </c>
      <c r="E179" s="9" t="s">
        <v>38</v>
      </c>
      <c r="F179" s="9" t="s">
        <v>37</v>
      </c>
      <c r="G179" s="10" t="s">
        <v>377</v>
      </c>
      <c r="H179" s="9" t="s">
        <v>350</v>
      </c>
      <c r="I179" s="31" t="s">
        <v>379</v>
      </c>
      <c r="J179" s="10" t="s">
        <v>54</v>
      </c>
      <c r="K179" s="10" t="s">
        <v>42</v>
      </c>
      <c r="L179" s="10" t="s">
        <v>43</v>
      </c>
      <c r="M179" s="25" t="s">
        <v>44</v>
      </c>
      <c r="N179" s="8" t="s">
        <v>376</v>
      </c>
      <c r="O179" s="8" t="s">
        <v>62</v>
      </c>
      <c r="P179" s="25">
        <v>1</v>
      </c>
      <c r="Q179" s="25">
        <v>1</v>
      </c>
      <c r="R179" s="25">
        <v>0</v>
      </c>
      <c r="S179" s="12"/>
      <c r="T179" s="12">
        <f t="shared" ref="T179" si="27">R179/Q179</f>
        <v>0</v>
      </c>
      <c r="U179" s="27"/>
      <c r="V179" s="27">
        <v>100448.51</v>
      </c>
      <c r="W179" s="27">
        <v>100448.51</v>
      </c>
      <c r="X179" s="28"/>
      <c r="Y179" s="14">
        <f t="shared" si="23"/>
        <v>1</v>
      </c>
    </row>
    <row r="180" spans="2:25" ht="23.25">
      <c r="B180" s="8" t="s">
        <v>35</v>
      </c>
      <c r="C180" s="8" t="s">
        <v>36</v>
      </c>
      <c r="D180" s="9" t="s">
        <v>37</v>
      </c>
      <c r="E180" s="9" t="s">
        <v>38</v>
      </c>
      <c r="F180" s="9" t="s">
        <v>37</v>
      </c>
      <c r="G180" s="18" t="s">
        <v>380</v>
      </c>
      <c r="H180" s="19"/>
      <c r="I180" s="29" t="s">
        <v>381</v>
      </c>
      <c r="J180" s="18"/>
      <c r="K180" s="18"/>
      <c r="L180" s="18"/>
      <c r="M180" s="21"/>
      <c r="N180" s="21"/>
      <c r="O180" s="21"/>
      <c r="P180" s="21"/>
      <c r="Q180" s="21"/>
      <c r="R180" s="21"/>
      <c r="S180" s="23"/>
      <c r="T180" s="23"/>
      <c r="U180" s="13">
        <f>SUM(U181:U181)</f>
        <v>0</v>
      </c>
      <c r="V180" s="13">
        <f>SUM(V181:V181)</f>
        <v>4945000</v>
      </c>
      <c r="W180" s="13">
        <f>SUM(W181:W181)</f>
        <v>4945000</v>
      </c>
      <c r="X180" s="14"/>
      <c r="Y180" s="14">
        <f t="shared" si="23"/>
        <v>1</v>
      </c>
    </row>
    <row r="181" spans="2:25" ht="15">
      <c r="B181" s="8" t="s">
        <v>35</v>
      </c>
      <c r="C181" s="8" t="s">
        <v>36</v>
      </c>
      <c r="D181" s="9" t="s">
        <v>37</v>
      </c>
      <c r="E181" s="9" t="s">
        <v>38</v>
      </c>
      <c r="F181" s="9" t="s">
        <v>37</v>
      </c>
      <c r="G181" s="10" t="s">
        <v>380</v>
      </c>
      <c r="H181" s="9" t="s">
        <v>350</v>
      </c>
      <c r="I181" s="31" t="s">
        <v>382</v>
      </c>
      <c r="J181" s="10" t="s">
        <v>54</v>
      </c>
      <c r="K181" s="10" t="s">
        <v>42</v>
      </c>
      <c r="L181" s="10" t="s">
        <v>43</v>
      </c>
      <c r="M181" s="25" t="s">
        <v>44</v>
      </c>
      <c r="N181" s="8" t="s">
        <v>376</v>
      </c>
      <c r="O181" s="8" t="s">
        <v>62</v>
      </c>
      <c r="P181" s="25">
        <v>0</v>
      </c>
      <c r="Q181" s="25">
        <v>1</v>
      </c>
      <c r="R181" s="25">
        <v>0</v>
      </c>
      <c r="S181" s="12"/>
      <c r="T181" s="12">
        <f t="shared" ref="T181" si="28">R181/Q181</f>
        <v>0</v>
      </c>
      <c r="U181" s="27"/>
      <c r="V181" s="27">
        <v>4945000</v>
      </c>
      <c r="W181" s="27">
        <v>4945000</v>
      </c>
      <c r="X181" s="28"/>
      <c r="Y181" s="14">
        <f t="shared" si="23"/>
        <v>1</v>
      </c>
    </row>
    <row r="182" spans="2:25" ht="22.5">
      <c r="B182" s="8" t="s">
        <v>35</v>
      </c>
      <c r="C182" s="8" t="s">
        <v>36</v>
      </c>
      <c r="D182" s="9" t="s">
        <v>37</v>
      </c>
      <c r="E182" s="9" t="s">
        <v>38</v>
      </c>
      <c r="F182" s="9" t="s">
        <v>37</v>
      </c>
      <c r="G182" s="18" t="s">
        <v>383</v>
      </c>
      <c r="H182" s="19"/>
      <c r="I182" s="54" t="s">
        <v>384</v>
      </c>
      <c r="J182" s="18"/>
      <c r="K182" s="18"/>
      <c r="L182" s="18"/>
      <c r="M182" s="21"/>
      <c r="N182" s="21"/>
      <c r="O182" s="21"/>
      <c r="P182" s="21"/>
      <c r="Q182" s="21"/>
      <c r="R182" s="21"/>
      <c r="S182" s="23"/>
      <c r="T182" s="23"/>
      <c r="U182" s="13">
        <f>SUM(U183:U183)</f>
        <v>3000000</v>
      </c>
      <c r="V182" s="13">
        <f>SUM(V183:V183)</f>
        <v>3000000</v>
      </c>
      <c r="W182" s="13">
        <f>SUM(W183:W183)</f>
        <v>0</v>
      </c>
      <c r="X182" s="14"/>
      <c r="Y182" s="14">
        <f t="shared" si="23"/>
        <v>0</v>
      </c>
    </row>
    <row r="183" spans="2:25" ht="15">
      <c r="B183" s="8" t="s">
        <v>35</v>
      </c>
      <c r="C183" s="8" t="s">
        <v>36</v>
      </c>
      <c r="D183" s="9" t="s">
        <v>37</v>
      </c>
      <c r="E183" s="9" t="s">
        <v>38</v>
      </c>
      <c r="F183" s="9" t="s">
        <v>37</v>
      </c>
      <c r="G183" s="10" t="s">
        <v>383</v>
      </c>
      <c r="H183" s="9" t="s">
        <v>350</v>
      </c>
      <c r="I183" s="8" t="s">
        <v>385</v>
      </c>
      <c r="J183" s="10" t="s">
        <v>54</v>
      </c>
      <c r="K183" s="10" t="s">
        <v>42</v>
      </c>
      <c r="L183" s="10" t="s">
        <v>43</v>
      </c>
      <c r="M183" s="25" t="s">
        <v>44</v>
      </c>
      <c r="N183" s="8" t="s">
        <v>386</v>
      </c>
      <c r="O183" s="8" t="s">
        <v>62</v>
      </c>
      <c r="P183" s="25">
        <v>1</v>
      </c>
      <c r="Q183" s="25">
        <v>1</v>
      </c>
      <c r="R183" s="25">
        <v>0</v>
      </c>
      <c r="S183" s="12"/>
      <c r="T183" s="12">
        <f>R183/Q183</f>
        <v>0</v>
      </c>
      <c r="U183" s="27">
        <v>3000000</v>
      </c>
      <c r="V183" s="27">
        <v>3000000</v>
      </c>
      <c r="W183" s="27"/>
      <c r="X183" s="28"/>
      <c r="Y183" s="14">
        <f t="shared" si="23"/>
        <v>0</v>
      </c>
    </row>
    <row r="184" spans="2:25" ht="15">
      <c r="B184" s="8" t="s">
        <v>35</v>
      </c>
      <c r="C184" s="8" t="s">
        <v>36</v>
      </c>
      <c r="D184" s="9" t="s">
        <v>37</v>
      </c>
      <c r="E184" s="9" t="s">
        <v>38</v>
      </c>
      <c r="F184" s="9" t="s">
        <v>37</v>
      </c>
      <c r="G184" s="18" t="s">
        <v>387</v>
      </c>
      <c r="H184" s="19"/>
      <c r="I184" s="52" t="s">
        <v>388</v>
      </c>
      <c r="J184" s="10"/>
      <c r="K184" s="10"/>
      <c r="L184" s="10"/>
      <c r="M184" s="25"/>
      <c r="N184" s="8"/>
      <c r="O184" s="8"/>
      <c r="P184" s="25"/>
      <c r="Q184" s="25"/>
      <c r="R184" s="55"/>
      <c r="S184" s="23"/>
      <c r="T184" s="12"/>
      <c r="U184" s="13">
        <f>+U186</f>
        <v>0</v>
      </c>
      <c r="V184" s="13">
        <f>+V185+V186</f>
        <v>57873898.019999996</v>
      </c>
      <c r="W184" s="13">
        <f>+W185+W186</f>
        <v>0</v>
      </c>
      <c r="X184" s="14"/>
      <c r="Y184" s="14">
        <f t="shared" si="23"/>
        <v>0</v>
      </c>
    </row>
    <row r="185" spans="2:25" ht="15">
      <c r="B185" s="8" t="s">
        <v>35</v>
      </c>
      <c r="C185" s="8" t="s">
        <v>36</v>
      </c>
      <c r="D185" s="9" t="s">
        <v>37</v>
      </c>
      <c r="E185" s="9" t="s">
        <v>38</v>
      </c>
      <c r="F185" s="9" t="s">
        <v>37</v>
      </c>
      <c r="G185" s="10" t="s">
        <v>387</v>
      </c>
      <c r="H185" s="9" t="s">
        <v>350</v>
      </c>
      <c r="I185" s="8" t="s">
        <v>389</v>
      </c>
      <c r="J185" s="10" t="s">
        <v>54</v>
      </c>
      <c r="K185" s="10" t="s">
        <v>42</v>
      </c>
      <c r="L185" s="10" t="s">
        <v>43</v>
      </c>
      <c r="M185" s="25" t="s">
        <v>44</v>
      </c>
      <c r="N185" s="8" t="s">
        <v>390</v>
      </c>
      <c r="O185" s="8" t="s">
        <v>62</v>
      </c>
      <c r="P185" s="25">
        <v>0</v>
      </c>
      <c r="Q185" s="25">
        <v>1</v>
      </c>
      <c r="R185" s="25">
        <v>0</v>
      </c>
      <c r="S185" s="12"/>
      <c r="T185" s="12">
        <f>R185/Q185</f>
        <v>0</v>
      </c>
      <c r="U185" s="27">
        <v>0</v>
      </c>
      <c r="V185" s="56">
        <v>56284100.549999997</v>
      </c>
      <c r="W185" s="27">
        <v>0</v>
      </c>
      <c r="X185" s="28"/>
      <c r="Y185" s="14">
        <f t="shared" si="23"/>
        <v>0</v>
      </c>
    </row>
    <row r="186" spans="2:25" ht="15">
      <c r="B186" s="8" t="s">
        <v>35</v>
      </c>
      <c r="C186" s="8" t="s">
        <v>36</v>
      </c>
      <c r="D186" s="9" t="s">
        <v>37</v>
      </c>
      <c r="E186" s="9" t="s">
        <v>38</v>
      </c>
      <c r="F186" s="9" t="s">
        <v>37</v>
      </c>
      <c r="G186" s="10" t="s">
        <v>387</v>
      </c>
      <c r="H186" s="9" t="s">
        <v>350</v>
      </c>
      <c r="I186" s="8" t="s">
        <v>391</v>
      </c>
      <c r="J186" s="10" t="s">
        <v>54</v>
      </c>
      <c r="K186" s="10" t="s">
        <v>42</v>
      </c>
      <c r="L186" s="10" t="s">
        <v>43</v>
      </c>
      <c r="M186" s="25" t="s">
        <v>44</v>
      </c>
      <c r="N186" s="8" t="s">
        <v>390</v>
      </c>
      <c r="O186" s="8" t="s">
        <v>62</v>
      </c>
      <c r="P186" s="25">
        <v>0</v>
      </c>
      <c r="Q186" s="25">
        <v>1</v>
      </c>
      <c r="R186" s="25">
        <v>0</v>
      </c>
      <c r="S186" s="12"/>
      <c r="T186" s="12">
        <f>R186/Q186</f>
        <v>0</v>
      </c>
      <c r="U186" s="27">
        <v>0</v>
      </c>
      <c r="V186" s="56">
        <v>1589797.47</v>
      </c>
      <c r="W186" s="27">
        <v>0</v>
      </c>
      <c r="X186" s="28"/>
      <c r="Y186" s="14">
        <f t="shared" si="23"/>
        <v>0</v>
      </c>
    </row>
    <row r="187" spans="2:25" ht="23.25">
      <c r="B187" s="8" t="s">
        <v>35</v>
      </c>
      <c r="C187" s="8" t="s">
        <v>36</v>
      </c>
      <c r="D187" s="9" t="s">
        <v>37</v>
      </c>
      <c r="E187" s="9" t="s">
        <v>38</v>
      </c>
      <c r="F187" s="9" t="s">
        <v>37</v>
      </c>
      <c r="G187" s="18" t="s">
        <v>392</v>
      </c>
      <c r="H187" s="19"/>
      <c r="I187" s="29" t="s">
        <v>393</v>
      </c>
      <c r="J187" s="10"/>
      <c r="K187" s="10"/>
      <c r="L187" s="10"/>
      <c r="M187" s="25"/>
      <c r="N187" s="8"/>
      <c r="O187" s="8"/>
      <c r="P187" s="25"/>
      <c r="Q187" s="25"/>
      <c r="R187" s="55"/>
      <c r="S187" s="23"/>
      <c r="T187" s="12"/>
      <c r="U187" s="13">
        <f>+U188+U189+U190</f>
        <v>5955421.0299999993</v>
      </c>
      <c r="V187" s="13">
        <f>+V188+V189+V190</f>
        <v>5955421.0299999993</v>
      </c>
      <c r="W187" s="13">
        <f>+W188+W189+W190</f>
        <v>0</v>
      </c>
      <c r="X187" s="14"/>
      <c r="Y187" s="14">
        <f t="shared" si="23"/>
        <v>0</v>
      </c>
    </row>
    <row r="188" spans="2:25" ht="15">
      <c r="B188" s="8" t="s">
        <v>35</v>
      </c>
      <c r="C188" s="8" t="s">
        <v>36</v>
      </c>
      <c r="D188" s="9" t="s">
        <v>37</v>
      </c>
      <c r="E188" s="9" t="s">
        <v>38</v>
      </c>
      <c r="F188" s="9" t="s">
        <v>37</v>
      </c>
      <c r="G188" s="9" t="s">
        <v>392</v>
      </c>
      <c r="H188" s="9" t="s">
        <v>350</v>
      </c>
      <c r="I188" s="8" t="s">
        <v>394</v>
      </c>
      <c r="J188" s="10" t="s">
        <v>54</v>
      </c>
      <c r="K188" s="10" t="s">
        <v>42</v>
      </c>
      <c r="L188" s="10" t="s">
        <v>43</v>
      </c>
      <c r="M188" s="25" t="s">
        <v>44</v>
      </c>
      <c r="N188" s="8" t="s">
        <v>395</v>
      </c>
      <c r="O188" s="8" t="s">
        <v>62</v>
      </c>
      <c r="P188" s="25">
        <v>490</v>
      </c>
      <c r="Q188" s="25">
        <v>490</v>
      </c>
      <c r="R188" s="25">
        <v>0</v>
      </c>
      <c r="S188" s="23"/>
      <c r="T188" s="12">
        <f>R188/Q188</f>
        <v>0</v>
      </c>
      <c r="U188" s="27">
        <v>3599421.03</v>
      </c>
      <c r="V188" s="27">
        <v>3599421.03</v>
      </c>
      <c r="W188" s="27">
        <v>0</v>
      </c>
      <c r="X188" s="14"/>
      <c r="Y188" s="14">
        <f t="shared" si="23"/>
        <v>0</v>
      </c>
    </row>
    <row r="189" spans="2:25" ht="15">
      <c r="B189" s="8" t="s">
        <v>35</v>
      </c>
      <c r="C189" s="8" t="s">
        <v>36</v>
      </c>
      <c r="D189" s="9" t="s">
        <v>37</v>
      </c>
      <c r="E189" s="9" t="s">
        <v>38</v>
      </c>
      <c r="F189" s="9" t="s">
        <v>37</v>
      </c>
      <c r="G189" s="9" t="s">
        <v>392</v>
      </c>
      <c r="H189" s="9" t="s">
        <v>350</v>
      </c>
      <c r="I189" s="8" t="s">
        <v>396</v>
      </c>
      <c r="J189" s="10" t="s">
        <v>54</v>
      </c>
      <c r="K189" s="10" t="s">
        <v>42</v>
      </c>
      <c r="L189" s="10" t="s">
        <v>43</v>
      </c>
      <c r="M189" s="25" t="s">
        <v>44</v>
      </c>
      <c r="N189" s="8" t="s">
        <v>397</v>
      </c>
      <c r="O189" s="8" t="s">
        <v>62</v>
      </c>
      <c r="P189" s="25">
        <v>1</v>
      </c>
      <c r="Q189" s="25">
        <v>1</v>
      </c>
      <c r="R189" s="25">
        <v>0</v>
      </c>
      <c r="S189" s="23"/>
      <c r="T189" s="12">
        <f>R189/Q189</f>
        <v>0</v>
      </c>
      <c r="U189" s="27">
        <v>700000</v>
      </c>
      <c r="V189" s="27">
        <v>700000</v>
      </c>
      <c r="W189" s="27">
        <v>0</v>
      </c>
      <c r="X189" s="14"/>
      <c r="Y189" s="14">
        <f t="shared" si="23"/>
        <v>0</v>
      </c>
    </row>
    <row r="190" spans="2:25" ht="15">
      <c r="B190" s="8" t="s">
        <v>35</v>
      </c>
      <c r="C190" s="8" t="s">
        <v>36</v>
      </c>
      <c r="D190" s="9" t="s">
        <v>37</v>
      </c>
      <c r="E190" s="9" t="s">
        <v>38</v>
      </c>
      <c r="F190" s="9" t="s">
        <v>37</v>
      </c>
      <c r="G190" s="9" t="s">
        <v>392</v>
      </c>
      <c r="H190" s="9" t="s">
        <v>350</v>
      </c>
      <c r="I190" s="8" t="s">
        <v>398</v>
      </c>
      <c r="J190" s="10" t="s">
        <v>54</v>
      </c>
      <c r="K190" s="10" t="s">
        <v>42</v>
      </c>
      <c r="L190" s="10" t="s">
        <v>43</v>
      </c>
      <c r="M190" s="25" t="s">
        <v>44</v>
      </c>
      <c r="N190" s="8" t="s">
        <v>399</v>
      </c>
      <c r="O190" s="8" t="s">
        <v>62</v>
      </c>
      <c r="P190" s="25">
        <v>1</v>
      </c>
      <c r="Q190" s="25">
        <v>1</v>
      </c>
      <c r="R190" s="25">
        <v>0</v>
      </c>
      <c r="S190" s="23"/>
      <c r="T190" s="12">
        <f>R190/Q190</f>
        <v>0</v>
      </c>
      <c r="U190" s="27">
        <v>1656000</v>
      </c>
      <c r="V190" s="27">
        <v>1656000</v>
      </c>
      <c r="W190" s="27">
        <v>0</v>
      </c>
      <c r="X190" s="14"/>
      <c r="Y190" s="14">
        <f t="shared" si="23"/>
        <v>0</v>
      </c>
    </row>
    <row r="191" spans="2:25" ht="23.25">
      <c r="B191" s="8" t="s">
        <v>35</v>
      </c>
      <c r="C191" s="8" t="s">
        <v>36</v>
      </c>
      <c r="D191" s="9" t="s">
        <v>37</v>
      </c>
      <c r="E191" s="9" t="s">
        <v>38</v>
      </c>
      <c r="F191" s="9" t="s">
        <v>37</v>
      </c>
      <c r="G191" s="18" t="s">
        <v>400</v>
      </c>
      <c r="H191" s="19"/>
      <c r="I191" s="29" t="s">
        <v>401</v>
      </c>
      <c r="J191" s="18"/>
      <c r="K191" s="18"/>
      <c r="L191" s="18"/>
      <c r="M191" s="21"/>
      <c r="N191" s="21"/>
      <c r="O191" s="21"/>
      <c r="P191" s="21"/>
      <c r="Q191" s="21"/>
      <c r="R191" s="21"/>
      <c r="S191" s="23"/>
      <c r="T191" s="23"/>
      <c r="U191" s="13">
        <f>+U192</f>
        <v>4500000</v>
      </c>
      <c r="V191" s="13">
        <f>+V192</f>
        <v>4500000</v>
      </c>
      <c r="W191" s="13">
        <f>+W192</f>
        <v>0</v>
      </c>
      <c r="X191" s="14"/>
      <c r="Y191" s="14">
        <f t="shared" si="23"/>
        <v>0</v>
      </c>
    </row>
    <row r="192" spans="2:25" ht="15">
      <c r="B192" s="8" t="s">
        <v>35</v>
      </c>
      <c r="C192" s="8" t="s">
        <v>36</v>
      </c>
      <c r="D192" s="9" t="s">
        <v>37</v>
      </c>
      <c r="E192" s="9" t="s">
        <v>38</v>
      </c>
      <c r="F192" s="9" t="s">
        <v>37</v>
      </c>
      <c r="G192" s="10" t="s">
        <v>400</v>
      </c>
      <c r="H192" s="9" t="s">
        <v>350</v>
      </c>
      <c r="I192" s="8" t="s">
        <v>402</v>
      </c>
      <c r="J192" s="10" t="s">
        <v>54</v>
      </c>
      <c r="K192" s="10" t="s">
        <v>42</v>
      </c>
      <c r="L192" s="10" t="s">
        <v>43</v>
      </c>
      <c r="M192" s="25" t="s">
        <v>44</v>
      </c>
      <c r="N192" s="8" t="s">
        <v>376</v>
      </c>
      <c r="O192" s="8" t="s">
        <v>62</v>
      </c>
      <c r="P192" s="25">
        <v>1</v>
      </c>
      <c r="Q192" s="25">
        <v>1</v>
      </c>
      <c r="R192" s="25">
        <v>0</v>
      </c>
      <c r="S192" s="12"/>
      <c r="T192" s="12">
        <f>R192/Q192</f>
        <v>0</v>
      </c>
      <c r="U192" s="27">
        <v>4500000</v>
      </c>
      <c r="V192" s="27">
        <v>4500000</v>
      </c>
      <c r="W192" s="27">
        <v>0</v>
      </c>
      <c r="X192" s="28"/>
      <c r="Y192" s="14">
        <f t="shared" si="23"/>
        <v>0</v>
      </c>
    </row>
    <row r="193" spans="2:25" ht="23.25">
      <c r="B193" s="8" t="s">
        <v>35</v>
      </c>
      <c r="C193" s="8" t="s">
        <v>36</v>
      </c>
      <c r="D193" s="9" t="s">
        <v>37</v>
      </c>
      <c r="E193" s="9" t="s">
        <v>38</v>
      </c>
      <c r="F193" s="9" t="s">
        <v>37</v>
      </c>
      <c r="G193" s="18" t="s">
        <v>403</v>
      </c>
      <c r="H193" s="9"/>
      <c r="I193" s="29" t="s">
        <v>404</v>
      </c>
      <c r="J193" s="18"/>
      <c r="K193" s="18"/>
      <c r="L193" s="18"/>
      <c r="M193" s="21"/>
      <c r="N193" s="21"/>
      <c r="O193" s="21"/>
      <c r="P193" s="25"/>
      <c r="Q193" s="25"/>
      <c r="R193" s="25"/>
      <c r="S193" s="23"/>
      <c r="T193" s="23"/>
      <c r="U193" s="13">
        <f>+U194+U195</f>
        <v>0</v>
      </c>
      <c r="V193" s="13">
        <f>+V194+V195</f>
        <v>1358263.6199999999</v>
      </c>
      <c r="W193" s="13">
        <f>+W194+W195</f>
        <v>967006.49</v>
      </c>
      <c r="X193" s="14"/>
      <c r="Y193" s="14">
        <f t="shared" si="23"/>
        <v>0.71194315724954782</v>
      </c>
    </row>
    <row r="194" spans="2:25" ht="15">
      <c r="B194" s="8" t="s">
        <v>35</v>
      </c>
      <c r="C194" s="8" t="s">
        <v>36</v>
      </c>
      <c r="D194" s="9" t="s">
        <v>37</v>
      </c>
      <c r="E194" s="9" t="s">
        <v>38</v>
      </c>
      <c r="F194" s="9" t="s">
        <v>37</v>
      </c>
      <c r="G194" s="10" t="s">
        <v>403</v>
      </c>
      <c r="H194" s="9" t="s">
        <v>350</v>
      </c>
      <c r="I194" s="31" t="s">
        <v>405</v>
      </c>
      <c r="J194" s="10" t="s">
        <v>54</v>
      </c>
      <c r="K194" s="10" t="s">
        <v>42</v>
      </c>
      <c r="L194" s="10" t="s">
        <v>43</v>
      </c>
      <c r="M194" s="25" t="s">
        <v>44</v>
      </c>
      <c r="N194" s="31" t="s">
        <v>406</v>
      </c>
      <c r="O194" s="8" t="s">
        <v>62</v>
      </c>
      <c r="P194" s="25">
        <v>0</v>
      </c>
      <c r="Q194" s="25">
        <v>1</v>
      </c>
      <c r="R194" s="25">
        <v>0.95</v>
      </c>
      <c r="S194" s="23"/>
      <c r="T194" s="12">
        <f t="shared" ref="T194:T195" si="29">R194/Q194</f>
        <v>0.95</v>
      </c>
      <c r="U194" s="13">
        <v>0</v>
      </c>
      <c r="V194" s="27">
        <v>1131413.17</v>
      </c>
      <c r="W194" s="27">
        <v>789298.26</v>
      </c>
      <c r="X194" s="14"/>
      <c r="Y194" s="14">
        <f t="shared" si="23"/>
        <v>0.69762159477072383</v>
      </c>
    </row>
    <row r="195" spans="2:25" ht="15">
      <c r="B195" s="8" t="s">
        <v>35</v>
      </c>
      <c r="C195" s="8" t="s">
        <v>36</v>
      </c>
      <c r="D195" s="9" t="s">
        <v>37</v>
      </c>
      <c r="E195" s="9" t="s">
        <v>38</v>
      </c>
      <c r="F195" s="9" t="s">
        <v>37</v>
      </c>
      <c r="G195" s="10" t="s">
        <v>403</v>
      </c>
      <c r="H195" s="9" t="s">
        <v>350</v>
      </c>
      <c r="I195" s="31" t="s">
        <v>407</v>
      </c>
      <c r="J195" s="10" t="s">
        <v>54</v>
      </c>
      <c r="K195" s="10" t="s">
        <v>42</v>
      </c>
      <c r="L195" s="10" t="s">
        <v>43</v>
      </c>
      <c r="M195" s="25" t="s">
        <v>44</v>
      </c>
      <c r="N195" s="31" t="s">
        <v>406</v>
      </c>
      <c r="O195" s="8" t="s">
        <v>62</v>
      </c>
      <c r="P195" s="25">
        <v>0</v>
      </c>
      <c r="Q195" s="25">
        <v>1</v>
      </c>
      <c r="R195" s="25">
        <v>0</v>
      </c>
      <c r="S195" s="23"/>
      <c r="T195" s="12">
        <f t="shared" si="29"/>
        <v>0</v>
      </c>
      <c r="U195" s="13"/>
      <c r="V195" s="27">
        <v>226850.45</v>
      </c>
      <c r="W195" s="27">
        <v>177708.23</v>
      </c>
      <c r="X195" s="14"/>
      <c r="Y195" s="14">
        <f t="shared" si="23"/>
        <v>0.78337173234613378</v>
      </c>
    </row>
    <row r="196" spans="2:25" ht="15.75">
      <c r="B196" s="8" t="s">
        <v>35</v>
      </c>
      <c r="C196" s="8" t="s">
        <v>36</v>
      </c>
      <c r="D196" s="9" t="s">
        <v>37</v>
      </c>
      <c r="E196" s="9" t="s">
        <v>38</v>
      </c>
      <c r="F196" s="9" t="s">
        <v>37</v>
      </c>
      <c r="G196" s="40"/>
      <c r="H196" s="9" t="s">
        <v>39</v>
      </c>
      <c r="I196" s="30" t="s">
        <v>408</v>
      </c>
      <c r="J196" s="10" t="s">
        <v>76</v>
      </c>
      <c r="K196" s="10" t="s">
        <v>42</v>
      </c>
      <c r="L196" s="10" t="s">
        <v>43</v>
      </c>
      <c r="M196" s="8" t="s">
        <v>77</v>
      </c>
      <c r="N196" s="8" t="s">
        <v>343</v>
      </c>
      <c r="O196" s="8" t="s">
        <v>62</v>
      </c>
      <c r="P196" s="25">
        <v>4</v>
      </c>
      <c r="Q196" s="25">
        <v>4</v>
      </c>
      <c r="R196" s="25">
        <v>1.6</v>
      </c>
      <c r="S196" s="12">
        <f>R196/P196</f>
        <v>0.4</v>
      </c>
      <c r="T196" s="12">
        <f>R196/Q196</f>
        <v>0.4</v>
      </c>
      <c r="U196" s="13">
        <f>+U197+U201+U205+U207+U211+U215</f>
        <v>13996517.469999999</v>
      </c>
      <c r="V196" s="13">
        <f>+V197+V201+V205+V207+V211+V215</f>
        <v>14504917.469999999</v>
      </c>
      <c r="W196" s="13">
        <f>+W197+W201+W205+W207+W211+W215</f>
        <v>13796517.469999999</v>
      </c>
      <c r="X196" s="14">
        <f>+W196/U196</f>
        <v>0.98571073122805886</v>
      </c>
      <c r="Y196" s="14">
        <f t="shared" si="23"/>
        <v>0.95116139051013848</v>
      </c>
    </row>
    <row r="197" spans="2:25" ht="34.5">
      <c r="B197" s="8" t="s">
        <v>35</v>
      </c>
      <c r="C197" s="8" t="s">
        <v>36</v>
      </c>
      <c r="D197" s="9" t="s">
        <v>37</v>
      </c>
      <c r="E197" s="9" t="s">
        <v>38</v>
      </c>
      <c r="F197" s="9" t="s">
        <v>37</v>
      </c>
      <c r="G197" s="18" t="s">
        <v>409</v>
      </c>
      <c r="H197" s="19"/>
      <c r="I197" s="29" t="s">
        <v>410</v>
      </c>
      <c r="J197" s="18"/>
      <c r="K197" s="18"/>
      <c r="L197" s="18"/>
      <c r="M197" s="21"/>
      <c r="N197" s="21"/>
      <c r="O197" s="21"/>
      <c r="P197" s="21"/>
      <c r="Q197" s="21"/>
      <c r="R197" s="21"/>
      <c r="S197" s="23"/>
      <c r="T197" s="23"/>
      <c r="U197" s="13">
        <v>2350960.73</v>
      </c>
      <c r="V197" s="13">
        <v>2467260.73</v>
      </c>
      <c r="W197" s="13">
        <v>2300960.73</v>
      </c>
      <c r="X197" s="14">
        <f>+W197/U197</f>
        <v>0.97873209902574598</v>
      </c>
      <c r="Y197" s="14">
        <f t="shared" si="23"/>
        <v>0.93259731410713131</v>
      </c>
    </row>
    <row r="198" spans="2:25" ht="15">
      <c r="B198" s="8" t="s">
        <v>35</v>
      </c>
      <c r="C198" s="8" t="s">
        <v>36</v>
      </c>
      <c r="D198" s="9" t="s">
        <v>37</v>
      </c>
      <c r="E198" s="9" t="s">
        <v>38</v>
      </c>
      <c r="F198" s="9" t="s">
        <v>37</v>
      </c>
      <c r="G198" s="8" t="s">
        <v>409</v>
      </c>
      <c r="H198" s="9" t="s">
        <v>146</v>
      </c>
      <c r="I198" s="8" t="s">
        <v>411</v>
      </c>
      <c r="J198" s="10" t="s">
        <v>54</v>
      </c>
      <c r="K198" s="10" t="s">
        <v>42</v>
      </c>
      <c r="L198" s="10" t="s">
        <v>43</v>
      </c>
      <c r="M198" s="25" t="s">
        <v>88</v>
      </c>
      <c r="N198" s="8" t="s">
        <v>412</v>
      </c>
      <c r="O198" s="8" t="s">
        <v>62</v>
      </c>
      <c r="P198" s="38">
        <v>18000</v>
      </c>
      <c r="Q198" s="38">
        <v>18000</v>
      </c>
      <c r="R198" s="38">
        <v>13985</v>
      </c>
      <c r="S198" s="12">
        <f>R198/P198</f>
        <v>0.77694444444444444</v>
      </c>
      <c r="T198" s="12">
        <f>R198/Q198</f>
        <v>0.77694444444444444</v>
      </c>
      <c r="U198" s="27"/>
      <c r="V198" s="27"/>
      <c r="W198" s="27"/>
      <c r="X198" s="28"/>
      <c r="Y198" s="28"/>
    </row>
    <row r="199" spans="2:25" ht="15">
      <c r="B199" s="8" t="s">
        <v>35</v>
      </c>
      <c r="C199" s="8" t="s">
        <v>36</v>
      </c>
      <c r="D199" s="9" t="s">
        <v>37</v>
      </c>
      <c r="E199" s="9" t="s">
        <v>38</v>
      </c>
      <c r="F199" s="9" t="s">
        <v>37</v>
      </c>
      <c r="G199" s="8" t="s">
        <v>409</v>
      </c>
      <c r="H199" s="9" t="s">
        <v>146</v>
      </c>
      <c r="I199" s="8" t="s">
        <v>413</v>
      </c>
      <c r="J199" s="10" t="s">
        <v>54</v>
      </c>
      <c r="K199" s="10" t="s">
        <v>42</v>
      </c>
      <c r="L199" s="10" t="s">
        <v>43</v>
      </c>
      <c r="M199" s="25" t="s">
        <v>88</v>
      </c>
      <c r="N199" s="31" t="s">
        <v>414</v>
      </c>
      <c r="O199" s="8" t="s">
        <v>62</v>
      </c>
      <c r="P199" s="38">
        <v>1</v>
      </c>
      <c r="Q199" s="38">
        <v>1</v>
      </c>
      <c r="R199" s="38">
        <v>0</v>
      </c>
      <c r="S199" s="12">
        <v>0</v>
      </c>
      <c r="T199" s="12">
        <f>R199/Q199</f>
        <v>0</v>
      </c>
      <c r="U199" s="27"/>
      <c r="V199" s="27"/>
      <c r="W199" s="27"/>
      <c r="X199" s="28"/>
      <c r="Y199" s="28"/>
    </row>
    <row r="200" spans="2:25" ht="15">
      <c r="B200" s="8" t="s">
        <v>35</v>
      </c>
      <c r="C200" s="8" t="s">
        <v>36</v>
      </c>
      <c r="D200" s="9" t="s">
        <v>37</v>
      </c>
      <c r="E200" s="9" t="s">
        <v>38</v>
      </c>
      <c r="F200" s="9" t="s">
        <v>37</v>
      </c>
      <c r="G200" s="8" t="s">
        <v>409</v>
      </c>
      <c r="H200" s="9" t="s">
        <v>146</v>
      </c>
      <c r="I200" s="8" t="s">
        <v>415</v>
      </c>
      <c r="J200" s="10" t="s">
        <v>54</v>
      </c>
      <c r="K200" s="10" t="s">
        <v>42</v>
      </c>
      <c r="L200" s="10" t="s">
        <v>43</v>
      </c>
      <c r="M200" s="25" t="s">
        <v>88</v>
      </c>
      <c r="N200" s="8" t="s">
        <v>416</v>
      </c>
      <c r="O200" s="8" t="s">
        <v>62</v>
      </c>
      <c r="P200" s="25">
        <v>7</v>
      </c>
      <c r="Q200" s="25">
        <v>7</v>
      </c>
      <c r="R200" s="25">
        <v>3</v>
      </c>
      <c r="S200" s="12">
        <f>R200/P200</f>
        <v>0.42857142857142855</v>
      </c>
      <c r="T200" s="12">
        <f>R200/Q200</f>
        <v>0.42857142857142855</v>
      </c>
      <c r="U200" s="27"/>
      <c r="V200" s="27"/>
      <c r="W200" s="27"/>
      <c r="X200" s="28"/>
      <c r="Y200" s="28"/>
    </row>
    <row r="201" spans="2:25" ht="23.25">
      <c r="B201" s="8" t="s">
        <v>35</v>
      </c>
      <c r="C201" s="8" t="s">
        <v>36</v>
      </c>
      <c r="D201" s="9" t="s">
        <v>37</v>
      </c>
      <c r="E201" s="9" t="s">
        <v>38</v>
      </c>
      <c r="F201" s="9" t="s">
        <v>37</v>
      </c>
      <c r="G201" s="18" t="s">
        <v>417</v>
      </c>
      <c r="H201" s="19"/>
      <c r="I201" s="29" t="s">
        <v>418</v>
      </c>
      <c r="J201" s="18"/>
      <c r="K201" s="18"/>
      <c r="L201" s="18"/>
      <c r="M201" s="21"/>
      <c r="N201" s="21"/>
      <c r="O201" s="21"/>
      <c r="P201" s="21"/>
      <c r="Q201" s="21"/>
      <c r="R201" s="21"/>
      <c r="S201" s="23"/>
      <c r="T201" s="23"/>
      <c r="U201" s="13">
        <v>2730229.26</v>
      </c>
      <c r="V201" s="13">
        <v>2823029.26</v>
      </c>
      <c r="W201" s="13">
        <v>2680229.2599999998</v>
      </c>
      <c r="X201" s="14">
        <f>+W201/U201</f>
        <v>0.98168651961483999</v>
      </c>
      <c r="Y201" s="14">
        <f>+W201/V201</f>
        <v>0.94941603970480981</v>
      </c>
    </row>
    <row r="202" spans="2:25" ht="15">
      <c r="B202" s="8" t="s">
        <v>35</v>
      </c>
      <c r="C202" s="8" t="s">
        <v>36</v>
      </c>
      <c r="D202" s="9" t="s">
        <v>37</v>
      </c>
      <c r="E202" s="9" t="s">
        <v>38</v>
      </c>
      <c r="F202" s="9" t="s">
        <v>37</v>
      </c>
      <c r="G202" s="8" t="s">
        <v>417</v>
      </c>
      <c r="H202" s="9" t="s">
        <v>146</v>
      </c>
      <c r="I202" s="8" t="s">
        <v>419</v>
      </c>
      <c r="J202" s="10" t="s">
        <v>54</v>
      </c>
      <c r="K202" s="10" t="s">
        <v>42</v>
      </c>
      <c r="L202" s="10" t="s">
        <v>43</v>
      </c>
      <c r="M202" s="25" t="s">
        <v>88</v>
      </c>
      <c r="N202" s="8" t="s">
        <v>420</v>
      </c>
      <c r="O202" s="8" t="s">
        <v>62</v>
      </c>
      <c r="P202" s="38">
        <v>10000</v>
      </c>
      <c r="Q202" s="38">
        <v>10000</v>
      </c>
      <c r="R202" s="38">
        <v>5389</v>
      </c>
      <c r="S202" s="12">
        <f>R202/P202</f>
        <v>0.53890000000000005</v>
      </c>
      <c r="T202" s="12">
        <f>R202/Q202</f>
        <v>0.53890000000000005</v>
      </c>
      <c r="U202" s="27"/>
      <c r="V202" s="27"/>
      <c r="W202" s="27"/>
      <c r="X202" s="28"/>
      <c r="Y202" s="28"/>
    </row>
    <row r="203" spans="2:25" ht="15">
      <c r="B203" s="8" t="s">
        <v>35</v>
      </c>
      <c r="C203" s="8" t="s">
        <v>36</v>
      </c>
      <c r="D203" s="9" t="s">
        <v>37</v>
      </c>
      <c r="E203" s="9" t="s">
        <v>38</v>
      </c>
      <c r="F203" s="9" t="s">
        <v>37</v>
      </c>
      <c r="G203" s="8" t="s">
        <v>417</v>
      </c>
      <c r="H203" s="9" t="s">
        <v>146</v>
      </c>
      <c r="I203" s="8" t="s">
        <v>421</v>
      </c>
      <c r="J203" s="10" t="s">
        <v>54</v>
      </c>
      <c r="K203" s="10" t="s">
        <v>42</v>
      </c>
      <c r="L203" s="10" t="s">
        <v>43</v>
      </c>
      <c r="M203" s="25" t="s">
        <v>88</v>
      </c>
      <c r="N203" s="8" t="s">
        <v>414</v>
      </c>
      <c r="O203" s="8" t="s">
        <v>62</v>
      </c>
      <c r="P203" s="38">
        <v>1</v>
      </c>
      <c r="Q203" s="38">
        <v>1</v>
      </c>
      <c r="R203" s="38">
        <v>0</v>
      </c>
      <c r="S203" s="12">
        <f>R203/P203</f>
        <v>0</v>
      </c>
      <c r="T203" s="12">
        <f>R203/Q203</f>
        <v>0</v>
      </c>
      <c r="U203" s="27"/>
      <c r="V203" s="27"/>
      <c r="W203" s="27"/>
      <c r="X203" s="28"/>
      <c r="Y203" s="28"/>
    </row>
    <row r="204" spans="2:25" ht="15">
      <c r="B204" s="8" t="s">
        <v>35</v>
      </c>
      <c r="C204" s="8" t="s">
        <v>36</v>
      </c>
      <c r="D204" s="9" t="s">
        <v>37</v>
      </c>
      <c r="E204" s="9" t="s">
        <v>38</v>
      </c>
      <c r="F204" s="9" t="s">
        <v>37</v>
      </c>
      <c r="G204" s="8" t="s">
        <v>417</v>
      </c>
      <c r="H204" s="9" t="s">
        <v>146</v>
      </c>
      <c r="I204" s="8" t="s">
        <v>422</v>
      </c>
      <c r="J204" s="10" t="s">
        <v>54</v>
      </c>
      <c r="K204" s="10" t="s">
        <v>42</v>
      </c>
      <c r="L204" s="10" t="s">
        <v>43</v>
      </c>
      <c r="M204" s="25" t="s">
        <v>88</v>
      </c>
      <c r="N204" s="8" t="s">
        <v>416</v>
      </c>
      <c r="O204" s="8" t="s">
        <v>62</v>
      </c>
      <c r="P204" s="25">
        <v>7</v>
      </c>
      <c r="Q204" s="25">
        <v>7</v>
      </c>
      <c r="R204" s="25">
        <v>3</v>
      </c>
      <c r="S204" s="12">
        <f>R204/P204</f>
        <v>0.42857142857142855</v>
      </c>
      <c r="T204" s="12">
        <f>R204/Q204</f>
        <v>0.42857142857142855</v>
      </c>
      <c r="U204" s="27"/>
      <c r="V204" s="27"/>
      <c r="W204" s="27"/>
      <c r="X204" s="28"/>
      <c r="Y204" s="28"/>
    </row>
    <row r="205" spans="2:25" ht="34.5">
      <c r="B205" s="8" t="s">
        <v>35</v>
      </c>
      <c r="C205" s="8" t="s">
        <v>36</v>
      </c>
      <c r="D205" s="9" t="s">
        <v>37</v>
      </c>
      <c r="E205" s="9" t="s">
        <v>38</v>
      </c>
      <c r="F205" s="9" t="s">
        <v>37</v>
      </c>
      <c r="G205" s="18" t="s">
        <v>423</v>
      </c>
      <c r="H205" s="19"/>
      <c r="I205" s="29" t="s">
        <v>424</v>
      </c>
      <c r="J205" s="18"/>
      <c r="K205" s="18"/>
      <c r="L205" s="18"/>
      <c r="M205" s="21"/>
      <c r="N205" s="21"/>
      <c r="O205" s="21"/>
      <c r="P205" s="21"/>
      <c r="Q205" s="21"/>
      <c r="R205" s="21"/>
      <c r="S205" s="23"/>
      <c r="T205" s="23"/>
      <c r="U205" s="13">
        <v>2118563.5299999998</v>
      </c>
      <c r="V205" s="13">
        <v>2138863.5299999998</v>
      </c>
      <c r="W205" s="13">
        <v>2118563.5299999998</v>
      </c>
      <c r="X205" s="14">
        <f>+W205/U205</f>
        <v>1</v>
      </c>
      <c r="Y205" s="14">
        <f>+W205/V205</f>
        <v>0.99050897838255259</v>
      </c>
    </row>
    <row r="206" spans="2:25" ht="15">
      <c r="B206" s="8" t="s">
        <v>35</v>
      </c>
      <c r="C206" s="8" t="s">
        <v>36</v>
      </c>
      <c r="D206" s="9" t="s">
        <v>37</v>
      </c>
      <c r="E206" s="9" t="s">
        <v>38</v>
      </c>
      <c r="F206" s="9" t="s">
        <v>37</v>
      </c>
      <c r="G206" s="8" t="s">
        <v>423</v>
      </c>
      <c r="H206" s="9" t="s">
        <v>146</v>
      </c>
      <c r="I206" s="8" t="s">
        <v>425</v>
      </c>
      <c r="J206" s="10" t="s">
        <v>54</v>
      </c>
      <c r="K206" s="10" t="s">
        <v>42</v>
      </c>
      <c r="L206" s="10" t="s">
        <v>43</v>
      </c>
      <c r="M206" s="25" t="s">
        <v>88</v>
      </c>
      <c r="N206" s="8" t="s">
        <v>416</v>
      </c>
      <c r="O206" s="8" t="s">
        <v>62</v>
      </c>
      <c r="P206" s="25">
        <v>4</v>
      </c>
      <c r="Q206" s="25">
        <v>4</v>
      </c>
      <c r="R206" s="25">
        <v>2</v>
      </c>
      <c r="S206" s="12">
        <f>R206/P206</f>
        <v>0.5</v>
      </c>
      <c r="T206" s="12">
        <f>R206/Q206</f>
        <v>0.5</v>
      </c>
      <c r="U206" s="27"/>
      <c r="V206" s="27"/>
      <c r="W206" s="27"/>
      <c r="X206" s="28"/>
      <c r="Y206" s="28"/>
    </row>
    <row r="207" spans="2:25" ht="34.5">
      <c r="B207" s="8" t="s">
        <v>35</v>
      </c>
      <c r="C207" s="8" t="s">
        <v>36</v>
      </c>
      <c r="D207" s="9" t="s">
        <v>37</v>
      </c>
      <c r="E207" s="9" t="s">
        <v>38</v>
      </c>
      <c r="F207" s="9" t="s">
        <v>37</v>
      </c>
      <c r="G207" s="18" t="s">
        <v>426</v>
      </c>
      <c r="H207" s="19"/>
      <c r="I207" s="29" t="s">
        <v>427</v>
      </c>
      <c r="J207" s="18"/>
      <c r="K207" s="18"/>
      <c r="L207" s="18"/>
      <c r="M207" s="21"/>
      <c r="N207" s="21"/>
      <c r="O207" s="21"/>
      <c r="P207" s="21"/>
      <c r="Q207" s="21"/>
      <c r="R207" s="21"/>
      <c r="S207" s="23"/>
      <c r="T207" s="23"/>
      <c r="U207" s="13">
        <v>2376586.58</v>
      </c>
      <c r="V207" s="13">
        <v>2487586.58</v>
      </c>
      <c r="W207" s="13">
        <v>2326586.58</v>
      </c>
      <c r="X207" s="14">
        <f>+W207/U207</f>
        <v>0.97896142289922383</v>
      </c>
      <c r="Y207" s="14">
        <f>+W207/V207</f>
        <v>0.93527863460334315</v>
      </c>
    </row>
    <row r="208" spans="2:25" ht="15">
      <c r="B208" s="8" t="s">
        <v>35</v>
      </c>
      <c r="C208" s="8" t="s">
        <v>36</v>
      </c>
      <c r="D208" s="9" t="s">
        <v>37</v>
      </c>
      <c r="E208" s="9" t="s">
        <v>38</v>
      </c>
      <c r="F208" s="9" t="s">
        <v>37</v>
      </c>
      <c r="G208" s="8" t="s">
        <v>426</v>
      </c>
      <c r="H208" s="9" t="s">
        <v>146</v>
      </c>
      <c r="I208" s="31" t="s">
        <v>428</v>
      </c>
      <c r="J208" s="10" t="s">
        <v>54</v>
      </c>
      <c r="K208" s="10" t="s">
        <v>42</v>
      </c>
      <c r="L208" s="10" t="s">
        <v>43</v>
      </c>
      <c r="M208" s="25" t="s">
        <v>88</v>
      </c>
      <c r="N208" s="31" t="s">
        <v>429</v>
      </c>
      <c r="O208" s="8" t="s">
        <v>62</v>
      </c>
      <c r="P208" s="38">
        <v>14</v>
      </c>
      <c r="Q208" s="38">
        <v>14</v>
      </c>
      <c r="R208" s="25">
        <v>3</v>
      </c>
      <c r="S208" s="12">
        <f>R208/P208</f>
        <v>0.21428571428571427</v>
      </c>
      <c r="T208" s="12">
        <f>R208/Q208</f>
        <v>0.21428571428571427</v>
      </c>
      <c r="U208" s="27"/>
      <c r="V208" s="27"/>
      <c r="W208" s="27"/>
      <c r="X208" s="28"/>
      <c r="Y208" s="28"/>
    </row>
    <row r="209" spans="2:25" ht="15">
      <c r="B209" s="8" t="s">
        <v>35</v>
      </c>
      <c r="C209" s="8" t="s">
        <v>36</v>
      </c>
      <c r="D209" s="9" t="s">
        <v>37</v>
      </c>
      <c r="E209" s="9" t="s">
        <v>38</v>
      </c>
      <c r="F209" s="9" t="s">
        <v>37</v>
      </c>
      <c r="G209" s="8" t="s">
        <v>426</v>
      </c>
      <c r="H209" s="9" t="s">
        <v>146</v>
      </c>
      <c r="I209" s="31" t="s">
        <v>430</v>
      </c>
      <c r="J209" s="10" t="s">
        <v>54</v>
      </c>
      <c r="K209" s="10" t="s">
        <v>42</v>
      </c>
      <c r="L209" s="10" t="s">
        <v>43</v>
      </c>
      <c r="M209" s="25" t="s">
        <v>88</v>
      </c>
      <c r="N209" s="31" t="s">
        <v>420</v>
      </c>
      <c r="O209" s="8" t="s">
        <v>62</v>
      </c>
      <c r="P209" s="38">
        <v>18000</v>
      </c>
      <c r="Q209" s="38">
        <v>18000</v>
      </c>
      <c r="R209" s="38">
        <v>9270</v>
      </c>
      <c r="S209" s="12">
        <v>0</v>
      </c>
      <c r="T209" s="12">
        <f>R209/Q209</f>
        <v>0.51500000000000001</v>
      </c>
      <c r="U209" s="27"/>
      <c r="V209" s="27"/>
      <c r="W209" s="27"/>
      <c r="X209" s="28"/>
      <c r="Y209" s="28"/>
    </row>
    <row r="210" spans="2:25" ht="15">
      <c r="B210" s="8" t="s">
        <v>35</v>
      </c>
      <c r="C210" s="8" t="s">
        <v>36</v>
      </c>
      <c r="D210" s="9" t="s">
        <v>37</v>
      </c>
      <c r="E210" s="9" t="s">
        <v>38</v>
      </c>
      <c r="F210" s="9" t="s">
        <v>37</v>
      </c>
      <c r="G210" s="8" t="s">
        <v>426</v>
      </c>
      <c r="H210" s="9" t="s">
        <v>146</v>
      </c>
      <c r="I210" s="31" t="s">
        <v>431</v>
      </c>
      <c r="J210" s="10" t="s">
        <v>54</v>
      </c>
      <c r="K210" s="10" t="s">
        <v>42</v>
      </c>
      <c r="L210" s="10" t="s">
        <v>43</v>
      </c>
      <c r="M210" s="25" t="s">
        <v>88</v>
      </c>
      <c r="N210" s="31" t="s">
        <v>414</v>
      </c>
      <c r="O210" s="8" t="s">
        <v>62</v>
      </c>
      <c r="P210" s="38">
        <v>1</v>
      </c>
      <c r="Q210" s="38">
        <v>1</v>
      </c>
      <c r="R210" s="38">
        <v>0</v>
      </c>
      <c r="S210" s="12">
        <f>R210/P210</f>
        <v>0</v>
      </c>
      <c r="T210" s="12">
        <f>R210/Q210</f>
        <v>0</v>
      </c>
      <c r="U210" s="27"/>
      <c r="V210" s="27"/>
      <c r="W210" s="27"/>
      <c r="X210" s="28"/>
      <c r="Y210" s="28"/>
    </row>
    <row r="211" spans="2:25" ht="23.25">
      <c r="B211" s="8" t="s">
        <v>35</v>
      </c>
      <c r="C211" s="8" t="s">
        <v>36</v>
      </c>
      <c r="D211" s="9" t="s">
        <v>37</v>
      </c>
      <c r="E211" s="9" t="s">
        <v>38</v>
      </c>
      <c r="F211" s="9" t="s">
        <v>37</v>
      </c>
      <c r="G211" s="18" t="s">
        <v>432</v>
      </c>
      <c r="H211" s="19"/>
      <c r="I211" s="29" t="s">
        <v>433</v>
      </c>
      <c r="J211" s="18"/>
      <c r="K211" s="18"/>
      <c r="L211" s="18"/>
      <c r="M211" s="21"/>
      <c r="N211" s="21"/>
      <c r="O211" s="21"/>
      <c r="P211" s="21"/>
      <c r="Q211" s="21"/>
      <c r="R211" s="21"/>
      <c r="S211" s="23"/>
      <c r="T211" s="23"/>
      <c r="U211" s="13">
        <v>2343923.9300000002</v>
      </c>
      <c r="V211" s="13">
        <v>2474423.9300000002</v>
      </c>
      <c r="W211" s="13">
        <v>2293923.9300000002</v>
      </c>
      <c r="X211" s="14">
        <f>+W211/U211</f>
        <v>0.97866824969870081</v>
      </c>
      <c r="Y211" s="14">
        <f>+W211/V211</f>
        <v>0.92705372842073996</v>
      </c>
    </row>
    <row r="212" spans="2:25" ht="15">
      <c r="B212" s="8" t="s">
        <v>35</v>
      </c>
      <c r="C212" s="8" t="s">
        <v>36</v>
      </c>
      <c r="D212" s="9" t="s">
        <v>37</v>
      </c>
      <c r="E212" s="9" t="s">
        <v>38</v>
      </c>
      <c r="F212" s="9" t="s">
        <v>37</v>
      </c>
      <c r="G212" s="8" t="s">
        <v>432</v>
      </c>
      <c r="H212" s="9" t="s">
        <v>146</v>
      </c>
      <c r="I212" s="8" t="s">
        <v>434</v>
      </c>
      <c r="J212" s="10" t="s">
        <v>54</v>
      </c>
      <c r="K212" s="10" t="s">
        <v>42</v>
      </c>
      <c r="L212" s="10" t="s">
        <v>43</v>
      </c>
      <c r="M212" s="25" t="s">
        <v>88</v>
      </c>
      <c r="N212" s="8" t="s">
        <v>429</v>
      </c>
      <c r="O212" s="8" t="s">
        <v>62</v>
      </c>
      <c r="P212" s="38">
        <v>7</v>
      </c>
      <c r="Q212" s="38">
        <v>7</v>
      </c>
      <c r="R212" s="25">
        <v>3</v>
      </c>
      <c r="S212" s="12">
        <f>R212/P212</f>
        <v>0.42857142857142855</v>
      </c>
      <c r="T212" s="12">
        <f>R212/Q212</f>
        <v>0.42857142857142855</v>
      </c>
      <c r="U212" s="27"/>
      <c r="V212" s="27"/>
      <c r="W212" s="27"/>
      <c r="X212" s="28"/>
      <c r="Y212" s="28"/>
    </row>
    <row r="213" spans="2:25" ht="15">
      <c r="B213" s="8" t="s">
        <v>35</v>
      </c>
      <c r="C213" s="8" t="s">
        <v>36</v>
      </c>
      <c r="D213" s="9" t="s">
        <v>37</v>
      </c>
      <c r="E213" s="9" t="s">
        <v>38</v>
      </c>
      <c r="F213" s="9" t="s">
        <v>37</v>
      </c>
      <c r="G213" s="8" t="s">
        <v>432</v>
      </c>
      <c r="H213" s="9" t="s">
        <v>146</v>
      </c>
      <c r="I213" s="8" t="s">
        <v>435</v>
      </c>
      <c r="J213" s="10" t="s">
        <v>54</v>
      </c>
      <c r="K213" s="10" t="s">
        <v>42</v>
      </c>
      <c r="L213" s="10" t="s">
        <v>43</v>
      </c>
      <c r="M213" s="25" t="s">
        <v>88</v>
      </c>
      <c r="N213" s="31" t="s">
        <v>436</v>
      </c>
      <c r="O213" s="8" t="s">
        <v>62</v>
      </c>
      <c r="P213" s="38">
        <v>18000</v>
      </c>
      <c r="Q213" s="38">
        <v>18000</v>
      </c>
      <c r="R213" s="38">
        <v>11418</v>
      </c>
      <c r="S213" s="12">
        <v>0</v>
      </c>
      <c r="T213" s="12">
        <f>R213/Q213</f>
        <v>0.6343333333333333</v>
      </c>
      <c r="U213" s="27"/>
      <c r="V213" s="27"/>
      <c r="W213" s="27"/>
      <c r="X213" s="28"/>
      <c r="Y213" s="28"/>
    </row>
    <row r="214" spans="2:25" ht="15">
      <c r="B214" s="8" t="s">
        <v>35</v>
      </c>
      <c r="C214" s="8" t="s">
        <v>36</v>
      </c>
      <c r="D214" s="9" t="s">
        <v>37</v>
      </c>
      <c r="E214" s="9" t="s">
        <v>38</v>
      </c>
      <c r="F214" s="9" t="s">
        <v>37</v>
      </c>
      <c r="G214" s="8" t="s">
        <v>432</v>
      </c>
      <c r="H214" s="9" t="s">
        <v>146</v>
      </c>
      <c r="I214" s="8" t="s">
        <v>431</v>
      </c>
      <c r="J214" s="10" t="s">
        <v>54</v>
      </c>
      <c r="K214" s="10" t="s">
        <v>42</v>
      </c>
      <c r="L214" s="10" t="s">
        <v>43</v>
      </c>
      <c r="M214" s="25" t="s">
        <v>88</v>
      </c>
      <c r="N214" s="8" t="s">
        <v>414</v>
      </c>
      <c r="O214" s="8" t="s">
        <v>62</v>
      </c>
      <c r="P214" s="38">
        <v>1</v>
      </c>
      <c r="Q214" s="38">
        <v>1</v>
      </c>
      <c r="R214" s="38">
        <v>0</v>
      </c>
      <c r="S214" s="12">
        <f>R214/P214</f>
        <v>0</v>
      </c>
      <c r="T214" s="12">
        <f>R214/Q214</f>
        <v>0</v>
      </c>
      <c r="U214" s="25"/>
      <c r="V214" s="25"/>
      <c r="W214" s="25"/>
      <c r="X214" s="25"/>
      <c r="Y214" s="25"/>
    </row>
    <row r="215" spans="2:25" ht="23.25">
      <c r="B215" s="8" t="s">
        <v>35</v>
      </c>
      <c r="C215" s="8" t="s">
        <v>36</v>
      </c>
      <c r="D215" s="9" t="s">
        <v>37</v>
      </c>
      <c r="E215" s="9" t="s">
        <v>38</v>
      </c>
      <c r="F215" s="9" t="s">
        <v>37</v>
      </c>
      <c r="G215" s="18" t="s">
        <v>437</v>
      </c>
      <c r="H215" s="19"/>
      <c r="I215" s="29" t="s">
        <v>438</v>
      </c>
      <c r="J215" s="18"/>
      <c r="K215" s="18"/>
      <c r="L215" s="18"/>
      <c r="M215" s="21"/>
      <c r="N215" s="21"/>
      <c r="O215" s="21"/>
      <c r="P215" s="21"/>
      <c r="Q215" s="21"/>
      <c r="R215" s="21"/>
      <c r="S215" s="23"/>
      <c r="T215" s="23"/>
      <c r="U215" s="13">
        <v>2076253.44</v>
      </c>
      <c r="V215" s="13">
        <v>2113753.44</v>
      </c>
      <c r="W215" s="13">
        <v>2076253.44</v>
      </c>
      <c r="X215" s="14">
        <f>+W215/U215</f>
        <v>1</v>
      </c>
      <c r="Y215" s="14">
        <f>+W215/V215</f>
        <v>0.98225904720467305</v>
      </c>
    </row>
    <row r="216" spans="2:25" ht="15">
      <c r="B216" s="8" t="s">
        <v>35</v>
      </c>
      <c r="C216" s="8" t="s">
        <v>36</v>
      </c>
      <c r="D216" s="9" t="s">
        <v>37</v>
      </c>
      <c r="E216" s="9" t="s">
        <v>38</v>
      </c>
      <c r="F216" s="9" t="s">
        <v>37</v>
      </c>
      <c r="G216" s="8" t="s">
        <v>437</v>
      </c>
      <c r="H216" s="9" t="s">
        <v>146</v>
      </c>
      <c r="I216" s="31" t="s">
        <v>439</v>
      </c>
      <c r="J216" s="10" t="s">
        <v>54</v>
      </c>
      <c r="K216" s="10" t="s">
        <v>42</v>
      </c>
      <c r="L216" s="10" t="s">
        <v>43</v>
      </c>
      <c r="M216" s="25" t="s">
        <v>88</v>
      </c>
      <c r="N216" s="8" t="s">
        <v>440</v>
      </c>
      <c r="O216" s="8" t="s">
        <v>62</v>
      </c>
      <c r="P216" s="38">
        <v>10000</v>
      </c>
      <c r="Q216" s="38">
        <v>10000</v>
      </c>
      <c r="R216" s="38">
        <v>0</v>
      </c>
      <c r="S216" s="12">
        <f>R216/P216</f>
        <v>0</v>
      </c>
      <c r="T216" s="12"/>
      <c r="U216" s="25"/>
      <c r="V216" s="25"/>
      <c r="W216" s="25"/>
      <c r="X216" s="25"/>
      <c r="Y216" s="25"/>
    </row>
    <row r="217" spans="2:25" ht="15">
      <c r="B217" s="8" t="s">
        <v>35</v>
      </c>
      <c r="C217" s="8" t="s">
        <v>36</v>
      </c>
      <c r="D217" s="9" t="s">
        <v>37</v>
      </c>
      <c r="E217" s="9" t="s">
        <v>38</v>
      </c>
      <c r="F217" s="9" t="s">
        <v>37</v>
      </c>
      <c r="G217" s="8" t="s">
        <v>437</v>
      </c>
      <c r="H217" s="9" t="s">
        <v>146</v>
      </c>
      <c r="I217" s="31" t="s">
        <v>441</v>
      </c>
      <c r="J217" s="10" t="s">
        <v>54</v>
      </c>
      <c r="K217" s="10" t="s">
        <v>42</v>
      </c>
      <c r="L217" s="10" t="s">
        <v>43</v>
      </c>
      <c r="M217" s="25" t="s">
        <v>88</v>
      </c>
      <c r="N217" s="8" t="s">
        <v>429</v>
      </c>
      <c r="O217" s="8" t="s">
        <v>62</v>
      </c>
      <c r="P217" s="38">
        <v>7</v>
      </c>
      <c r="Q217" s="38">
        <v>7</v>
      </c>
      <c r="R217" s="38">
        <v>3</v>
      </c>
      <c r="S217" s="12"/>
      <c r="T217" s="12">
        <f t="shared" ref="T217:T218" si="30">R217/Q217</f>
        <v>0.42857142857142855</v>
      </c>
      <c r="U217" s="25"/>
      <c r="V217" s="25"/>
      <c r="W217" s="25"/>
      <c r="X217" s="25"/>
      <c r="Y217" s="25"/>
    </row>
    <row r="218" spans="2:25" ht="15.75">
      <c r="B218" s="8" t="s">
        <v>35</v>
      </c>
      <c r="C218" s="8" t="s">
        <v>36</v>
      </c>
      <c r="D218" s="9" t="s">
        <v>37</v>
      </c>
      <c r="E218" s="9" t="s">
        <v>38</v>
      </c>
      <c r="F218" s="9" t="s">
        <v>37</v>
      </c>
      <c r="G218" s="40"/>
      <c r="H218" s="9" t="s">
        <v>39</v>
      </c>
      <c r="I218" s="30" t="s">
        <v>442</v>
      </c>
      <c r="J218" s="10" t="s">
        <v>76</v>
      </c>
      <c r="K218" s="10" t="s">
        <v>42</v>
      </c>
      <c r="L218" s="10" t="s">
        <v>43</v>
      </c>
      <c r="M218" s="8" t="s">
        <v>77</v>
      </c>
      <c r="N218" s="8" t="s">
        <v>443</v>
      </c>
      <c r="O218" s="8" t="s">
        <v>62</v>
      </c>
      <c r="P218" s="25">
        <v>10</v>
      </c>
      <c r="Q218" s="25">
        <v>10</v>
      </c>
      <c r="R218" s="25">
        <v>10</v>
      </c>
      <c r="S218" s="12">
        <f>R218/P218</f>
        <v>1</v>
      </c>
      <c r="T218" s="12">
        <f t="shared" si="30"/>
        <v>1</v>
      </c>
      <c r="U218" s="13">
        <f>+U219</f>
        <v>461675</v>
      </c>
      <c r="V218" s="13">
        <f>+V219</f>
        <v>461675</v>
      </c>
      <c r="W218" s="13">
        <f>+W219</f>
        <v>461675</v>
      </c>
      <c r="X218" s="14">
        <f>+W218/U218</f>
        <v>1</v>
      </c>
      <c r="Y218" s="14">
        <f>+W218/V218</f>
        <v>1</v>
      </c>
    </row>
    <row r="219" spans="2:25" ht="23.25">
      <c r="B219" s="8" t="s">
        <v>35</v>
      </c>
      <c r="C219" s="8" t="s">
        <v>36</v>
      </c>
      <c r="D219" s="9" t="s">
        <v>37</v>
      </c>
      <c r="E219" s="9" t="s">
        <v>38</v>
      </c>
      <c r="F219" s="9" t="s">
        <v>37</v>
      </c>
      <c r="G219" s="18" t="s">
        <v>444</v>
      </c>
      <c r="H219" s="19"/>
      <c r="I219" s="29" t="s">
        <v>445</v>
      </c>
      <c r="J219" s="18"/>
      <c r="K219" s="18"/>
      <c r="L219" s="18"/>
      <c r="M219" s="21"/>
      <c r="N219" s="21"/>
      <c r="O219" s="21"/>
      <c r="P219" s="21"/>
      <c r="Q219" s="21"/>
      <c r="R219" s="21"/>
      <c r="S219" s="23"/>
      <c r="T219" s="23"/>
      <c r="U219" s="13">
        <v>461675</v>
      </c>
      <c r="V219" s="13">
        <v>461675</v>
      </c>
      <c r="W219" s="13">
        <v>461675</v>
      </c>
      <c r="X219" s="14">
        <f>+W219/U219</f>
        <v>1</v>
      </c>
      <c r="Y219" s="14">
        <f>+W219/V219</f>
        <v>1</v>
      </c>
    </row>
    <row r="220" spans="2:25" ht="15">
      <c r="B220" s="8" t="s">
        <v>35</v>
      </c>
      <c r="C220" s="8" t="s">
        <v>36</v>
      </c>
      <c r="D220" s="9" t="s">
        <v>37</v>
      </c>
      <c r="E220" s="9" t="s">
        <v>38</v>
      </c>
      <c r="F220" s="9" t="s">
        <v>37</v>
      </c>
      <c r="G220" s="10"/>
      <c r="H220" s="9" t="s">
        <v>39</v>
      </c>
      <c r="I220" s="8" t="s">
        <v>446</v>
      </c>
      <c r="J220" s="10" t="s">
        <v>84</v>
      </c>
      <c r="K220" s="10" t="s">
        <v>42</v>
      </c>
      <c r="L220" s="10" t="s">
        <v>43</v>
      </c>
      <c r="M220" s="25" t="s">
        <v>88</v>
      </c>
      <c r="N220" s="25" t="s">
        <v>447</v>
      </c>
      <c r="O220" s="8" t="s">
        <v>62</v>
      </c>
      <c r="P220" s="25">
        <v>10</v>
      </c>
      <c r="Q220" s="25">
        <v>10</v>
      </c>
      <c r="R220" s="25">
        <v>10</v>
      </c>
      <c r="S220" s="12"/>
      <c r="T220" s="12"/>
      <c r="U220" s="27"/>
      <c r="V220" s="27"/>
      <c r="W220" s="27"/>
      <c r="X220" s="28"/>
      <c r="Y220" s="28"/>
    </row>
    <row r="221" spans="2:25" ht="15">
      <c r="B221" s="8" t="s">
        <v>35</v>
      </c>
      <c r="C221" s="8" t="s">
        <v>36</v>
      </c>
      <c r="D221" s="9" t="s">
        <v>37</v>
      </c>
      <c r="E221" s="9" t="s">
        <v>38</v>
      </c>
      <c r="F221" s="9" t="s">
        <v>37</v>
      </c>
      <c r="G221" s="10" t="s">
        <v>444</v>
      </c>
      <c r="H221" s="9" t="s">
        <v>82</v>
      </c>
      <c r="I221" s="8" t="s">
        <v>448</v>
      </c>
      <c r="J221" s="10" t="s">
        <v>87</v>
      </c>
      <c r="K221" s="10" t="s">
        <v>42</v>
      </c>
      <c r="L221" s="10" t="s">
        <v>43</v>
      </c>
      <c r="M221" s="25" t="s">
        <v>88</v>
      </c>
      <c r="N221" s="25" t="s">
        <v>447</v>
      </c>
      <c r="O221" s="8" t="s">
        <v>62</v>
      </c>
      <c r="P221" s="25">
        <v>10</v>
      </c>
      <c r="Q221" s="25">
        <v>10</v>
      </c>
      <c r="R221" s="25">
        <v>10</v>
      </c>
      <c r="S221" s="12">
        <f>R221/P221</f>
        <v>1</v>
      </c>
      <c r="T221" s="12">
        <f>R221/Q221</f>
        <v>1</v>
      </c>
      <c r="U221" s="27"/>
      <c r="V221" s="27"/>
      <c r="W221" s="27"/>
      <c r="X221" s="28"/>
      <c r="Y221" s="28"/>
    </row>
    <row r="222" spans="2:25">
      <c r="B222" s="57"/>
      <c r="C222" s="58"/>
      <c r="D222" s="59"/>
      <c r="E222" s="60"/>
      <c r="F222" s="60"/>
      <c r="G222" s="61"/>
      <c r="H222" s="62"/>
      <c r="I222" s="62"/>
      <c r="J222" s="63"/>
      <c r="K222" s="63"/>
      <c r="L222" s="63"/>
      <c r="M222" s="63"/>
      <c r="N222" s="63"/>
      <c r="O222" s="60"/>
      <c r="P222" s="5"/>
      <c r="Q222" s="5"/>
      <c r="R222" s="5"/>
      <c r="S222" s="5"/>
      <c r="T222" s="64"/>
      <c r="U222" s="65"/>
      <c r="V222" s="65"/>
      <c r="W222" s="65"/>
      <c r="X222" s="65"/>
      <c r="Y222" s="66"/>
    </row>
    <row r="223" spans="2:25" s="74" customFormat="1">
      <c r="B223" s="67"/>
      <c r="C223" s="83" t="s">
        <v>449</v>
      </c>
      <c r="D223" s="84"/>
      <c r="E223" s="68"/>
      <c r="F223" s="68"/>
      <c r="G223" s="68"/>
      <c r="H223" s="68"/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0</v>
      </c>
      <c r="O223" s="68">
        <v>0</v>
      </c>
      <c r="P223" s="69">
        <v>0</v>
      </c>
      <c r="Q223" s="70">
        <v>0</v>
      </c>
      <c r="R223" s="69">
        <v>0</v>
      </c>
      <c r="S223" s="71">
        <v>0</v>
      </c>
      <c r="T223" s="72">
        <v>0</v>
      </c>
      <c r="U223" s="73">
        <f>+U10</f>
        <v>220576496.66999996</v>
      </c>
      <c r="V223" s="73">
        <f>+V10</f>
        <v>332799796.23000002</v>
      </c>
      <c r="W223" s="73">
        <f>+W10</f>
        <v>103650621.01000002</v>
      </c>
      <c r="X223" s="72">
        <v>0</v>
      </c>
      <c r="Y223" s="72">
        <v>0</v>
      </c>
    </row>
    <row r="224" spans="2:25">
      <c r="V224" s="16"/>
      <c r="W224" s="16"/>
    </row>
    <row r="225" spans="2:23">
      <c r="B225" s="75" t="s">
        <v>450</v>
      </c>
      <c r="U225" s="16"/>
      <c r="V225" s="16"/>
      <c r="W225" s="16"/>
    </row>
    <row r="226" spans="2:23">
      <c r="U226" s="16"/>
      <c r="V226" s="16"/>
      <c r="W226" s="16"/>
    </row>
    <row r="227" spans="2:23">
      <c r="V227" s="15"/>
      <c r="W227" s="15"/>
    </row>
    <row r="228" spans="2:23">
      <c r="B228" s="5"/>
      <c r="C228" s="5"/>
      <c r="D228" s="5"/>
      <c r="E228" s="5"/>
      <c r="F228" s="5"/>
      <c r="G228" s="5"/>
      <c r="H228" s="65"/>
      <c r="I228" s="65"/>
    </row>
    <row r="229" spans="2:23">
      <c r="C229" s="76" t="s">
        <v>451</v>
      </c>
      <c r="D229" s="76"/>
      <c r="H229" s="77"/>
      <c r="I229" s="77"/>
      <c r="J229" s="85" t="s">
        <v>452</v>
      </c>
      <c r="K229" s="85"/>
      <c r="L229" s="85"/>
      <c r="M229" s="85"/>
      <c r="N229" s="85"/>
      <c r="O229" s="85"/>
    </row>
    <row r="230" spans="2:23">
      <c r="C230" s="76" t="s">
        <v>453</v>
      </c>
      <c r="D230" s="76"/>
      <c r="J230" s="78" t="s">
        <v>454</v>
      </c>
      <c r="K230" s="78"/>
      <c r="L230" s="78"/>
      <c r="M230" s="78"/>
      <c r="N230" s="78"/>
      <c r="O230" s="78"/>
    </row>
  </sheetData>
  <mergeCells count="33">
    <mergeCell ref="B1:Y2"/>
    <mergeCell ref="B3:Y3"/>
    <mergeCell ref="E5:I5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C223:D223"/>
    <mergeCell ref="J229:O229"/>
    <mergeCell ref="N8:N9"/>
    <mergeCell ref="O8:O9"/>
    <mergeCell ref="P8:P9"/>
    <mergeCell ref="H8:H9"/>
    <mergeCell ref="I8:I9"/>
    <mergeCell ref="J8:J9"/>
    <mergeCell ref="K8:K9"/>
    <mergeCell ref="L8:L9"/>
    <mergeCell ref="M8:M9"/>
    <mergeCell ref="G8:G9"/>
    <mergeCell ref="J230:O230"/>
    <mergeCell ref="U8:U9"/>
    <mergeCell ref="V8:V9"/>
    <mergeCell ref="W8:W9"/>
    <mergeCell ref="X8:Y8"/>
    <mergeCell ref="Q8:Q9"/>
    <mergeCell ref="R8:R9"/>
    <mergeCell ref="S8:T8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11811023622047245" right="0.11811023622047245" top="0.35433070866141736" bottom="0.15748031496062992" header="0.31496062992125984" footer="0.31496062992125984"/>
  <pageSetup scale="44" fitToHeight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2017-07-18T14:30:32Z</cp:lastPrinted>
  <dcterms:created xsi:type="dcterms:W3CDTF">2017-07-14T19:42:11Z</dcterms:created>
  <dcterms:modified xsi:type="dcterms:W3CDTF">2017-07-18T14:30:56Z</dcterms:modified>
</cp:coreProperties>
</file>