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2015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2" i="1" s="1"/>
  <c r="J42" i="1"/>
  <c r="J34" i="1" s="1"/>
  <c r="I36" i="1"/>
  <c r="J53" i="1"/>
  <c r="I53" i="1"/>
  <c r="J52" i="1"/>
  <c r="J50" i="1" s="1"/>
  <c r="I52" i="1"/>
  <c r="I50" i="1" s="1"/>
  <c r="J48" i="1"/>
  <c r="I48" i="1"/>
  <c r="J46" i="1"/>
  <c r="I46" i="1"/>
  <c r="I42" i="1"/>
  <c r="J40" i="1"/>
  <c r="I40" i="1"/>
  <c r="J39" i="1"/>
  <c r="J36" i="1" s="1"/>
  <c r="I39" i="1"/>
  <c r="E34" i="1"/>
  <c r="D34" i="1"/>
  <c r="E33" i="1"/>
  <c r="D33" i="1"/>
  <c r="J32" i="1"/>
  <c r="I32" i="1"/>
  <c r="E32" i="1"/>
  <c r="D32" i="1"/>
  <c r="J31" i="1"/>
  <c r="I31" i="1"/>
  <c r="J30" i="1"/>
  <c r="I30" i="1"/>
  <c r="E30" i="1"/>
  <c r="D30" i="1"/>
  <c r="J29" i="1"/>
  <c r="I29" i="1"/>
  <c r="D29" i="1"/>
  <c r="I28" i="1"/>
  <c r="J28" i="1" s="1"/>
  <c r="J25" i="1" s="1"/>
  <c r="D28" i="1"/>
  <c r="J27" i="1"/>
  <c r="I27" i="1"/>
  <c r="E27" i="1"/>
  <c r="E24" i="1" s="1"/>
  <c r="D27" i="1"/>
  <c r="D24" i="1" s="1"/>
  <c r="E26" i="1"/>
  <c r="D26" i="1"/>
  <c r="J22" i="1"/>
  <c r="I22" i="1"/>
  <c r="E22" i="1"/>
  <c r="D22" i="1"/>
  <c r="E21" i="1"/>
  <c r="D21" i="1"/>
  <c r="J20" i="1"/>
  <c r="I20" i="1"/>
  <c r="E20" i="1"/>
  <c r="D20" i="1"/>
  <c r="J19" i="1"/>
  <c r="I19" i="1"/>
  <c r="E19" i="1"/>
  <c r="D19" i="1"/>
  <c r="J18" i="1"/>
  <c r="I18" i="1"/>
  <c r="J17" i="1"/>
  <c r="D14" i="1"/>
  <c r="E14" i="1" s="1"/>
  <c r="I34" i="1" l="1"/>
  <c r="D12" i="1"/>
  <c r="E12" i="1"/>
  <c r="J14" i="1"/>
  <c r="J12" i="1" s="1"/>
  <c r="I25" i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<sst xmlns="http://schemas.openxmlformats.org/spreadsheetml/2006/main" count="62" uniqueCount="59">
  <si>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</si>
  <si>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(Pesos)</t>
  </si>
  <si>
    <t>Ente Público:</t>
  </si>
  <si>
    <t>INSTITUTO TECNOLOGICO SUPERIOR DE IRAPUATO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</si>
  <si>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</si>
  <si>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</si>
  <si>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</si>
  <si>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</si>
  <si>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</si>
  <si>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</si>
  <si>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</si>
  <si>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</si>
  <si>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</si>
  <si>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</si>
  <si>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</si>
  <si>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</si>
  <si>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</si>
  <si>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</si>
  <si>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</si>
  <si>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</si>
  <si>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</si>
  <si>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</si>
  <si>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</si>
  <si>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</si>
  <si>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</si>
  <si>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</si>
  <si>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</si>
  <si>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</si>
  <si>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</si>
  <si>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</si>
  <si>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</si>
  <si>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</si>
  <si>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</si>
  <si>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</si>
  <si>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</si>
  <si>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</si>
  <si>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</si>
  <si>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</si>
  <si>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</si>
  <si>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</si>
  <si>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</si>
  <si>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</si>
  <si>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</si>
  <si>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</si>
  <si>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</si>
  <si>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</si>
  <si>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</si>
  <si>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</si>
  <si>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</si>
  <si>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</si>
  <si>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</si>
  <si>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</si>
  <si>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</si>
  <si>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</si>
  <si>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</si>
  <si>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</si>
  <si>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</si>
  <si>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</si>
  <si>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Al 31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</si>
</sst>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3" fontId="2" fillId="3" borderId="0" xfId="0" applyNumberFormat="1" applyFont="1" applyFill="1"/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3" fontId="3" fillId="3" borderId="6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OS%20FINANCIEROS%202013%20AL%202017\ESTADOS%20FINANCIEROS%202013%20AL%202017\EJERCICIO%202015\3ER%20TRIMESTRE%202015\3ER%20TRIMEST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Hoja1"/>
      <sheetName val="ECSF"/>
      <sheetName val="PT_ESF_ECSF"/>
      <sheetName val="Hoja2"/>
      <sheetName val="EAA"/>
      <sheetName val="Hoja3"/>
      <sheetName val="EADP"/>
      <sheetName val="EVHP"/>
      <sheetName val="Hoja4"/>
      <sheetName val="EFE"/>
      <sheetName val="Hoja5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</sheetNames>
    <sheetDataSet>
      <sheetData sheetId="0" refreshError="1"/>
      <sheetData sheetId="1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2002741.05</v>
          </cell>
          <cell r="E19">
            <v>2002741.05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147358</v>
          </cell>
          <cell r="E22">
            <v>147358</v>
          </cell>
          <cell r="I22">
            <v>0</v>
          </cell>
          <cell r="J22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282394109.99000001</v>
          </cell>
          <cell r="E31">
            <v>256556277.55000001</v>
          </cell>
          <cell r="I31">
            <v>0</v>
          </cell>
          <cell r="J31">
            <v>0</v>
          </cell>
        </row>
        <row r="32">
          <cell r="D32">
            <v>159282217.44999999</v>
          </cell>
          <cell r="E32">
            <v>144048609.34999999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5">
          <cell r="I45">
            <v>-182016.1</v>
          </cell>
          <cell r="J45">
            <v>-182016.1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workbookViewId="0">
      <selection activeCell="A3" sqref="A3:K3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37.28515625" style="5" customWidth="1"/>
    <col min="4" max="5" width="18.7109375" style="5" customWidth="1"/>
    <col min="6" max="6" width="8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3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3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3" ht="14.1" customHeight="1" x14ac:dyDescent="0.2">
      <c r="A3" s="3" t="s">
        <v>58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4.1" customHeight="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ht="20.100000000000001" customHeight="1" x14ac:dyDescent="0.2">
      <c r="A5" s="7"/>
      <c r="B5" s="8"/>
      <c r="C5" s="9"/>
      <c r="D5" s="8" t="s">
        <v>2</v>
      </c>
      <c r="E5" s="10" t="s">
        <v>3</v>
      </c>
      <c r="F5" s="10"/>
      <c r="G5" s="10"/>
      <c r="H5" s="9"/>
      <c r="I5" s="9"/>
      <c r="J5" s="9"/>
    </row>
    <row r="6" spans="1:13" ht="3" customHeight="1" x14ac:dyDescent="0.2">
      <c r="A6" s="11"/>
      <c r="B6" s="11"/>
      <c r="C6" s="11"/>
      <c r="D6" s="11"/>
      <c r="E6" s="11"/>
      <c r="F6" s="11"/>
    </row>
    <row r="7" spans="1:13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3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3" s="15" customFormat="1" ht="20.100000000000001" customHeight="1" x14ac:dyDescent="0.2">
      <c r="A9" s="20"/>
      <c r="B9" s="21" t="s">
        <v>4</v>
      </c>
      <c r="C9" s="21"/>
      <c r="D9" s="22" t="s">
        <v>5</v>
      </c>
      <c r="E9" s="22" t="s">
        <v>6</v>
      </c>
      <c r="F9" s="23"/>
      <c r="G9" s="21" t="s">
        <v>4</v>
      </c>
      <c r="H9" s="21"/>
      <c r="I9" s="22" t="s">
        <v>5</v>
      </c>
      <c r="J9" s="22" t="s">
        <v>6</v>
      </c>
      <c r="K9" s="24"/>
    </row>
    <row r="10" spans="1:13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3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3" x14ac:dyDescent="0.2">
      <c r="A12" s="34"/>
      <c r="B12" s="35" t="s">
        <v>7</v>
      </c>
      <c r="C12" s="35"/>
      <c r="D12" s="36">
        <f>D14+D24</f>
        <v>56719399.629999995</v>
      </c>
      <c r="E12" s="36">
        <f>E14+E24</f>
        <v>26399700.449999999</v>
      </c>
      <c r="F12" s="33"/>
      <c r="G12" s="35" t="s">
        <v>8</v>
      </c>
      <c r="H12" s="35"/>
      <c r="I12" s="36">
        <f>I14+I25-J23</f>
        <v>4724047.66</v>
      </c>
      <c r="J12" s="36">
        <f>J14+J25</f>
        <v>-4724047.66</v>
      </c>
      <c r="K12" s="29"/>
      <c r="M12" s="37"/>
    </row>
    <row r="13" spans="1:13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</row>
    <row r="14" spans="1:13" x14ac:dyDescent="0.2">
      <c r="A14" s="38"/>
      <c r="B14" s="35" t="s">
        <v>9</v>
      </c>
      <c r="C14" s="35"/>
      <c r="D14" s="36">
        <f>SUM(D16:D22)</f>
        <v>51526682.049999997</v>
      </c>
      <c r="E14" s="36">
        <f>SUM(E16:E22)-D14</f>
        <v>-24923335.919999998</v>
      </c>
      <c r="F14" s="33"/>
      <c r="G14" s="35" t="s">
        <v>10</v>
      </c>
      <c r="H14" s="35"/>
      <c r="I14" s="36">
        <f>SUM(I16:I23)</f>
        <v>5691092.6600000001</v>
      </c>
      <c r="J14" s="36">
        <f>SUM(J16:J23)-I14</f>
        <v>-4724047.66</v>
      </c>
      <c r="K14" s="29"/>
    </row>
    <row r="15" spans="1:13" x14ac:dyDescent="0.2">
      <c r="A15" s="38"/>
      <c r="B15" s="39"/>
      <c r="C15" s="40"/>
      <c r="D15" s="41"/>
      <c r="E15" s="41"/>
      <c r="F15" s="33"/>
      <c r="G15" s="39"/>
      <c r="H15" s="39"/>
      <c r="I15" s="41"/>
      <c r="J15" s="41"/>
      <c r="K15" s="29"/>
    </row>
    <row r="16" spans="1:13" x14ac:dyDescent="0.2">
      <c r="A16" s="34"/>
      <c r="B16" s="42" t="s">
        <v>11</v>
      </c>
      <c r="C16" s="42"/>
      <c r="D16" s="43">
        <v>0</v>
      </c>
      <c r="E16" s="41">
        <v>16820669.079999998</v>
      </c>
      <c r="F16" s="33"/>
      <c r="G16" s="42" t="s">
        <v>12</v>
      </c>
      <c r="H16" s="42"/>
      <c r="I16" s="41">
        <v>5689992.6299999999</v>
      </c>
      <c r="J16" s="43">
        <v>0</v>
      </c>
      <c r="K16" s="44"/>
    </row>
    <row r="17" spans="1:11" x14ac:dyDescent="0.2">
      <c r="A17" s="34"/>
      <c r="B17" s="42" t="s">
        <v>13</v>
      </c>
      <c r="C17" s="42"/>
      <c r="D17" s="41">
        <v>51526682.049999997</v>
      </c>
      <c r="E17" s="43">
        <v>0</v>
      </c>
      <c r="F17" s="33"/>
      <c r="G17" s="42" t="s">
        <v>14</v>
      </c>
      <c r="H17" s="42"/>
      <c r="I17" s="43">
        <v>0</v>
      </c>
      <c r="J17" s="43">
        <f>IF(I17&gt;0,0,[1]ESF!J17-[1]ESF!I17)</f>
        <v>0</v>
      </c>
      <c r="K17" s="29"/>
    </row>
    <row r="18" spans="1:11" x14ac:dyDescent="0.2">
      <c r="A18" s="34"/>
      <c r="B18" s="42" t="s">
        <v>15</v>
      </c>
      <c r="C18" s="42"/>
      <c r="D18" s="43">
        <v>0</v>
      </c>
      <c r="E18" s="41">
        <v>9782677.0500000007</v>
      </c>
      <c r="F18" s="33"/>
      <c r="G18" s="42" t="s">
        <v>16</v>
      </c>
      <c r="H18" s="42"/>
      <c r="I18" s="43">
        <f>IF([1]ESF!I18&gt;[1]ESF!J18,[1]ESF!I18-[1]ESF!J18,0)</f>
        <v>0</v>
      </c>
      <c r="J18" s="43">
        <f>IF(I18&gt;0,0,[1]ESF!J18-[1]ESF!I18)</f>
        <v>0</v>
      </c>
      <c r="K18" s="29"/>
    </row>
    <row r="19" spans="1:11" x14ac:dyDescent="0.2">
      <c r="A19" s="34"/>
      <c r="B19" s="42" t="s">
        <v>17</v>
      </c>
      <c r="C19" s="42"/>
      <c r="D19" s="43">
        <f>IF([1]ESF!D19&lt;[1]ESF!E19,[1]ESF!E19-[1]ESF!D19,0)</f>
        <v>0</v>
      </c>
      <c r="E19" s="43">
        <f>IF(D19&gt;0,0,[1]ESF!D19-[1]ESF!E19)</f>
        <v>0</v>
      </c>
      <c r="F19" s="33"/>
      <c r="G19" s="42" t="s">
        <v>18</v>
      </c>
      <c r="H19" s="42"/>
      <c r="I19" s="43">
        <f>IF([1]ESF!I19&gt;[1]ESF!J19,[1]ESF!I19-[1]ESF!J19,0)</f>
        <v>0</v>
      </c>
      <c r="J19" s="43">
        <f>IF(I19&gt;0,0,[1]ESF!J19-[1]ESF!I19)</f>
        <v>0</v>
      </c>
      <c r="K19" s="29"/>
    </row>
    <row r="20" spans="1:11" x14ac:dyDescent="0.2">
      <c r="A20" s="34"/>
      <c r="B20" s="42" t="s">
        <v>19</v>
      </c>
      <c r="C20" s="42"/>
      <c r="D20" s="43">
        <f>IF([1]ESF!D20&lt;[1]ESF!E20,[1]ESF!E20-[1]ESF!D20,0)</f>
        <v>0</v>
      </c>
      <c r="E20" s="43">
        <f>IF(D20&gt;0,0,[1]ESF!D20-[1]ESF!E20)</f>
        <v>0</v>
      </c>
      <c r="F20" s="33"/>
      <c r="G20" s="42" t="s">
        <v>20</v>
      </c>
      <c r="H20" s="42"/>
      <c r="I20" s="43">
        <f>IF([1]ESF!I20&gt;[1]ESF!J20,[1]ESF!I20-[1]ESF!J20,0)</f>
        <v>0</v>
      </c>
      <c r="J20" s="43">
        <f>IF(I20&gt;0,0,[1]ESF!J20-[1]ESF!I20)</f>
        <v>0</v>
      </c>
      <c r="K20" s="29"/>
    </row>
    <row r="21" spans="1:11" ht="25.5" customHeight="1" x14ac:dyDescent="0.2">
      <c r="A21" s="34"/>
      <c r="B21" s="42" t="s">
        <v>21</v>
      </c>
      <c r="C21" s="42"/>
      <c r="D21" s="43">
        <f>IF([1]ESF!D21&lt;[1]ESF!E21,[1]ESF!E21-[1]ESF!D21,0)</f>
        <v>0</v>
      </c>
      <c r="E21" s="43">
        <f>IF(D21&gt;0,0,[1]ESF!D21-[1]ESF!E21)</f>
        <v>0</v>
      </c>
      <c r="F21" s="33"/>
      <c r="G21" s="45" t="s">
        <v>22</v>
      </c>
      <c r="H21" s="45"/>
      <c r="I21" s="41">
        <v>1100.03</v>
      </c>
      <c r="J21" s="43"/>
      <c r="K21" s="29"/>
    </row>
    <row r="22" spans="1:11" x14ac:dyDescent="0.2">
      <c r="A22" s="34"/>
      <c r="B22" s="42" t="s">
        <v>23</v>
      </c>
      <c r="C22" s="42"/>
      <c r="D22" s="43">
        <f>IF([1]ESF!D22&lt;[1]ESF!E22,[1]ESF!E22-[1]ESF!D22,0)</f>
        <v>0</v>
      </c>
      <c r="E22" s="43">
        <f>IF(D22&gt;0,0,[1]ESF!D22-[1]ESF!E22)</f>
        <v>0</v>
      </c>
      <c r="F22" s="33"/>
      <c r="G22" s="42" t="s">
        <v>24</v>
      </c>
      <c r="H22" s="42"/>
      <c r="I22" s="43">
        <f>IF([1]ESF!I22&gt;[1]ESF!J22,[1]ESF!I22-[1]ESF!J22,0)</f>
        <v>0</v>
      </c>
      <c r="J22" s="43">
        <f>IF(I22&gt;0,0,[1]ESF!J22-[1]ESF!I22)</f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2" t="s">
        <v>25</v>
      </c>
      <c r="H23" s="42"/>
      <c r="I23" s="43">
        <v>0</v>
      </c>
      <c r="J23" s="41">
        <v>967045</v>
      </c>
      <c r="K23" s="29"/>
    </row>
    <row r="24" spans="1:11" x14ac:dyDescent="0.2">
      <c r="A24" s="38"/>
      <c r="B24" s="35" t="s">
        <v>26</v>
      </c>
      <c r="C24" s="35"/>
      <c r="D24" s="36">
        <f>SUM(D26:D34)</f>
        <v>5192717.58</v>
      </c>
      <c r="E24" s="36">
        <f>SUM(E26:E34)</f>
        <v>51323036.369999997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6" t="s">
        <v>27</v>
      </c>
      <c r="H25" s="46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2" t="s">
        <v>28</v>
      </c>
      <c r="C26" s="42"/>
      <c r="D26" s="43">
        <f>IF([1]ESF!D29&lt;[1]ESF!E29,[1]ESF!E29-[1]ESF!D29,0)</f>
        <v>0</v>
      </c>
      <c r="E26" s="43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2" t="s">
        <v>29</v>
      </c>
      <c r="C27" s="42"/>
      <c r="D27" s="43">
        <f>IF([1]ESF!D30&lt;[1]ESF!E30,[1]ESF!E30-[1]ESF!D30,0)</f>
        <v>0</v>
      </c>
      <c r="E27" s="43">
        <f>IF(D27&gt;0,0,[1]ESF!D30-[1]ESF!E30)</f>
        <v>0</v>
      </c>
      <c r="F27" s="33"/>
      <c r="G27" s="42" t="s">
        <v>30</v>
      </c>
      <c r="H27" s="42"/>
      <c r="I27" s="43">
        <f>IF([1]ESF!I29&gt;[1]ESF!J29,[1]ESF!I29-[1]ESF!J29,0)</f>
        <v>0</v>
      </c>
      <c r="J27" s="43">
        <f>IF(I27&gt;0,0,[1]ESF!J29-[1]ESF!I29)</f>
        <v>0</v>
      </c>
      <c r="K27" s="29"/>
    </row>
    <row r="28" spans="1:11" x14ac:dyDescent="0.2">
      <c r="A28" s="34"/>
      <c r="B28" s="42" t="s">
        <v>31</v>
      </c>
      <c r="C28" s="42"/>
      <c r="D28" s="43">
        <f>IF([1]ESF!D31&lt;[1]ESF!E31,[1]ESF!E31-[1]ESF!D31,0)</f>
        <v>0</v>
      </c>
      <c r="E28" s="41">
        <v>29595018.559999999</v>
      </c>
      <c r="F28" s="33"/>
      <c r="G28" s="42" t="s">
        <v>32</v>
      </c>
      <c r="H28" s="42"/>
      <c r="I28" s="43">
        <f>IF([1]ESF!I30&gt;[1]ESF!J30,[1]ESF!I30-[1]ESF!J30,0)</f>
        <v>0</v>
      </c>
      <c r="J28" s="43">
        <f>IF(I28&gt;0,0,[1]ESF!J30-[1]ESF!I30)</f>
        <v>0</v>
      </c>
      <c r="K28" s="29"/>
    </row>
    <row r="29" spans="1:11" x14ac:dyDescent="0.2">
      <c r="A29" s="34"/>
      <c r="B29" s="42" t="s">
        <v>33</v>
      </c>
      <c r="C29" s="42"/>
      <c r="D29" s="41">
        <f>IF([1]ESF!D32&lt;[1]ESF!E32,[1]ESF!E32-[1]ESF!D32,0)</f>
        <v>0</v>
      </c>
      <c r="E29" s="41">
        <v>21728017.809999999</v>
      </c>
      <c r="F29" s="33"/>
      <c r="G29" s="42" t="s">
        <v>34</v>
      </c>
      <c r="H29" s="42"/>
      <c r="I29" s="43">
        <f>IF([1]ESF!I31&gt;[1]ESF!J31,[1]ESF!I31-[1]ESF!J31,0)</f>
        <v>0</v>
      </c>
      <c r="J29" s="43">
        <f>IF(I29&gt;0,0,[1]ESF!J31-[1]ESF!I31)</f>
        <v>0</v>
      </c>
      <c r="K29" s="29"/>
    </row>
    <row r="30" spans="1:11" x14ac:dyDescent="0.2">
      <c r="A30" s="34"/>
      <c r="B30" s="42" t="s">
        <v>35</v>
      </c>
      <c r="C30" s="42"/>
      <c r="D30" s="43">
        <f>IF([1]ESF!D33&lt;[1]ESF!E33,[1]ESF!E33-[1]ESF!D33,0)</f>
        <v>0</v>
      </c>
      <c r="E30" s="43">
        <f>IF(D30&gt;0,0,[1]ESF!D33-[1]ESF!E33)</f>
        <v>0</v>
      </c>
      <c r="F30" s="33"/>
      <c r="G30" s="42" t="s">
        <v>36</v>
      </c>
      <c r="H30" s="42"/>
      <c r="I30" s="43">
        <f>IF([1]ESF!I32&gt;[1]ESF!J32,[1]ESF!I32-[1]ESF!J32,0)</f>
        <v>0</v>
      </c>
      <c r="J30" s="43">
        <f>IF(I30&gt;0,0,[1]ESF!J32-[1]ESF!I32)</f>
        <v>0</v>
      </c>
      <c r="K30" s="29"/>
    </row>
    <row r="31" spans="1:11" ht="26.1" customHeight="1" x14ac:dyDescent="0.2">
      <c r="A31" s="34"/>
      <c r="B31" s="45" t="s">
        <v>37</v>
      </c>
      <c r="C31" s="45"/>
      <c r="D31" s="41">
        <v>5192717.58</v>
      </c>
      <c r="E31" s="43"/>
      <c r="F31" s="33"/>
      <c r="G31" s="45" t="s">
        <v>38</v>
      </c>
      <c r="H31" s="45"/>
      <c r="I31" s="43">
        <f>IF([1]ESF!I33&gt;[1]ESF!J33,[1]ESF!I33-[1]ESF!J33,0)</f>
        <v>0</v>
      </c>
      <c r="J31" s="43">
        <f>IF(I31&gt;0,0,[1]ESF!J33-[1]ESF!I33)</f>
        <v>0</v>
      </c>
      <c r="K31" s="29"/>
    </row>
    <row r="32" spans="1:11" x14ac:dyDescent="0.2">
      <c r="A32" s="34"/>
      <c r="B32" s="42" t="s">
        <v>39</v>
      </c>
      <c r="C32" s="42"/>
      <c r="D32" s="43">
        <f>IF([1]ESF!D35&lt;[1]ESF!E35,[1]ESF!E35-[1]ESF!D35,0)</f>
        <v>0</v>
      </c>
      <c r="E32" s="43">
        <f>IF(D32&gt;0,0,[1]ESF!D35-[1]ESF!E35)</f>
        <v>0</v>
      </c>
      <c r="F32" s="33"/>
      <c r="G32" s="42" t="s">
        <v>40</v>
      </c>
      <c r="H32" s="42"/>
      <c r="I32" s="43">
        <f>IF([1]ESF!I34&gt;[1]ESF!J34,[1]ESF!I34-[1]ESF!J34,0)</f>
        <v>0</v>
      </c>
      <c r="J32" s="43">
        <f>IF(I32&gt;0,0,[1]ESF!J34-[1]ESF!I34)</f>
        <v>0</v>
      </c>
      <c r="K32" s="29"/>
    </row>
    <row r="33" spans="1:14" ht="25.5" customHeight="1" x14ac:dyDescent="0.2">
      <c r="A33" s="34"/>
      <c r="B33" s="45" t="s">
        <v>41</v>
      </c>
      <c r="C33" s="45"/>
      <c r="D33" s="43">
        <f>IF([1]ESF!D36&lt;[1]ESF!E36,[1]ESF!E36-[1]ESF!D36,0)</f>
        <v>0</v>
      </c>
      <c r="E33" s="43">
        <f>IF(D33&gt;0,0,[1]ESF!D36-[1]ESF!E36)</f>
        <v>0</v>
      </c>
      <c r="F33" s="33"/>
      <c r="G33" s="39"/>
      <c r="H33" s="39"/>
      <c r="I33" s="47"/>
      <c r="J33" s="47"/>
      <c r="K33" s="29"/>
    </row>
    <row r="34" spans="1:14" x14ac:dyDescent="0.2">
      <c r="A34" s="34"/>
      <c r="B34" s="42" t="s">
        <v>42</v>
      </c>
      <c r="C34" s="42"/>
      <c r="D34" s="43">
        <f>IF([1]ESF!D37&lt;[1]ESF!E37,[1]ESF!E37-[1]ESF!D37,0)</f>
        <v>0</v>
      </c>
      <c r="E34" s="43">
        <f>IF(D34&gt;0,0,[1]ESF!D37-[1]ESF!E37)</f>
        <v>0</v>
      </c>
      <c r="F34" s="33"/>
      <c r="G34" s="35" t="s">
        <v>43</v>
      </c>
      <c r="H34" s="35"/>
      <c r="I34" s="36">
        <f>I36+I42+I50-J34</f>
        <v>16352600.879999999</v>
      </c>
      <c r="J34" s="36">
        <f>J36+J42+J50</f>
        <v>17762601.309999999</v>
      </c>
      <c r="K34" s="29"/>
    </row>
    <row r="35" spans="1:14" x14ac:dyDescent="0.2">
      <c r="A35" s="38"/>
      <c r="B35" s="39"/>
      <c r="C35" s="40"/>
      <c r="D35" s="47"/>
      <c r="E35" s="47"/>
      <c r="F35" s="33"/>
      <c r="G35" s="39"/>
      <c r="H35" s="39"/>
      <c r="I35" s="41"/>
      <c r="J35" s="41"/>
      <c r="K35" s="29"/>
    </row>
    <row r="36" spans="1:14" x14ac:dyDescent="0.2">
      <c r="A36" s="34"/>
      <c r="B36" s="15"/>
      <c r="C36" s="15"/>
      <c r="D36" s="15"/>
      <c r="E36" s="15"/>
      <c r="F36" s="33"/>
      <c r="G36" s="35" t="s">
        <v>44</v>
      </c>
      <c r="H36" s="35"/>
      <c r="I36" s="36">
        <f>SUM(I38:I40)</f>
        <v>34115202.189999998</v>
      </c>
      <c r="J36" s="36">
        <f>SUM(J38:J40)</f>
        <v>0</v>
      </c>
      <c r="K36" s="29"/>
    </row>
    <row r="37" spans="1:14" x14ac:dyDescent="0.2">
      <c r="A37" s="38"/>
      <c r="B37" s="15"/>
      <c r="C37" s="15"/>
      <c r="D37" s="15"/>
      <c r="E37" s="15"/>
      <c r="F37" s="33"/>
      <c r="G37" s="39"/>
      <c r="H37" s="39"/>
      <c r="I37" s="43"/>
      <c r="J37" s="43"/>
      <c r="K37" s="29"/>
    </row>
    <row r="38" spans="1:14" x14ac:dyDescent="0.2">
      <c r="A38" s="34"/>
      <c r="B38" s="15"/>
      <c r="C38" s="15"/>
      <c r="D38" s="15"/>
      <c r="E38" s="15"/>
      <c r="F38" s="33"/>
      <c r="G38" s="42" t="s">
        <v>45</v>
      </c>
      <c r="H38" s="42"/>
      <c r="I38" s="41">
        <v>34115202.189999998</v>
      </c>
      <c r="J38" s="43"/>
      <c r="K38" s="29"/>
    </row>
    <row r="39" spans="1:14" x14ac:dyDescent="0.2">
      <c r="A39" s="38"/>
      <c r="B39" s="15"/>
      <c r="C39" s="15"/>
      <c r="D39" s="15"/>
      <c r="E39" s="15"/>
      <c r="F39" s="33"/>
      <c r="G39" s="42" t="s">
        <v>46</v>
      </c>
      <c r="H39" s="42"/>
      <c r="I39" s="43">
        <f>IF([1]ESF!I45&gt;[1]ESF!J45,[1]ESF!I45-[1]ESF!J45,0)</f>
        <v>0</v>
      </c>
      <c r="J39" s="43">
        <f>IF(I39&gt;0,0,[1]ESF!J45-[1]ESF!I45)</f>
        <v>0</v>
      </c>
      <c r="K39" s="29"/>
    </row>
    <row r="40" spans="1:14" x14ac:dyDescent="0.2">
      <c r="A40" s="34"/>
      <c r="B40" s="15"/>
      <c r="C40" s="15"/>
      <c r="D40" s="15"/>
      <c r="E40" s="15"/>
      <c r="F40" s="33"/>
      <c r="G40" s="42" t="s">
        <v>47</v>
      </c>
      <c r="H40" s="42"/>
      <c r="I40" s="43">
        <f>IF([1]ESF!I46&gt;[1]ESF!J46,[1]ESF!I46-[1]ESF!J46,0)</f>
        <v>0</v>
      </c>
      <c r="J40" s="43">
        <f>IF(I40&gt;0,0,[1]ESF!J46-[1]ESF!I46)</f>
        <v>0</v>
      </c>
      <c r="K40" s="29"/>
    </row>
    <row r="41" spans="1:14" x14ac:dyDescent="0.2">
      <c r="A41" s="34"/>
      <c r="B41" s="15"/>
      <c r="C41" s="15"/>
      <c r="D41" s="15"/>
      <c r="E41" s="15"/>
      <c r="F41" s="33"/>
      <c r="G41" s="39"/>
      <c r="H41" s="39"/>
      <c r="I41" s="43"/>
      <c r="J41" s="43"/>
      <c r="K41" s="29"/>
    </row>
    <row r="42" spans="1:14" x14ac:dyDescent="0.2">
      <c r="A42" s="34"/>
      <c r="B42" s="15"/>
      <c r="C42" s="15"/>
      <c r="D42" s="15"/>
      <c r="E42" s="15"/>
      <c r="F42" s="33"/>
      <c r="G42" s="35" t="s">
        <v>48</v>
      </c>
      <c r="H42" s="35"/>
      <c r="I42" s="43">
        <f>+I44</f>
        <v>0</v>
      </c>
      <c r="J42" s="43">
        <f>+J44+J45+J47</f>
        <v>17762601.309999999</v>
      </c>
      <c r="K42" s="29"/>
    </row>
    <row r="43" spans="1:14" x14ac:dyDescent="0.2">
      <c r="A43" s="34"/>
      <c r="B43" s="15"/>
      <c r="C43" s="15"/>
      <c r="D43" s="15"/>
      <c r="E43" s="15"/>
      <c r="F43" s="33"/>
      <c r="G43" s="39"/>
      <c r="H43" s="39"/>
      <c r="I43" s="43"/>
      <c r="J43" s="43"/>
      <c r="K43" s="29"/>
    </row>
    <row r="44" spans="1:14" x14ac:dyDescent="0.2">
      <c r="A44" s="34"/>
      <c r="B44" s="15"/>
      <c r="C44" s="15"/>
      <c r="D44" s="15"/>
      <c r="E44" s="15"/>
      <c r="F44" s="33"/>
      <c r="G44" s="42" t="s">
        <v>49</v>
      </c>
      <c r="H44" s="42"/>
      <c r="I44" s="43">
        <v>0</v>
      </c>
      <c r="J44" s="41">
        <v>7674771.8799999999</v>
      </c>
      <c r="K44" s="29"/>
    </row>
    <row r="45" spans="1:14" x14ac:dyDescent="0.2">
      <c r="A45" s="34"/>
      <c r="B45" s="15"/>
      <c r="C45" s="15"/>
      <c r="D45" s="15"/>
      <c r="E45" s="15"/>
      <c r="F45" s="33"/>
      <c r="G45" s="42" t="s">
        <v>50</v>
      </c>
      <c r="H45" s="42"/>
      <c r="I45" s="43">
        <v>0</v>
      </c>
      <c r="J45" s="41">
        <v>5425842.4100000001</v>
      </c>
      <c r="K45" s="29"/>
    </row>
    <row r="46" spans="1:14" x14ac:dyDescent="0.2">
      <c r="A46" s="34"/>
      <c r="B46" s="15"/>
      <c r="C46" s="15"/>
      <c r="D46" s="15"/>
      <c r="E46" s="15"/>
      <c r="F46" s="33"/>
      <c r="G46" s="42" t="s">
        <v>51</v>
      </c>
      <c r="H46" s="42"/>
      <c r="I46" s="43">
        <f>IF([1]ESF!I52&gt;[1]ESF!J52,[1]ESF!I52-[1]ESF!J52,0)</f>
        <v>0</v>
      </c>
      <c r="J46" s="43">
        <f>IF(I46&gt;0,0,[1]ESF!J52-[1]ESF!I52)</f>
        <v>0</v>
      </c>
      <c r="K46" s="29"/>
      <c r="N46" s="37"/>
    </row>
    <row r="47" spans="1:14" x14ac:dyDescent="0.2">
      <c r="A47" s="34"/>
      <c r="B47" s="15"/>
      <c r="C47" s="15"/>
      <c r="D47" s="15"/>
      <c r="E47" s="15"/>
      <c r="F47" s="33"/>
      <c r="G47" s="42" t="s">
        <v>52</v>
      </c>
      <c r="H47" s="42"/>
      <c r="I47" s="43">
        <v>0</v>
      </c>
      <c r="J47" s="41">
        <v>4661987.0199999996</v>
      </c>
      <c r="K47" s="29"/>
    </row>
    <row r="48" spans="1:14" x14ac:dyDescent="0.2">
      <c r="A48" s="38"/>
      <c r="B48" s="15"/>
      <c r="C48" s="15"/>
      <c r="D48" s="15"/>
      <c r="E48" s="15"/>
      <c r="F48" s="33"/>
      <c r="G48" s="42" t="s">
        <v>53</v>
      </c>
      <c r="H48" s="42"/>
      <c r="I48" s="43">
        <f>IF([1]ESF!I54&gt;[1]ESF!J54,[1]ESF!I54-[1]ESF!J54,0)</f>
        <v>0</v>
      </c>
      <c r="J48" s="43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54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2" t="s">
        <v>55</v>
      </c>
      <c r="H52" s="42"/>
      <c r="I52" s="43">
        <f>IF([1]ESF!I58&gt;[1]ESF!J58,[1]ESF!I58-[1]ESF!J58,0)</f>
        <v>0</v>
      </c>
      <c r="J52" s="43">
        <f>IF(I52&gt;0,0,[1]ESF!J58-[1]ESF!I58)</f>
        <v>0</v>
      </c>
      <c r="K52" s="29"/>
    </row>
    <row r="53" spans="1:11" ht="19.5" customHeight="1" x14ac:dyDescent="0.2">
      <c r="A53" s="48"/>
      <c r="B53" s="49"/>
      <c r="C53" s="49"/>
      <c r="D53" s="49"/>
      <c r="E53" s="49"/>
      <c r="F53" s="50"/>
      <c r="G53" s="51" t="s">
        <v>56</v>
      </c>
      <c r="H53" s="51"/>
      <c r="I53" s="52">
        <f>IF([1]ESF!I59&gt;[1]ESF!J59,[1]ESF!I59-[1]ESF!J59,0)</f>
        <v>0</v>
      </c>
      <c r="J53" s="52">
        <f>IF(I53&gt;0,0,[1]ESF!J59-[1]ESF!I59)</f>
        <v>0</v>
      </c>
      <c r="K53" s="53"/>
    </row>
    <row r="54" spans="1:11" ht="6" customHeight="1" x14ac:dyDescent="0.2">
      <c r="A54" s="54"/>
      <c r="B54" s="49"/>
      <c r="C54" s="55"/>
      <c r="D54" s="56"/>
      <c r="E54" s="57"/>
      <c r="F54" s="57"/>
      <c r="G54" s="49"/>
      <c r="H54" s="58"/>
      <c r="I54" s="56"/>
      <c r="J54" s="57"/>
      <c r="K54" s="57"/>
    </row>
    <row r="55" spans="1:11" ht="6" customHeight="1" x14ac:dyDescent="0.2">
      <c r="A55" s="15"/>
      <c r="C55" s="59"/>
      <c r="D55" s="60"/>
      <c r="E55" s="61"/>
      <c r="F55" s="61"/>
      <c r="H55" s="62"/>
      <c r="I55" s="60"/>
      <c r="J55" s="61"/>
      <c r="K55" s="61"/>
    </row>
    <row r="56" spans="1:11" ht="6" customHeight="1" x14ac:dyDescent="0.2">
      <c r="B56" s="59"/>
      <c r="C56" s="60"/>
      <c r="D56" s="61"/>
      <c r="E56" s="61"/>
      <c r="G56" s="63"/>
      <c r="H56" s="64"/>
      <c r="I56" s="61"/>
      <c r="J56" s="61"/>
    </row>
    <row r="57" spans="1:11" ht="15" customHeight="1" x14ac:dyDescent="0.2">
      <c r="B57" s="65" t="s">
        <v>57</v>
      </c>
      <c r="C57" s="65"/>
      <c r="D57" s="65"/>
      <c r="E57" s="65"/>
      <c r="F57" s="65"/>
      <c r="G57" s="65"/>
      <c r="H57" s="65"/>
      <c r="I57" s="65"/>
      <c r="J57" s="65"/>
    </row>
    <row r="58" spans="1:11" ht="9.75" customHeight="1" x14ac:dyDescent="0.2">
      <c r="B58" s="59"/>
      <c r="C58" s="60"/>
      <c r="D58" s="61"/>
      <c r="E58" s="61"/>
      <c r="G58" s="63"/>
      <c r="H58" s="64"/>
      <c r="I58" s="61"/>
      <c r="J58" s="61"/>
    </row>
    <row r="59" spans="1:11" ht="50.1" customHeight="1" x14ac:dyDescent="0.2">
      <c r="B59" s="59"/>
      <c r="C59" s="66"/>
      <c r="D59" s="67"/>
      <c r="E59" s="61"/>
      <c r="F59" s="15"/>
      <c r="G59" s="68"/>
      <c r="H59" s="69"/>
      <c r="I59" s="61"/>
      <c r="J59" s="61"/>
    </row>
    <row r="60" spans="1:11" ht="14.1" customHeight="1" x14ac:dyDescent="0.2">
      <c r="B60" s="70"/>
      <c r="C60" s="75"/>
      <c r="D60" s="75"/>
      <c r="E60" s="61"/>
      <c r="F60" s="61"/>
      <c r="G60" s="75"/>
      <c r="H60" s="75"/>
      <c r="I60" s="40"/>
      <c r="J60" s="61"/>
    </row>
    <row r="61" spans="1:11" ht="14.1" customHeight="1" x14ac:dyDescent="0.2">
      <c r="B61" s="71"/>
      <c r="C61" s="72"/>
      <c r="D61" s="72"/>
      <c r="E61" s="73"/>
      <c r="F61" s="73"/>
      <c r="G61" s="72"/>
      <c r="H61" s="72"/>
      <c r="I61" s="40"/>
      <c r="J61" s="61"/>
    </row>
    <row r="62" spans="1:11" x14ac:dyDescent="0.2">
      <c r="A62" s="74"/>
      <c r="C62" s="15"/>
      <c r="D62" s="15"/>
      <c r="E62" s="15"/>
      <c r="F62" s="33"/>
      <c r="G62" s="15"/>
      <c r="H62" s="15"/>
    </row>
    <row r="63" spans="1:11" x14ac:dyDescent="0.2">
      <c r="C63" s="15"/>
      <c r="D63" s="15"/>
      <c r="E63" s="15"/>
      <c r="F63" s="15"/>
      <c r="G63" s="15"/>
      <c r="H63" s="16"/>
    </row>
    <row r="64" spans="1:11" x14ac:dyDescent="0.2">
      <c r="C64" s="15"/>
      <c r="D64" s="15"/>
      <c r="E64" s="15"/>
      <c r="F64" s="15"/>
      <c r="G64" s="15"/>
      <c r="H64" s="16"/>
    </row>
    <row r="65" spans="3:8" x14ac:dyDescent="0.2">
      <c r="C65" s="15"/>
      <c r="D65" s="15"/>
      <c r="E65" s="15"/>
      <c r="F65" s="15"/>
      <c r="G65" s="15"/>
      <c r="H65" s="16"/>
    </row>
    <row r="66" spans="3:8" x14ac:dyDescent="0.2">
      <c r="C66" s="15"/>
      <c r="D66" s="15"/>
      <c r="E66" s="15"/>
      <c r="F66" s="15"/>
      <c r="G66" s="15"/>
      <c r="H66" s="16"/>
    </row>
    <row r="67" spans="3:8" x14ac:dyDescent="0.2">
      <c r="C67" s="15"/>
      <c r="D67" s="15"/>
      <c r="E67" s="15"/>
      <c r="F67" s="15"/>
      <c r="G67" s="15"/>
      <c r="H67" s="16"/>
    </row>
    <row r="68" spans="3:8" x14ac:dyDescent="0.2">
      <c r="C68" s="15"/>
      <c r="D68" s="15"/>
      <c r="E68" s="15"/>
      <c r="F68" s="15"/>
      <c r="G68" s="15"/>
      <c r="H68" s="16"/>
    </row>
    <row r="69" spans="3:8" x14ac:dyDescent="0.2">
      <c r="C69" s="15"/>
      <c r="D69" s="15"/>
      <c r="E69" s="15"/>
      <c r="F69" s="15"/>
      <c r="G69" s="15"/>
      <c r="H69" s="16"/>
    </row>
    <row r="70" spans="3:8" x14ac:dyDescent="0.2">
      <c r="C70" s="15"/>
      <c r="D70" s="15"/>
      <c r="E70" s="15"/>
      <c r="F70" s="15"/>
      <c r="G70" s="15"/>
      <c r="H70" s="16"/>
    </row>
    <row r="71" spans="3:8" x14ac:dyDescent="0.2">
      <c r="C71" s="15"/>
      <c r="D71" s="15"/>
      <c r="E71" s="15"/>
      <c r="F71" s="15"/>
      <c r="G71" s="15"/>
      <c r="H71" s="16"/>
    </row>
    <row r="72" spans="3:8" x14ac:dyDescent="0.2">
      <c r="C72" s="15"/>
      <c r="D72" s="15"/>
      <c r="E72" s="15"/>
      <c r="F72" s="15"/>
      <c r="G72" s="15"/>
      <c r="H72" s="16"/>
    </row>
  </sheetData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dcterms:created xsi:type="dcterms:W3CDTF">2018-01-19T22:29:36Z</dcterms:created>
  <dcterms:modified xsi:type="dcterms:W3CDTF">2018-01-19T22:50:39Z</dcterms:modified>
</cp:coreProperties>
</file>