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showInkAnnotation="0" defaultThemeVersion="124226"/>
  <mc:AlternateContent xmlns:mc="http://schemas.openxmlformats.org/markup-compatibility/2006">
    <mc:Choice Requires="x15">
      <x15ac:absPath xmlns:x15ac="http://schemas.microsoft.com/office/spreadsheetml/2010/11/ac" url="C:\Users\guillermo.galvan\Desktop\memo\GUSTAVO\ESTADOS FINANCIEROS\4TO TRIMESTRE\INFORMACION PRESUPUESTARIA\"/>
    </mc:Choice>
  </mc:AlternateContent>
  <bookViews>
    <workbookView xWindow="0" yWindow="0" windowWidth="15360" windowHeight="7695" tabRatio="821" firstSheet="14" activeTab="18"/>
  </bookViews>
  <sheets>
    <sheet name="IDENTIFICACION DEL ENTE" sheetId="73" r:id="rId1"/>
    <sheet name="INDICE" sheetId="74" r:id="rId2"/>
    <sheet name="INTRODUCCCION" sheetId="75" r:id="rId3"/>
    <sheet name="INF. CONTABLE" sheetId="76" r:id="rId4"/>
    <sheet name="EA" sheetId="51" r:id="rId5"/>
    <sheet name="ESF" sheetId="50" r:id="rId6"/>
    <sheet name="ECSF" sheetId="111" r:id="rId7"/>
    <sheet name="  EAA" sheetId="123" r:id="rId8"/>
    <sheet name="EADP" sheetId="113" r:id="rId9"/>
    <sheet name="EVHP" sheetId="87" r:id="rId10"/>
    <sheet name="EFE" sheetId="110" r:id="rId11"/>
    <sheet name="PT_ESF_ECSF" sheetId="3" state="hidden" r:id="rId12"/>
    <sheet name="PC" sheetId="114" r:id="rId13"/>
    <sheet name="NOTAS" sheetId="122" r:id="rId14"/>
    <sheet name="NOTAS WORD" sheetId="77" r:id="rId15"/>
    <sheet name="INF. PRESUPUESTARIA" sheetId="78" r:id="rId16"/>
    <sheet name="EAI" sheetId="125" r:id="rId17"/>
    <sheet name="CA" sheetId="124" r:id="rId18"/>
    <sheet name="COG" sheetId="128" r:id="rId19"/>
    <sheet name="CTG" sheetId="129" r:id="rId20"/>
    <sheet name="CFG" sheetId="130" r:id="rId21"/>
    <sheet name="EN" sheetId="63" r:id="rId22"/>
    <sheet name="ID" sheetId="126" r:id="rId23"/>
    <sheet name="IPF" sheetId="127" r:id="rId24"/>
    <sheet name="INF. PROGRAMATICA" sheetId="79" r:id="rId25"/>
    <sheet name="CProg" sheetId="131" r:id="rId26"/>
    <sheet name="IR" sheetId="132" r:id="rId27"/>
    <sheet name="PYPI" sheetId="133" r:id="rId28"/>
    <sheet name="ANEXOS" sheetId="80" r:id="rId29"/>
    <sheet name="Esq Bur" sheetId="67" r:id="rId30"/>
    <sheet name="Rel Cta Banc" sheetId="134" r:id="rId31"/>
    <sheet name="Ayudas" sheetId="106" r:id="rId32"/>
    <sheet name="Gto Federalizado" sheetId="95" r:id="rId33"/>
    <sheet name="Bmu" sheetId="135" r:id="rId34"/>
    <sheet name="BMuIn" sheetId="136" r:id="rId35"/>
  </sheets>
  <externalReferences>
    <externalReference r:id="rId36"/>
    <externalReference r:id="rId37"/>
    <externalReference r:id="rId38"/>
    <externalReference r:id="rId39"/>
  </externalReferences>
  <definedNames>
    <definedName name="_xlnm._FilterDatabase" localSheetId="31" hidden="1">Ayudas!$B$2:$I$182</definedName>
    <definedName name="a" localSheetId="25">#REF!</definedName>
    <definedName name="a" localSheetId="16">#REF!</definedName>
    <definedName name="a" localSheetId="22">#REF!</definedName>
    <definedName name="a" localSheetId="23">#REF!</definedName>
    <definedName name="a" localSheetId="30">#REF!</definedName>
    <definedName name="a">#REF!</definedName>
    <definedName name="Abr" localSheetId="7">#REF!</definedName>
    <definedName name="Abr" localSheetId="31">#REF!</definedName>
    <definedName name="Abr" localSheetId="20">#REF!</definedName>
    <definedName name="Abr" localSheetId="18">#REF!</definedName>
    <definedName name="Abr" localSheetId="25">#REF!</definedName>
    <definedName name="Abr" localSheetId="19">#REF!</definedName>
    <definedName name="Abr" localSheetId="4">#REF!</definedName>
    <definedName name="Abr" localSheetId="8">#REF!</definedName>
    <definedName name="Abr" localSheetId="16">#REF!</definedName>
    <definedName name="Abr" localSheetId="6">#REF!</definedName>
    <definedName name="Abr" localSheetId="10">#REF!</definedName>
    <definedName name="Abr" localSheetId="21">#REF!</definedName>
    <definedName name="Abr" localSheetId="5">#REF!</definedName>
    <definedName name="Abr" localSheetId="29">#REF!</definedName>
    <definedName name="Abr" localSheetId="9">#REF!</definedName>
    <definedName name="Abr" localSheetId="32">#REF!</definedName>
    <definedName name="Abr" localSheetId="22">#REF!</definedName>
    <definedName name="Abr" localSheetId="23">#REF!</definedName>
    <definedName name="Abr" localSheetId="26">#REF!</definedName>
    <definedName name="Abr" localSheetId="13">#REF!</definedName>
    <definedName name="Abr" localSheetId="27">#REF!</definedName>
    <definedName name="Abr" localSheetId="30">#REF!</definedName>
    <definedName name="Abr">#REF!</definedName>
    <definedName name="_xlnm.Print_Area" localSheetId="7">'  EAA'!$A$1:$I$43</definedName>
    <definedName name="_xlnm.Print_Area" localSheetId="31">Ayudas!$B$1:$I$191</definedName>
    <definedName name="_xlnm.Print_Area" localSheetId="18">COG!$A$2:$K$60</definedName>
    <definedName name="_xlnm.Print_Area" localSheetId="25">CProg!$B$1:$L$48</definedName>
    <definedName name="_xlnm.Print_Area" localSheetId="19">CTG!$A$2:$K$29</definedName>
    <definedName name="_xlnm.Print_Area" localSheetId="4">EA!$A$3:$L$66</definedName>
    <definedName name="_xlnm.Print_Area" localSheetId="8">EADP!$A$1:$J$51</definedName>
    <definedName name="_xlnm.Print_Area" localSheetId="16">EAI!$A$2:$K$69</definedName>
    <definedName name="_xlnm.Print_Area" localSheetId="6">ECSF!$A$1:$K$63</definedName>
    <definedName name="_xlnm.Print_Area" localSheetId="10">EFE!$A$3:$Q$60</definedName>
    <definedName name="_xlnm.Print_Area" localSheetId="21">EN!$A$2:$J$44</definedName>
    <definedName name="_xlnm.Print_Area" localSheetId="5">ESF!$A$1:$K$75</definedName>
    <definedName name="_xlnm.Print_Area" localSheetId="29">'Esq Bur'!$A$1:$E$31</definedName>
    <definedName name="_xlnm.Print_Area" localSheetId="9">EVHP!$A$1:$F$47</definedName>
    <definedName name="_xlnm.Print_Area" localSheetId="32">'Gto Federalizado'!$B$1:$H$19</definedName>
    <definedName name="_xlnm.Print_Area" localSheetId="22">ID!$A$2:$F$50</definedName>
    <definedName name="_xlnm.Print_Area" localSheetId="23">IPF!$A$2:$F$46</definedName>
    <definedName name="_xlnm.Print_Area" localSheetId="13">NOTAS!$A$589:$L$663</definedName>
    <definedName name="_xlnm.Print_Area" localSheetId="12">PC!$A$1:$D$34</definedName>
    <definedName name="_xlnm.Print_Area" localSheetId="27">PYPI!$A$6:$N$7</definedName>
    <definedName name="_xlnm.Print_Area" localSheetId="30">'Rel Cta Banc'!$A$1:$C$29</definedName>
    <definedName name="Ene" localSheetId="7">#REF!</definedName>
    <definedName name="Ene" localSheetId="31">#REF!</definedName>
    <definedName name="Ene" localSheetId="20">#REF!</definedName>
    <definedName name="Ene" localSheetId="18">#REF!</definedName>
    <definedName name="Ene" localSheetId="25">#REF!</definedName>
    <definedName name="Ene" localSheetId="19">#REF!</definedName>
    <definedName name="Ene" localSheetId="4">#REF!</definedName>
    <definedName name="Ene" localSheetId="8">#REF!</definedName>
    <definedName name="Ene" localSheetId="16">#REF!</definedName>
    <definedName name="Ene" localSheetId="6">#REF!</definedName>
    <definedName name="Ene" localSheetId="10">#REF!</definedName>
    <definedName name="Ene" localSheetId="21">#REF!</definedName>
    <definedName name="Ene" localSheetId="5">#REF!</definedName>
    <definedName name="Ene" localSheetId="29">#REF!</definedName>
    <definedName name="Ene" localSheetId="9">#REF!</definedName>
    <definedName name="Ene" localSheetId="32">#REF!</definedName>
    <definedName name="Ene" localSheetId="22">#REF!</definedName>
    <definedName name="Ene" localSheetId="23">#REF!</definedName>
    <definedName name="Ene" localSheetId="26">#REF!</definedName>
    <definedName name="Ene" localSheetId="13">#REF!</definedName>
    <definedName name="Ene" localSheetId="27">#REF!</definedName>
    <definedName name="Ene" localSheetId="30">#REF!</definedName>
    <definedName name="Ene">#REF!</definedName>
    <definedName name="Feb" localSheetId="7">#REF!</definedName>
    <definedName name="Feb" localSheetId="31">#REF!</definedName>
    <definedName name="Feb" localSheetId="20">#REF!</definedName>
    <definedName name="Feb" localSheetId="18">#REF!</definedName>
    <definedName name="Feb" localSheetId="25">#REF!</definedName>
    <definedName name="Feb" localSheetId="19">#REF!</definedName>
    <definedName name="Feb" localSheetId="4">#REF!</definedName>
    <definedName name="Feb" localSheetId="8">#REF!</definedName>
    <definedName name="Feb" localSheetId="16">#REF!</definedName>
    <definedName name="Feb" localSheetId="6">#REF!</definedName>
    <definedName name="Feb" localSheetId="10">#REF!</definedName>
    <definedName name="Feb" localSheetId="21">#REF!</definedName>
    <definedName name="Feb" localSheetId="5">#REF!</definedName>
    <definedName name="Feb" localSheetId="29">#REF!</definedName>
    <definedName name="Feb" localSheetId="9">#REF!</definedName>
    <definedName name="Feb" localSheetId="32">#REF!</definedName>
    <definedName name="Feb" localSheetId="22">#REF!</definedName>
    <definedName name="Feb" localSheetId="23">#REF!</definedName>
    <definedName name="Feb" localSheetId="26">#REF!</definedName>
    <definedName name="Feb" localSheetId="13">#REF!</definedName>
    <definedName name="Feb" localSheetId="27">#REF!</definedName>
    <definedName name="Feb" localSheetId="30">#REF!</definedName>
    <definedName name="Feb">#REF!</definedName>
    <definedName name="Jul" localSheetId="7">#REF!</definedName>
    <definedName name="Jul" localSheetId="31">#REF!</definedName>
    <definedName name="Jul" localSheetId="20">#REF!</definedName>
    <definedName name="Jul" localSheetId="18">#REF!</definedName>
    <definedName name="Jul" localSheetId="25">#REF!</definedName>
    <definedName name="Jul" localSheetId="19">#REF!</definedName>
    <definedName name="Jul" localSheetId="4">#REF!</definedName>
    <definedName name="Jul" localSheetId="8">#REF!</definedName>
    <definedName name="Jul" localSheetId="16">#REF!</definedName>
    <definedName name="Jul" localSheetId="6">#REF!</definedName>
    <definedName name="Jul" localSheetId="10">#REF!</definedName>
    <definedName name="Jul" localSheetId="21">#REF!</definedName>
    <definedName name="Jul" localSheetId="5">#REF!</definedName>
    <definedName name="Jul" localSheetId="29">#REF!</definedName>
    <definedName name="Jul" localSheetId="9">#REF!</definedName>
    <definedName name="Jul" localSheetId="32">#REF!</definedName>
    <definedName name="Jul" localSheetId="22">#REF!</definedName>
    <definedName name="Jul" localSheetId="23">#REF!</definedName>
    <definedName name="Jul" localSheetId="26">#REF!</definedName>
    <definedName name="Jul" localSheetId="13">#REF!</definedName>
    <definedName name="Jul" localSheetId="27">#REF!</definedName>
    <definedName name="Jul" localSheetId="30">#REF!</definedName>
    <definedName name="Jul">#REF!</definedName>
    <definedName name="Jun" localSheetId="7">#REF!</definedName>
    <definedName name="Jun" localSheetId="31">#REF!</definedName>
    <definedName name="Jun" localSheetId="20">#REF!</definedName>
    <definedName name="Jun" localSheetId="18">#REF!</definedName>
    <definedName name="Jun" localSheetId="25">#REF!</definedName>
    <definedName name="Jun" localSheetId="19">#REF!</definedName>
    <definedName name="Jun" localSheetId="4">#REF!</definedName>
    <definedName name="Jun" localSheetId="8">#REF!</definedName>
    <definedName name="Jun" localSheetId="16">#REF!</definedName>
    <definedName name="Jun" localSheetId="6">#REF!</definedName>
    <definedName name="Jun" localSheetId="10">#REF!</definedName>
    <definedName name="Jun" localSheetId="21">#REF!</definedName>
    <definedName name="Jun" localSheetId="5">#REF!</definedName>
    <definedName name="Jun" localSheetId="29">#REF!</definedName>
    <definedName name="Jun" localSheetId="9">#REF!</definedName>
    <definedName name="Jun" localSheetId="32">#REF!</definedName>
    <definedName name="Jun" localSheetId="22">#REF!</definedName>
    <definedName name="Jun" localSheetId="23">#REF!</definedName>
    <definedName name="Jun" localSheetId="26">#REF!</definedName>
    <definedName name="Jun" localSheetId="13">#REF!</definedName>
    <definedName name="Jun" localSheetId="27">#REF!</definedName>
    <definedName name="Jun" localSheetId="30">#REF!</definedName>
    <definedName name="Jun">#REF!</definedName>
    <definedName name="Mar" localSheetId="7">#REF!</definedName>
    <definedName name="Mar" localSheetId="31">#REF!</definedName>
    <definedName name="Mar" localSheetId="20">#REF!</definedName>
    <definedName name="Mar" localSheetId="18">#REF!</definedName>
    <definedName name="Mar" localSheetId="25">#REF!</definedName>
    <definedName name="Mar" localSheetId="19">#REF!</definedName>
    <definedName name="Mar" localSheetId="4">#REF!</definedName>
    <definedName name="Mar" localSheetId="8">#REF!</definedName>
    <definedName name="Mar" localSheetId="16">#REF!</definedName>
    <definedName name="Mar" localSheetId="6">#REF!</definedName>
    <definedName name="Mar" localSheetId="10">#REF!</definedName>
    <definedName name="Mar" localSheetId="21">#REF!</definedName>
    <definedName name="Mar" localSheetId="5">#REF!</definedName>
    <definedName name="Mar" localSheetId="29">#REF!</definedName>
    <definedName name="Mar" localSheetId="9">#REF!</definedName>
    <definedName name="Mar" localSheetId="32">#REF!</definedName>
    <definedName name="Mar" localSheetId="22">#REF!</definedName>
    <definedName name="Mar" localSheetId="23">#REF!</definedName>
    <definedName name="Mar" localSheetId="26">#REF!</definedName>
    <definedName name="Mar" localSheetId="13">#REF!</definedName>
    <definedName name="Mar" localSheetId="27">#REF!</definedName>
    <definedName name="Mar" localSheetId="30">#REF!</definedName>
    <definedName name="Mar">#REF!</definedName>
    <definedName name="May" localSheetId="7">#REF!</definedName>
    <definedName name="May" localSheetId="31">#REF!</definedName>
    <definedName name="May" localSheetId="20">#REF!</definedName>
    <definedName name="May" localSheetId="18">#REF!</definedName>
    <definedName name="May" localSheetId="25">#REF!</definedName>
    <definedName name="May" localSheetId="19">#REF!</definedName>
    <definedName name="May" localSheetId="4">#REF!</definedName>
    <definedName name="May" localSheetId="8">#REF!</definedName>
    <definedName name="May" localSheetId="16">#REF!</definedName>
    <definedName name="May" localSheetId="6">#REF!</definedName>
    <definedName name="May" localSheetId="10">#REF!</definedName>
    <definedName name="May" localSheetId="21">#REF!</definedName>
    <definedName name="May" localSheetId="5">#REF!</definedName>
    <definedName name="May" localSheetId="29">#REF!</definedName>
    <definedName name="May" localSheetId="9">#REF!</definedName>
    <definedName name="May" localSheetId="32">#REF!</definedName>
    <definedName name="May" localSheetId="22">#REF!</definedName>
    <definedName name="May" localSheetId="23">#REF!</definedName>
    <definedName name="May" localSheetId="26">#REF!</definedName>
    <definedName name="May" localSheetId="13">#REF!</definedName>
    <definedName name="May" localSheetId="27">#REF!</definedName>
    <definedName name="May" localSheetId="30">#REF!</definedName>
    <definedName name="May">#REF!</definedName>
    <definedName name="nota1" localSheetId="25">#REF!</definedName>
    <definedName name="nota1" localSheetId="16">#REF!</definedName>
    <definedName name="nota1" localSheetId="22">#REF!</definedName>
    <definedName name="nota1" localSheetId="23">#REF!</definedName>
    <definedName name="nota1" localSheetId="30">#REF!</definedName>
    <definedName name="nota1">#REF!</definedName>
    <definedName name="_xlnm.Print_Titles" localSheetId="31">Ayudas!$1:$2</definedName>
    <definedName name="_xlnm.Print_Titles" localSheetId="27">PYPI!$6:$7</definedName>
  </definedNames>
  <calcPr calcId="152511"/>
</workbook>
</file>

<file path=xl/calcChain.xml><?xml version="1.0" encoding="utf-8"?>
<calcChain xmlns="http://schemas.openxmlformats.org/spreadsheetml/2006/main">
  <c r="AC18" i="132" l="1"/>
  <c r="AC17" i="132"/>
  <c r="AC16" i="132"/>
  <c r="AC15" i="132"/>
  <c r="AC14" i="132"/>
  <c r="AC13" i="132"/>
  <c r="AC12" i="132"/>
  <c r="AC11" i="132"/>
  <c r="AC10" i="132"/>
  <c r="AC9" i="132"/>
  <c r="AC8" i="132"/>
  <c r="I41" i="131" l="1"/>
  <c r="L39" i="131"/>
  <c r="L38" i="131"/>
  <c r="L37" i="131"/>
  <c r="L36" i="131"/>
  <c r="L35" i="131"/>
  <c r="E35" i="131"/>
  <c r="L34" i="131"/>
  <c r="L33" i="131"/>
  <c r="L32" i="131"/>
  <c r="L31" i="131"/>
  <c r="L30" i="131"/>
  <c r="E30" i="131"/>
  <c r="L29" i="131"/>
  <c r="L28" i="131"/>
  <c r="L27" i="131"/>
  <c r="E27" i="131"/>
  <c r="L26" i="131"/>
  <c r="L25" i="131"/>
  <c r="K24" i="131"/>
  <c r="J24" i="131"/>
  <c r="G24" i="131"/>
  <c r="L24" i="131" s="1"/>
  <c r="K23" i="131"/>
  <c r="J23" i="131"/>
  <c r="I23" i="131"/>
  <c r="I10" i="131" s="1"/>
  <c r="F23" i="131"/>
  <c r="F10" i="131" s="1"/>
  <c r="E23" i="131"/>
  <c r="L22" i="131"/>
  <c r="L21" i="131"/>
  <c r="L20" i="131"/>
  <c r="L19" i="131"/>
  <c r="L18" i="131"/>
  <c r="K17" i="131"/>
  <c r="J17" i="131"/>
  <c r="G17" i="131"/>
  <c r="L17" i="131" s="1"/>
  <c r="J16" i="131"/>
  <c r="G16" i="131"/>
  <c r="L16" i="131" s="1"/>
  <c r="L15" i="131"/>
  <c r="J15" i="131"/>
  <c r="K15" i="131" s="1"/>
  <c r="K14" i="131" s="1"/>
  <c r="K10" i="131" s="1"/>
  <c r="G15" i="131"/>
  <c r="J14" i="131"/>
  <c r="J10" i="131" s="1"/>
  <c r="I14" i="131"/>
  <c r="G14" i="131"/>
  <c r="F14" i="131"/>
  <c r="E14" i="131"/>
  <c r="E10" i="131" s="1"/>
  <c r="L13" i="131"/>
  <c r="L12" i="131"/>
  <c r="G12" i="131"/>
  <c r="L11" i="131"/>
  <c r="K11" i="131"/>
  <c r="K41" i="131" s="1"/>
  <c r="J11" i="131"/>
  <c r="J41" i="131" s="1"/>
  <c r="I11" i="131"/>
  <c r="H11" i="131"/>
  <c r="H41" i="131" s="1"/>
  <c r="G11" i="131"/>
  <c r="F11" i="131"/>
  <c r="F41" i="131" s="1"/>
  <c r="E11" i="131"/>
  <c r="H10" i="131"/>
  <c r="F46" i="130"/>
  <c r="K46" i="130" s="1"/>
  <c r="F45" i="130"/>
  <c r="K45" i="130" s="1"/>
  <c r="F44" i="130"/>
  <c r="K44" i="130" s="1"/>
  <c r="F43" i="130"/>
  <c r="K43" i="130" s="1"/>
  <c r="J42" i="130"/>
  <c r="H42" i="130"/>
  <c r="F42" i="130"/>
  <c r="K42" i="130" s="1"/>
  <c r="E42" i="130"/>
  <c r="D42" i="130"/>
  <c r="F40" i="130"/>
  <c r="K40" i="130" s="1"/>
  <c r="F39" i="130"/>
  <c r="K39" i="130" s="1"/>
  <c r="F38" i="130"/>
  <c r="K38" i="130" s="1"/>
  <c r="F37" i="130"/>
  <c r="K37" i="130" s="1"/>
  <c r="F36" i="130"/>
  <c r="K36" i="130" s="1"/>
  <c r="F35" i="130"/>
  <c r="K35" i="130" s="1"/>
  <c r="F34" i="130"/>
  <c r="K34" i="130" s="1"/>
  <c r="F33" i="130"/>
  <c r="K33" i="130" s="1"/>
  <c r="E33" i="130"/>
  <c r="K32" i="130"/>
  <c r="F32" i="130"/>
  <c r="J31" i="130"/>
  <c r="H31" i="130"/>
  <c r="E31" i="130"/>
  <c r="D31" i="130"/>
  <c r="F31" i="130" s="1"/>
  <c r="K31" i="130" s="1"/>
  <c r="F30" i="130"/>
  <c r="F29" i="130"/>
  <c r="K29" i="130" s="1"/>
  <c r="F28" i="130"/>
  <c r="K28" i="130" s="1"/>
  <c r="F26" i="130"/>
  <c r="K26" i="130" s="1"/>
  <c r="F25" i="130"/>
  <c r="K25" i="130" s="1"/>
  <c r="F24" i="130"/>
  <c r="K24" i="130" s="1"/>
  <c r="F23" i="130"/>
  <c r="K23" i="130" s="1"/>
  <c r="J22" i="130"/>
  <c r="J48" i="130" s="1"/>
  <c r="I22" i="130"/>
  <c r="H22" i="130"/>
  <c r="H48" i="130" s="1"/>
  <c r="G22" i="130"/>
  <c r="E22" i="130"/>
  <c r="D22" i="130"/>
  <c r="F22" i="130" s="1"/>
  <c r="F21" i="130"/>
  <c r="K20" i="130"/>
  <c r="F20" i="130"/>
  <c r="K19" i="130"/>
  <c r="F19" i="130"/>
  <c r="K18" i="130"/>
  <c r="F18" i="130"/>
  <c r="K17" i="130"/>
  <c r="F17" i="130"/>
  <c r="K16" i="130"/>
  <c r="F16" i="130"/>
  <c r="K15" i="130"/>
  <c r="F15" i="130"/>
  <c r="K14" i="130"/>
  <c r="F14" i="130"/>
  <c r="K13" i="130"/>
  <c r="K12" i="130" s="1"/>
  <c r="F13" i="130"/>
  <c r="J12" i="130"/>
  <c r="I12" i="130"/>
  <c r="I48" i="130" s="1"/>
  <c r="H12" i="130"/>
  <c r="G12" i="130"/>
  <c r="G48" i="130" s="1"/>
  <c r="F12" i="130"/>
  <c r="E12" i="130"/>
  <c r="E48" i="130" s="1"/>
  <c r="D12" i="130"/>
  <c r="J18" i="129"/>
  <c r="I18" i="129"/>
  <c r="H18" i="129"/>
  <c r="G18" i="129"/>
  <c r="F18" i="129"/>
  <c r="E18" i="129"/>
  <c r="D18" i="129"/>
  <c r="K16" i="129"/>
  <c r="K18" i="129" s="1"/>
  <c r="F13" i="129"/>
  <c r="K13" i="129" s="1"/>
  <c r="K56" i="128"/>
  <c r="J56" i="128"/>
  <c r="H56" i="128"/>
  <c r="F56" i="128"/>
  <c r="E56" i="128"/>
  <c r="D56" i="128"/>
  <c r="F47" i="128"/>
  <c r="K47" i="128" s="1"/>
  <c r="E47" i="128"/>
  <c r="D47" i="128"/>
  <c r="K45" i="128"/>
  <c r="J45" i="128"/>
  <c r="I45" i="128"/>
  <c r="H45" i="128"/>
  <c r="G45" i="128"/>
  <c r="F45" i="128"/>
  <c r="E45" i="128"/>
  <c r="D45" i="128"/>
  <c r="J39" i="128"/>
  <c r="I39" i="128"/>
  <c r="H39" i="128"/>
  <c r="G39" i="128"/>
  <c r="F39" i="128"/>
  <c r="K39" i="128" s="1"/>
  <c r="E39" i="128"/>
  <c r="D39" i="128"/>
  <c r="J36" i="128"/>
  <c r="I36" i="128"/>
  <c r="H36" i="128"/>
  <c r="G36" i="128"/>
  <c r="F36" i="128"/>
  <c r="K36" i="128" s="1"/>
  <c r="E36" i="128"/>
  <c r="D36" i="128"/>
  <c r="J26" i="128"/>
  <c r="I26" i="128"/>
  <c r="H26" i="128"/>
  <c r="G26" i="128"/>
  <c r="F26" i="128"/>
  <c r="K26" i="128" s="1"/>
  <c r="E26" i="128"/>
  <c r="D26" i="128"/>
  <c r="K17" i="128"/>
  <c r="J17" i="128"/>
  <c r="I17" i="128"/>
  <c r="H17" i="128"/>
  <c r="G17" i="128"/>
  <c r="F17" i="128"/>
  <c r="E17" i="128"/>
  <c r="D17" i="128"/>
  <c r="D49" i="128" s="1"/>
  <c r="K11" i="128"/>
  <c r="J11" i="128"/>
  <c r="J49" i="128" s="1"/>
  <c r="I11" i="128"/>
  <c r="I49" i="128" s="1"/>
  <c r="H11" i="128"/>
  <c r="H49" i="128" s="1"/>
  <c r="G11" i="128"/>
  <c r="G49" i="128" s="1"/>
  <c r="F11" i="128"/>
  <c r="F49" i="128" s="1"/>
  <c r="E11" i="128"/>
  <c r="E49" i="128" s="1"/>
  <c r="D11" i="128"/>
  <c r="C34" i="127"/>
  <c r="E30" i="127"/>
  <c r="D30" i="127"/>
  <c r="C30" i="127"/>
  <c r="D26" i="127"/>
  <c r="E22" i="127"/>
  <c r="E26" i="127" s="1"/>
  <c r="D18" i="127"/>
  <c r="D34" i="127" s="1"/>
  <c r="C18" i="127"/>
  <c r="D16" i="127"/>
  <c r="E14" i="127"/>
  <c r="D14" i="127"/>
  <c r="C14" i="127"/>
  <c r="E13" i="127"/>
  <c r="D13" i="127"/>
  <c r="C13" i="127"/>
  <c r="E12" i="127"/>
  <c r="E18" i="127" s="1"/>
  <c r="E34" i="127" s="1"/>
  <c r="E35" i="126"/>
  <c r="D35" i="126"/>
  <c r="E20" i="126"/>
  <c r="E37" i="126" s="1"/>
  <c r="D20" i="126"/>
  <c r="D37" i="126" s="1"/>
  <c r="J58" i="125"/>
  <c r="J57" i="125"/>
  <c r="G57" i="125"/>
  <c r="I56" i="125"/>
  <c r="J56" i="125" s="1"/>
  <c r="H56" i="125"/>
  <c r="G56" i="125"/>
  <c r="F56" i="125"/>
  <c r="F59" i="125" s="1"/>
  <c r="E56" i="125"/>
  <c r="J55" i="125"/>
  <c r="J54" i="125"/>
  <c r="I54" i="125"/>
  <c r="G54" i="125"/>
  <c r="J53" i="125"/>
  <c r="G53" i="125"/>
  <c r="J52" i="125"/>
  <c r="G52" i="125"/>
  <c r="J51" i="125"/>
  <c r="G51" i="125"/>
  <c r="E51" i="125"/>
  <c r="J50" i="125"/>
  <c r="J49" i="125"/>
  <c r="I49" i="125"/>
  <c r="G49" i="125"/>
  <c r="J48" i="125"/>
  <c r="G48" i="125"/>
  <c r="J47" i="125"/>
  <c r="G47" i="125"/>
  <c r="J46" i="125"/>
  <c r="J45" i="125"/>
  <c r="G45" i="125"/>
  <c r="I44" i="125"/>
  <c r="J44" i="125" s="1"/>
  <c r="G44" i="125"/>
  <c r="J43" i="125"/>
  <c r="I43" i="125"/>
  <c r="G43" i="125"/>
  <c r="J42" i="125"/>
  <c r="G42" i="125"/>
  <c r="I41" i="125"/>
  <c r="J41" i="125" s="1"/>
  <c r="G41" i="125"/>
  <c r="H40" i="125"/>
  <c r="I40" i="125" s="1"/>
  <c r="G40" i="125"/>
  <c r="G59" i="125" s="1"/>
  <c r="E40" i="125"/>
  <c r="E59" i="125" s="1"/>
  <c r="J39" i="125"/>
  <c r="G39" i="125"/>
  <c r="J38" i="125"/>
  <c r="G38" i="125"/>
  <c r="G36" i="125" s="1"/>
  <c r="J37" i="125"/>
  <c r="G37" i="125"/>
  <c r="F36" i="125"/>
  <c r="E36" i="125"/>
  <c r="H29" i="125"/>
  <c r="F29" i="125"/>
  <c r="E29" i="125"/>
  <c r="J26" i="125"/>
  <c r="I26" i="125"/>
  <c r="G26" i="125"/>
  <c r="I25" i="125"/>
  <c r="J25" i="125" s="1"/>
  <c r="G25" i="125"/>
  <c r="I20" i="125"/>
  <c r="J20" i="125" s="1"/>
  <c r="G20" i="125"/>
  <c r="J17" i="125"/>
  <c r="I17" i="125"/>
  <c r="G17" i="125"/>
  <c r="J15" i="125"/>
  <c r="G15" i="125"/>
  <c r="J14" i="125"/>
  <c r="G14" i="125"/>
  <c r="J13" i="125"/>
  <c r="G13" i="125"/>
  <c r="J12" i="125"/>
  <c r="G12" i="125"/>
  <c r="G29" i="125" s="1"/>
  <c r="G41" i="131" l="1"/>
  <c r="E41" i="131"/>
  <c r="G23" i="131"/>
  <c r="L23" i="131" s="1"/>
  <c r="L14" i="131"/>
  <c r="L10" i="131" s="1"/>
  <c r="K49" i="128"/>
  <c r="K48" i="130"/>
  <c r="K22" i="130"/>
  <c r="F48" i="130"/>
  <c r="D48" i="130"/>
  <c r="J40" i="125"/>
  <c r="I36" i="125"/>
  <c r="J36" i="125" s="1"/>
  <c r="I59" i="125"/>
  <c r="J59" i="125" s="1"/>
  <c r="I29" i="125"/>
  <c r="J29" i="125" s="1"/>
  <c r="H59" i="125"/>
  <c r="H36" i="125"/>
  <c r="L41" i="131" l="1"/>
  <c r="G10" i="131"/>
  <c r="G58" i="124" l="1"/>
  <c r="F58" i="124"/>
  <c r="D58" i="124"/>
  <c r="C58" i="124"/>
  <c r="H56" i="124"/>
  <c r="E56" i="124"/>
  <c r="H54" i="124"/>
  <c r="E54" i="124"/>
  <c r="H52" i="124"/>
  <c r="E52" i="124"/>
  <c r="H50" i="124"/>
  <c r="E50" i="124"/>
  <c r="H48" i="124"/>
  <c r="E48" i="124"/>
  <c r="H46" i="124"/>
  <c r="H58" i="124" s="1"/>
  <c r="E46" i="124"/>
  <c r="H44" i="124"/>
  <c r="E44" i="124"/>
  <c r="E58" i="124" s="1"/>
  <c r="G36" i="124"/>
  <c r="F36" i="124"/>
  <c r="D36" i="124"/>
  <c r="C36" i="124"/>
  <c r="H34" i="124"/>
  <c r="E34" i="124"/>
  <c r="H33" i="124"/>
  <c r="E33" i="124"/>
  <c r="H32" i="124"/>
  <c r="E32" i="124"/>
  <c r="H31" i="124"/>
  <c r="H36" i="124" s="1"/>
  <c r="E31" i="124"/>
  <c r="E36" i="124" s="1"/>
  <c r="G22" i="124"/>
  <c r="F22" i="124"/>
  <c r="D22" i="124"/>
  <c r="C22" i="124"/>
  <c r="H19" i="124"/>
  <c r="E19" i="124"/>
  <c r="H18" i="124"/>
  <c r="E18" i="124"/>
  <c r="H17" i="124"/>
  <c r="E17" i="124"/>
  <c r="H16" i="124"/>
  <c r="E16" i="124"/>
  <c r="H15" i="124"/>
  <c r="E15" i="124"/>
  <c r="H14" i="124"/>
  <c r="E14" i="124"/>
  <c r="H13" i="124"/>
  <c r="E13" i="124"/>
  <c r="H12" i="124"/>
  <c r="E12" i="124"/>
  <c r="H11" i="124"/>
  <c r="E11" i="124"/>
  <c r="H10" i="124"/>
  <c r="E10" i="124"/>
  <c r="H9" i="124"/>
  <c r="E9" i="124"/>
  <c r="H8" i="124"/>
  <c r="E8" i="124"/>
  <c r="H7" i="124"/>
  <c r="H22" i="124" s="1"/>
  <c r="E7" i="124"/>
  <c r="E22" i="124" s="1"/>
  <c r="O16" i="110" l="1"/>
  <c r="D34" i="123"/>
  <c r="G34" i="123" s="1"/>
  <c r="D33" i="123"/>
  <c r="G33" i="123" s="1"/>
  <c r="H33" i="123" s="1"/>
  <c r="D32" i="123"/>
  <c r="G32" i="123" s="1"/>
  <c r="H32" i="123" s="1"/>
  <c r="G30" i="123"/>
  <c r="H30" i="123" s="1"/>
  <c r="H24" i="123" s="1"/>
  <c r="D27" i="123"/>
  <c r="G27" i="123" s="1"/>
  <c r="D26" i="123"/>
  <c r="G26" i="123" s="1"/>
  <c r="H26" i="123" s="1"/>
  <c r="F24" i="123"/>
  <c r="E24" i="123"/>
  <c r="K22" i="123"/>
  <c r="G22" i="123"/>
  <c r="H22" i="123" s="1"/>
  <c r="G21" i="123"/>
  <c r="H21" i="123" s="1"/>
  <c r="D21" i="123"/>
  <c r="D20" i="123"/>
  <c r="D14" i="123" s="1"/>
  <c r="G14" i="123"/>
  <c r="F14" i="123"/>
  <c r="F12" i="123" s="1"/>
  <c r="E14" i="123"/>
  <c r="E12" i="123" s="1"/>
  <c r="G13" i="123"/>
  <c r="H14" i="123" l="1"/>
  <c r="H12" i="123"/>
  <c r="H27" i="123"/>
  <c r="G24" i="123"/>
  <c r="K34" i="123"/>
  <c r="H34" i="123"/>
  <c r="G20" i="123"/>
  <c r="H20" i="123" s="1"/>
  <c r="D24" i="123"/>
  <c r="D12" i="123" s="1"/>
  <c r="G12" i="123" s="1"/>
  <c r="E14" i="111" l="1"/>
  <c r="D14" i="111"/>
  <c r="J42" i="111"/>
  <c r="I16" i="111"/>
  <c r="D24" i="111"/>
  <c r="E15" i="111"/>
  <c r="D15" i="111"/>
  <c r="E614" i="122"/>
  <c r="D614" i="122"/>
  <c r="C614" i="122"/>
  <c r="E592" i="122"/>
  <c r="E568" i="122"/>
  <c r="E562" i="122"/>
  <c r="E547" i="122"/>
  <c r="C232" i="122"/>
  <c r="C225" i="122"/>
  <c r="C218" i="122"/>
  <c r="C172" i="122"/>
  <c r="C163" i="122"/>
  <c r="E156" i="122"/>
  <c r="D156" i="122"/>
  <c r="C156" i="122"/>
  <c r="C68" i="122"/>
  <c r="C61" i="122"/>
  <c r="C50" i="122"/>
  <c r="F40" i="122"/>
  <c r="E40" i="122"/>
  <c r="D40" i="122"/>
  <c r="C40" i="122"/>
  <c r="D32" i="122"/>
  <c r="C32" i="122"/>
  <c r="E31" i="122"/>
  <c r="D31" i="122"/>
  <c r="C31" i="122"/>
  <c r="E22" i="122"/>
  <c r="E601" i="122" l="1"/>
  <c r="F27" i="87"/>
  <c r="F22" i="87"/>
  <c r="F28" i="87"/>
  <c r="F23" i="87"/>
  <c r="D38" i="87"/>
  <c r="C38" i="87"/>
  <c r="C27" i="87"/>
  <c r="B38" i="87"/>
  <c r="B22" i="87"/>
  <c r="J54" i="51"/>
  <c r="I54" i="51"/>
  <c r="I33" i="113" l="1"/>
  <c r="H33" i="113"/>
  <c r="I28" i="113"/>
  <c r="I39" i="113" s="1"/>
  <c r="H28" i="113"/>
  <c r="H39" i="113" s="1"/>
  <c r="I19" i="113"/>
  <c r="H19" i="113"/>
  <c r="I14" i="113"/>
  <c r="I25" i="113" s="1"/>
  <c r="H14" i="113"/>
  <c r="H25" i="113" s="1"/>
  <c r="H43" i="113" s="1"/>
  <c r="I53" i="111"/>
  <c r="J53" i="111" s="1"/>
  <c r="I52" i="111"/>
  <c r="I48" i="111"/>
  <c r="J48" i="111" s="1"/>
  <c r="I47" i="111"/>
  <c r="J47" i="111" s="1"/>
  <c r="I46" i="111"/>
  <c r="J46" i="111" s="1"/>
  <c r="I40" i="111"/>
  <c r="J40" i="111" s="1"/>
  <c r="I39" i="111"/>
  <c r="J39" i="111" s="1"/>
  <c r="J38" i="111"/>
  <c r="I32" i="111"/>
  <c r="J32" i="111" s="1"/>
  <c r="I31" i="111"/>
  <c r="J31" i="111" s="1"/>
  <c r="I30" i="111"/>
  <c r="J30" i="111" s="1"/>
  <c r="I29" i="111"/>
  <c r="J29" i="111" s="1"/>
  <c r="I28" i="111"/>
  <c r="E24" i="111"/>
  <c r="P37" i="110"/>
  <c r="O37" i="110"/>
  <c r="O36" i="110" s="1"/>
  <c r="P36" i="110"/>
  <c r="P31" i="110"/>
  <c r="O31" i="110"/>
  <c r="O30" i="110" s="1"/>
  <c r="P30" i="110"/>
  <c r="H29" i="110"/>
  <c r="G29" i="110"/>
  <c r="P21" i="110"/>
  <c r="O21" i="110"/>
  <c r="P16" i="110"/>
  <c r="H16" i="110"/>
  <c r="G16" i="110"/>
  <c r="J36" i="111" l="1"/>
  <c r="I34" i="111"/>
  <c r="I25" i="111"/>
  <c r="I50" i="111"/>
  <c r="I43" i="113"/>
  <c r="J25" i="111"/>
  <c r="J12" i="111" s="1"/>
  <c r="J52" i="111"/>
  <c r="J50" i="111" s="1"/>
  <c r="J34" i="111" s="1"/>
  <c r="D23" i="51" l="1"/>
  <c r="H32" i="63" l="1"/>
  <c r="F32" i="63"/>
  <c r="D32" i="63"/>
  <c r="H31" i="63"/>
  <c r="H30" i="63"/>
  <c r="H29" i="63"/>
  <c r="H28" i="63"/>
  <c r="H27" i="63"/>
  <c r="H26" i="63"/>
  <c r="H25" i="63"/>
  <c r="H24" i="63"/>
  <c r="F20" i="63"/>
  <c r="F34" i="63"/>
  <c r="D20" i="63"/>
  <c r="D34" i="63"/>
  <c r="H19" i="63"/>
  <c r="H18" i="63"/>
  <c r="H17" i="63"/>
  <c r="H16" i="63"/>
  <c r="H15" i="63"/>
  <c r="H14" i="63"/>
  <c r="H13" i="63"/>
  <c r="H12" i="63"/>
  <c r="H11" i="63"/>
  <c r="H20" i="63"/>
  <c r="H34" i="63"/>
  <c r="J49" i="51"/>
  <c r="I49" i="51"/>
  <c r="J41" i="51"/>
  <c r="I41" i="51"/>
  <c r="J34" i="51"/>
  <c r="I34" i="51"/>
  <c r="J29" i="51"/>
  <c r="I29" i="51"/>
  <c r="E27" i="51"/>
  <c r="D27" i="51"/>
  <c r="E23" i="51"/>
  <c r="J18" i="51"/>
  <c r="I18" i="51"/>
  <c r="J13" i="51"/>
  <c r="J52" i="51" s="1"/>
  <c r="I13" i="51"/>
  <c r="E13" i="51"/>
  <c r="D13" i="51"/>
  <c r="J56" i="50"/>
  <c r="I56" i="50"/>
  <c r="J48" i="50"/>
  <c r="I48" i="50"/>
  <c r="J42" i="50"/>
  <c r="I42" i="50"/>
  <c r="E39" i="50"/>
  <c r="D39" i="50"/>
  <c r="J36" i="50"/>
  <c r="I36" i="50"/>
  <c r="J25" i="50"/>
  <c r="J38" i="50" s="1"/>
  <c r="I25" i="50"/>
  <c r="E24" i="50"/>
  <c r="D24" i="50"/>
  <c r="E148" i="3"/>
  <c r="E120" i="3"/>
  <c r="E139" i="3"/>
  <c r="E115" i="3"/>
  <c r="E114" i="3"/>
  <c r="E113" i="3"/>
  <c r="E112" i="3"/>
  <c r="E111" i="3"/>
  <c r="E110" i="3"/>
  <c r="E221" i="3"/>
  <c r="E220" i="3"/>
  <c r="E219" i="3"/>
  <c r="E218" i="3"/>
  <c r="E3" i="3"/>
  <c r="E2" i="3"/>
  <c r="E106" i="3"/>
  <c r="E107" i="3"/>
  <c r="E55" i="3"/>
  <c r="E54" i="3"/>
  <c r="E101" i="3"/>
  <c r="E102" i="3"/>
  <c r="E103" i="3"/>
  <c r="E104" i="3"/>
  <c r="E49" i="3"/>
  <c r="E50" i="3"/>
  <c r="E51" i="3"/>
  <c r="E52" i="3"/>
  <c r="E96" i="3"/>
  <c r="E97" i="3"/>
  <c r="E98" i="3"/>
  <c r="E45" i="3"/>
  <c r="E46" i="3"/>
  <c r="E44" i="3"/>
  <c r="E87" i="3"/>
  <c r="E88" i="3"/>
  <c r="E89" i="3"/>
  <c r="E90" i="3"/>
  <c r="E91" i="3"/>
  <c r="E92" i="3"/>
  <c r="E36" i="3"/>
  <c r="E37" i="3"/>
  <c r="E38" i="3"/>
  <c r="E39" i="3"/>
  <c r="E40" i="3"/>
  <c r="E35" i="3"/>
  <c r="E78" i="3"/>
  <c r="E79" i="3"/>
  <c r="E80" i="3"/>
  <c r="E81" i="3"/>
  <c r="E82" i="3"/>
  <c r="E83" i="3"/>
  <c r="E84" i="3"/>
  <c r="E85" i="3"/>
  <c r="E27" i="3"/>
  <c r="E28" i="3"/>
  <c r="E29" i="3"/>
  <c r="E30" i="3"/>
  <c r="E31" i="3"/>
  <c r="E32" i="3"/>
  <c r="E33" i="3"/>
  <c r="E26" i="3"/>
  <c r="E67" i="3"/>
  <c r="E68" i="3"/>
  <c r="E69" i="3"/>
  <c r="E70" i="3"/>
  <c r="E71" i="3"/>
  <c r="E72" i="3"/>
  <c r="E73" i="3"/>
  <c r="E74" i="3"/>
  <c r="E75" i="3"/>
  <c r="E16" i="3"/>
  <c r="E17" i="3"/>
  <c r="E18" i="3"/>
  <c r="E19" i="3"/>
  <c r="E20" i="3"/>
  <c r="E21" i="3"/>
  <c r="E22" i="3"/>
  <c r="E23" i="3"/>
  <c r="E15" i="3"/>
  <c r="E8" i="3"/>
  <c r="E60" i="3"/>
  <c r="E9" i="3"/>
  <c r="E61" i="3"/>
  <c r="E10" i="3"/>
  <c r="E62" i="3"/>
  <c r="E11" i="3"/>
  <c r="E63" i="3"/>
  <c r="E12" i="3"/>
  <c r="E64" i="3"/>
  <c r="E13" i="3"/>
  <c r="E65" i="3"/>
  <c r="E59" i="3"/>
  <c r="E7" i="3"/>
  <c r="E217" i="3"/>
  <c r="E161" i="3"/>
  <c r="E162" i="3"/>
  <c r="E213" i="3"/>
  <c r="E164" i="3"/>
  <c r="E207" i="3"/>
  <c r="E208" i="3"/>
  <c r="E156" i="3"/>
  <c r="E199" i="3"/>
  <c r="E150" i="3"/>
  <c r="E201" i="3"/>
  <c r="E202" i="3"/>
  <c r="E153" i="3"/>
  <c r="E190" i="3"/>
  <c r="E191" i="3"/>
  <c r="E142" i="3"/>
  <c r="E193" i="3"/>
  <c r="E194" i="3"/>
  <c r="E195" i="3"/>
  <c r="E146" i="3"/>
  <c r="E179" i="3"/>
  <c r="E130" i="3"/>
  <c r="E182" i="3"/>
  <c r="E133" i="3"/>
  <c r="E184" i="3"/>
  <c r="E135" i="3"/>
  <c r="E186" i="3"/>
  <c r="E178" i="3"/>
  <c r="E171" i="3"/>
  <c r="E172" i="3"/>
  <c r="E123" i="3"/>
  <c r="E124" i="3"/>
  <c r="E125" i="3"/>
  <c r="E176" i="3"/>
  <c r="E173" i="3"/>
  <c r="E105" i="3"/>
  <c r="E53" i="3"/>
  <c r="E95" i="3"/>
  <c r="E43" i="3"/>
  <c r="E24" i="3"/>
  <c r="E93" i="3"/>
  <c r="E86" i="3"/>
  <c r="E34" i="3"/>
  <c r="E66" i="3"/>
  <c r="E14" i="3"/>
  <c r="E145" i="3"/>
  <c r="E212" i="3"/>
  <c r="E214" i="3"/>
  <c r="E143" i="3"/>
  <c r="E203" i="3"/>
  <c r="E151" i="3"/>
  <c r="E166" i="3"/>
  <c r="E165" i="3"/>
  <c r="E175" i="3"/>
  <c r="E122" i="3"/>
  <c r="E126" i="3"/>
  <c r="E134" i="3"/>
  <c r="E163" i="3"/>
  <c r="E180" i="3"/>
  <c r="E121" i="3"/>
  <c r="E132" i="3"/>
  <c r="E140" i="3"/>
  <c r="E192" i="3"/>
  <c r="E157" i="3"/>
  <c r="E185" i="3"/>
  <c r="E167" i="3"/>
  <c r="E196" i="3"/>
  <c r="E144" i="3"/>
  <c r="E131" i="3"/>
  <c r="E206" i="3"/>
  <c r="E136" i="3"/>
  <c r="E198" i="3"/>
  <c r="E129" i="3"/>
  <c r="E149" i="3"/>
  <c r="E155" i="3"/>
  <c r="E128" i="3"/>
  <c r="E141" i="3"/>
  <c r="E152" i="3"/>
  <c r="E158" i="3"/>
  <c r="E77" i="3"/>
  <c r="E94" i="3"/>
  <c r="E170" i="3"/>
  <c r="E25" i="3"/>
  <c r="E183" i="3"/>
  <c r="E76" i="3"/>
  <c r="E211" i="3"/>
  <c r="E41" i="3"/>
  <c r="E200" i="3"/>
  <c r="E119" i="3"/>
  <c r="E118" i="3"/>
  <c r="E138" i="3"/>
  <c r="E137" i="3"/>
  <c r="E147" i="3"/>
  <c r="E127" i="3"/>
  <c r="E205" i="3"/>
  <c r="E189" i="3"/>
  <c r="E100" i="3"/>
  <c r="E215" i="3"/>
  <c r="E216" i="3"/>
  <c r="E99" i="3"/>
  <c r="E42" i="3"/>
  <c r="E181" i="3"/>
  <c r="E174" i="3"/>
  <c r="E187" i="3"/>
  <c r="E188" i="3"/>
  <c r="E177" i="3"/>
  <c r="E168" i="3"/>
  <c r="E48" i="3"/>
  <c r="E197" i="3"/>
  <c r="E169" i="3"/>
  <c r="E108" i="3"/>
  <c r="E47" i="3"/>
  <c r="E160" i="3"/>
  <c r="E154" i="3"/>
  <c r="E109" i="3"/>
  <c r="E210" i="3"/>
  <c r="E56" i="3"/>
  <c r="E159" i="3"/>
  <c r="E57" i="3"/>
  <c r="E204" i="3"/>
  <c r="E209" i="3"/>
  <c r="D34" i="51" l="1"/>
  <c r="E34" i="51"/>
  <c r="J61" i="50"/>
  <c r="J63" i="50" s="1"/>
  <c r="I52" i="51"/>
  <c r="I61" i="50"/>
  <c r="I63" i="50" s="1"/>
  <c r="I38" i="50"/>
  <c r="D41" i="50"/>
  <c r="E41" i="50"/>
</calcChain>
</file>

<file path=xl/comments1.xml><?xml version="1.0" encoding="utf-8"?>
<comments xmlns="http://schemas.openxmlformats.org/spreadsheetml/2006/main">
  <authors>
    <author>DGCG</author>
  </authors>
  <commentList>
    <comment ref="K8" authorId="0" shapeId="0">
      <text>
        <r>
          <rPr>
            <b/>
            <sz val="9"/>
            <color indexed="81"/>
            <rFont val="Tahoma"/>
            <family val="2"/>
          </rPr>
          <t>DGCG:</t>
        </r>
        <r>
          <rPr>
            <sz val="9"/>
            <color indexed="81"/>
            <rFont val="Tahoma"/>
            <family val="2"/>
          </rPr>
          <t xml:space="preserve">
Modificado menos devengado</t>
        </r>
      </text>
    </comment>
  </commentList>
</comments>
</file>

<file path=xl/comments2.xml><?xml version="1.0" encoding="utf-8"?>
<comments xmlns="http://schemas.openxmlformats.org/spreadsheetml/2006/main">
  <authors>
    <author>DGCG</author>
  </authors>
  <commentList>
    <comment ref="K8" authorId="0" shapeId="0">
      <text>
        <r>
          <rPr>
            <b/>
            <sz val="9"/>
            <color indexed="81"/>
            <rFont val="Tahoma"/>
            <family val="2"/>
          </rPr>
          <t>DGCG:</t>
        </r>
        <r>
          <rPr>
            <sz val="9"/>
            <color indexed="81"/>
            <rFont val="Tahoma"/>
            <family val="2"/>
          </rPr>
          <t xml:space="preserve">
Modificado menos devengado</t>
        </r>
      </text>
    </comment>
  </commentList>
</comments>
</file>

<file path=xl/comments3.xml><?xml version="1.0" encoding="utf-8"?>
<comments xmlns="http://schemas.openxmlformats.org/spreadsheetml/2006/main">
  <authors>
    <author>DGCG</author>
  </authors>
  <commentList>
    <comment ref="K8" authorId="0" shapeId="0">
      <text>
        <r>
          <rPr>
            <b/>
            <sz val="9"/>
            <color indexed="81"/>
            <rFont val="Tahoma"/>
            <family val="2"/>
          </rPr>
          <t>DGCG:</t>
        </r>
        <r>
          <rPr>
            <sz val="9"/>
            <color indexed="81"/>
            <rFont val="Tahoma"/>
            <family val="2"/>
          </rPr>
          <t xml:space="preserve">
Modificado menos devengado</t>
        </r>
      </text>
    </comment>
  </commentList>
</comments>
</file>

<file path=xl/comments4.xml><?xml version="1.0" encoding="utf-8"?>
<comments xmlns="http://schemas.openxmlformats.org/spreadsheetml/2006/main">
  <authors>
    <author>DGCG</author>
  </authors>
  <commentList>
    <comment ref="L7" authorId="0" shapeId="0">
      <text>
        <r>
          <rPr>
            <b/>
            <sz val="9"/>
            <color indexed="81"/>
            <rFont val="Tahoma"/>
            <family val="2"/>
          </rPr>
          <t>DGCG:</t>
        </r>
        <r>
          <rPr>
            <sz val="9"/>
            <color indexed="81"/>
            <rFont val="Tahoma"/>
            <family val="2"/>
          </rPr>
          <t xml:space="preserve">
Modificado menos devengado</t>
        </r>
      </text>
    </comment>
  </commentList>
</comments>
</file>

<file path=xl/sharedStrings.xml><?xml version="1.0" encoding="utf-8"?>
<sst xmlns="http://schemas.openxmlformats.org/spreadsheetml/2006/main" count="3247" uniqueCount="1784">
  <si>
    <t>(Pesos)</t>
  </si>
  <si>
    <t>Sector:</t>
  </si>
  <si>
    <t>Fecha:</t>
  </si>
  <si>
    <t>Ente Público:</t>
  </si>
  <si>
    <t>Año</t>
  </si>
  <si>
    <t xml:space="preserve"> ACTIVO </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</si>
  <si>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</si>
  <si>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</si>
  <si>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</si>
  <si>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</si>
  <si>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</si>
  <si>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</si>
  <si>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</si>
  <si>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</si>
  <si>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</si>
  <si>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</si>
  <si>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</si>
  <si>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</si>
  <si>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</si>
  <si>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</si>
  <si>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</si>
  <si>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</si>
  <si>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</si>
  <si>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</si>
  <si>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</si>
  <si>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</si>
  <si>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</si>
  <si>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</si>
  <si>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</si>
  <si>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</si>
  <si>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</si>
  <si>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</si>
  <si>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</si>
  <si>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</si>
  <si>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</si>
  <si>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</si>
  <si>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</si>
  <si>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</si>
  <si>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</si>
  <si>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</si>
  <si>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</si>
  <si>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</si>
  <si>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</si>
  <si>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</si>
  <si>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DEL  PASIVO</t>
  </si>
  <si>
    <t>Total de  Activos  No Circulantes</t>
  </si>
  <si>
    <t>HACIENDA PÚBLICA/ PATRIMONIO</t>
  </si>
  <si>
    <t>TOTAL DEL  ACTIVO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</si>
  <si>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</si>
  <si>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</si>
  <si>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</si>
  <si>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</si>
  <si>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</si>
  <si>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</si>
  <si>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</si>
  <si>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</si>
  <si>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</si>
  <si>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</si>
  <si>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</si>
  <si>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</si>
  <si>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</si>
  <si>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Pública/ Patrimonio</t>
  </si>
  <si>
    <t>TOTAL DEL  PASIVO Y HACIENDA PÚBLICA / PATRIMONIO</t>
  </si>
  <si>
    <t>Nombre:</t>
  </si>
  <si>
    <t>Cargo:</t>
  </si>
  <si>
    <t>Origen</t>
  </si>
  <si>
    <t>Aplicación</t>
  </si>
  <si>
    <t>Activo</t>
  </si>
  <si>
    <t>Pasivo</t>
  </si>
  <si>
    <t>EF</t>
  </si>
  <si>
    <t>ECSF</t>
  </si>
  <si>
    <t>Edo. Financiero</t>
  </si>
  <si>
    <t>Autorizó</t>
  </si>
  <si>
    <t>Elaboró</t>
  </si>
  <si>
    <t>Concepto</t>
  </si>
  <si>
    <t>CONCEPTO</t>
  </si>
  <si>
    <t>Bajo protesta de decir verdad declaramos que los Estados Financieros y sus Notas son razonablemente correctos y responsabilidad del emisor</t>
  </si>
  <si>
    <t>Exceso o Insuficiencia en la Actualización de la Hacienda Pública/Patrimonio</t>
  </si>
  <si>
    <t>INGRESOS Y OTROS BENEFICIOS</t>
  </si>
  <si>
    <t>GASTOS Y OTRAS PÉRDIDAS</t>
  </si>
  <si>
    <t>Ingresos de la Gestión</t>
  </si>
  <si>
    <t>Gastos de  Funcionamiento</t>
  </si>
  <si>
    <t>Impuestos</t>
  </si>
  <si>
    <t xml:space="preserve">Servicios Personales  </t>
  </si>
  <si>
    <t xml:space="preserve">Cuotas y Aportaciones de Seguridad Social </t>
  </si>
  <si>
    <t>Materiales y Suministros</t>
  </si>
  <si>
    <t>Contribuciones de Mejoras</t>
  </si>
  <si>
    <t>Servicios Generales</t>
  </si>
  <si>
    <t>Derechos</t>
  </si>
  <si>
    <t>Productos de Tipo Corriente</t>
  </si>
  <si>
    <t>Aprovechamientos de Tipo Corriente</t>
  </si>
  <si>
    <t>Transferencias Internas y Asignaciones al Sector Público</t>
  </si>
  <si>
    <t>Ingresos por Venta de Bienes y Servicios</t>
  </si>
  <si>
    <t>Transferencias al Resto del Sector Público</t>
  </si>
  <si>
    <t>Ingresos no Comprendidos en las Fracciones de la Ley de Ingresos Causados en Ejercicios Fiscales Anteriores Pendientes de Liquidación o Pago</t>
  </si>
  <si>
    <t>Subsidios y Subvenciones</t>
  </si>
  <si>
    <t>Ayudas Sociales</t>
  </si>
  <si>
    <t>Participaciones, Aportaciones, Transferencias, Asignaciones, Subsidios y Otras Ayudas</t>
  </si>
  <si>
    <t>Pensiones y Jubilaciones</t>
  </si>
  <si>
    <t>Participaciones y Aportaciones</t>
  </si>
  <si>
    <t>Transferencias a Fideicomisos, Mandatos y Contratos Análogos</t>
  </si>
  <si>
    <t>Transferencias a la Seguridad Social</t>
  </si>
  <si>
    <t>Donativos</t>
  </si>
  <si>
    <t>Otros Ingresos y Beneficios</t>
  </si>
  <si>
    <t>Transferencias al Exterior</t>
  </si>
  <si>
    <t xml:space="preserve">Ingresos Financieros  </t>
  </si>
  <si>
    <t>Incremento por Variación de Inventarios</t>
  </si>
  <si>
    <t>Disminución del Exceso de Estimaciones por Pérdida o Deterioro u Obsolescencia</t>
  </si>
  <si>
    <t>Participaciones</t>
  </si>
  <si>
    <t>Disminución del Exceso de Provisiones</t>
  </si>
  <si>
    <t>Otros Ingresos y Beneficios Varios</t>
  </si>
  <si>
    <t>Convenios</t>
  </si>
  <si>
    <t>Total de Ingresos y Otros Beneficios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</si>
  <si>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</si>
  <si>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</si>
  <si>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</si>
  <si>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</si>
  <si>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</si>
  <si>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</si>
  <si>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</si>
  <si>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</si>
  <si>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</si>
  <si>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</si>
  <si>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Provisiones</t>
  </si>
  <si>
    <t>Otros Gastos</t>
  </si>
  <si>
    <t>Inversión Pública</t>
  </si>
  <si>
    <t xml:space="preserve">Inversión Pública no Capitalizable </t>
  </si>
  <si>
    <t>Total de Gastos y Otras Pérdidas</t>
  </si>
  <si>
    <t>Resultados del Ejercicio  (Ahorro/Desahorro)</t>
  </si>
  <si>
    <t xml:space="preserve"> </t>
  </si>
  <si>
    <t>TOTAL</t>
  </si>
  <si>
    <t xml:space="preserve">Aportaciones </t>
  </si>
  <si>
    <t>Actualización de la Hacienda Pública/Patrimonio</t>
  </si>
  <si>
    <t>Resultados del Ejercicio (Ahorro/Desahorro)</t>
  </si>
  <si>
    <t xml:space="preserve">Revalúos  </t>
  </si>
  <si>
    <t>Saldo Inicial</t>
  </si>
  <si>
    <t>Cargos del Periodo</t>
  </si>
  <si>
    <t>Abonos del Periodo</t>
  </si>
  <si>
    <t>Saldo Final</t>
  </si>
  <si>
    <t>Variación del Periodo</t>
  </si>
  <si>
    <t>4 =(1+2-3)</t>
  </si>
  <si>
    <t>(4-1)</t>
  </si>
  <si>
    <t xml:space="preserve">Bienes Muebles </t>
  </si>
  <si>
    <t>Denominación de las Deudas</t>
  </si>
  <si>
    <t xml:space="preserve">Moneda de Contratación  </t>
  </si>
  <si>
    <t>Institución o País Acreedor</t>
  </si>
  <si>
    <t>Saldo Inicial del Periodo</t>
  </si>
  <si>
    <t>Saldo Final del Periodo</t>
  </si>
  <si>
    <t>DEUDA PÚBLICA</t>
  </si>
  <si>
    <t xml:space="preserve">Corto Plazo               </t>
  </si>
  <si>
    <t>Deuda Interna</t>
  </si>
  <si>
    <t>Instituciones de Crédito</t>
  </si>
  <si>
    <t>Títulos y Valores</t>
  </si>
  <si>
    <t>Arrendamientos Financieros</t>
  </si>
  <si>
    <t>Deuda Externa</t>
  </si>
  <si>
    <t>Organismos Financieros Internacionales</t>
  </si>
  <si>
    <t>Deuda Bilateral</t>
  </si>
  <si>
    <t xml:space="preserve">              Subtotal a Corto Plazo</t>
  </si>
  <si>
    <t xml:space="preserve">Largo Plazo           </t>
  </si>
  <si>
    <t xml:space="preserve">                Subtotal a Largo Plazo</t>
  </si>
  <si>
    <t>Otros Pasivos</t>
  </si>
  <si>
    <t xml:space="preserve">                Total Deuda y Otros Pasivos</t>
  </si>
  <si>
    <t>Flujos de Efectivo de las Actividades de Gestión</t>
  </si>
  <si>
    <t xml:space="preserve">Flujos de Efectivo de las Actividades de Inversión </t>
  </si>
  <si>
    <t>Contribuciones de mejoras</t>
  </si>
  <si>
    <t>Flujos Netos de Efectivo por Actividades de Inversión</t>
  </si>
  <si>
    <t>Flujo de Efectivo de las Actividades de Financiamiento</t>
  </si>
  <si>
    <t>Servicios Personales</t>
  </si>
  <si>
    <t>Endeudamiento Neto</t>
  </si>
  <si>
    <t xml:space="preserve">   Interno</t>
  </si>
  <si>
    <t>Transferencias al resto del Sector Público</t>
  </si>
  <si>
    <t xml:space="preserve">   Externo</t>
  </si>
  <si>
    <t xml:space="preserve">Subsidios y Subvenciones </t>
  </si>
  <si>
    <t>Servicios de la Deuda</t>
  </si>
  <si>
    <t xml:space="preserve">Participaciones </t>
  </si>
  <si>
    <t>Flujos netos de Efectivo por Actividades de Financiamiento</t>
  </si>
  <si>
    <t>Flujos Netos de Efectivo por Actividades de Operación</t>
  </si>
  <si>
    <t xml:space="preserve">Incremento/Disminución Neta en el Efectivo y Equivalentes al Efectivo </t>
  </si>
  <si>
    <t>Total del  Pasivo</t>
  </si>
  <si>
    <t>Total del Activo</t>
  </si>
  <si>
    <t>Total del  Pasivo y Hacienda Pública / Patrimonio</t>
  </si>
  <si>
    <t>Efectivo y Equivalente al Efectivo al Inicio del Ejericio</t>
  </si>
  <si>
    <t>Efectivo y Equivalente al Efectivo al Final del Ejericio</t>
  </si>
  <si>
    <t>Transferencia, Asignaciones, Subsidios y Otras ayudas</t>
  </si>
  <si>
    <t>Transferencia, Asignaciones, Subsidios y Otras Ayudas</t>
  </si>
  <si>
    <t>Aumento por Insuficiencia de Estimaciones por Pérdida o Deterioro y Obsolescencia</t>
  </si>
  <si>
    <t>Cuotas y Aportaciones de Seguridad Social</t>
  </si>
  <si>
    <t>Transferencias, Asignaciones y Subsidios y Otras Ayudas</t>
  </si>
  <si>
    <t>Otros Orígenes de Operación</t>
  </si>
  <si>
    <t>Otras Aplicaciones de Operación</t>
  </si>
  <si>
    <t xml:space="preserve">Otros Orígenes de Inversión </t>
  </si>
  <si>
    <t>Otras Aplicaciones de Inversión</t>
  </si>
  <si>
    <t>Rubro de Ingresos</t>
  </si>
  <si>
    <t>Ingreso</t>
  </si>
  <si>
    <t>Diferencia</t>
  </si>
  <si>
    <t>Estimado</t>
  </si>
  <si>
    <t>Ampliaciones y Reducciones</t>
  </si>
  <si>
    <t>Modificado</t>
  </si>
  <si>
    <t>Devengado</t>
  </si>
  <si>
    <t>Recaudado</t>
  </si>
  <si>
    <t>(1)</t>
  </si>
  <si>
    <t>(2)</t>
  </si>
  <si>
    <t>(3= 1 + 2)</t>
  </si>
  <si>
    <t>(4)</t>
  </si>
  <si>
    <t>(5)</t>
  </si>
  <si>
    <t>Productos</t>
  </si>
  <si>
    <t>Corriente</t>
  </si>
  <si>
    <t>Capital</t>
  </si>
  <si>
    <t>Aprovechamientos</t>
  </si>
  <si>
    <t>Ingresos por Ventas de Bienes y Servicios</t>
  </si>
  <si>
    <t>Transferencias, Asignaciones, Subsidios y Otras Ayudas</t>
  </si>
  <si>
    <t>Ingresos Derivados de Financiamientos</t>
  </si>
  <si>
    <t>Total</t>
  </si>
  <si>
    <t>Estado Analítico de Ingresos
Por Fuente de Financiamiento</t>
  </si>
  <si>
    <t>¹ Los ingresos excedentes se presentan para efectos de cumplimiento de la Ley General de Contabilidad Gubernamental y el importe reflejado debe ser siempre mayor a cero</t>
  </si>
  <si>
    <t>(6 = 5 - 1 )</t>
  </si>
  <si>
    <t>Egresos</t>
  </si>
  <si>
    <t>Subejercicio</t>
  </si>
  <si>
    <t>Aprobado</t>
  </si>
  <si>
    <t>Ampliaciones/ (Reducciones)</t>
  </si>
  <si>
    <t>Pagado</t>
  </si>
  <si>
    <t>3 = (1 + 2 )</t>
  </si>
  <si>
    <t>Total del Gasto</t>
  </si>
  <si>
    <t xml:space="preserve">Egresos </t>
  </si>
  <si>
    <t>Gasto Corriente</t>
  </si>
  <si>
    <t>Gasto de Capital</t>
  </si>
  <si>
    <t>Otros Servicios Generales</t>
  </si>
  <si>
    <t>Bienes Muebles, Inmuebles e Intangibles</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</si>
  <si>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</si>
  <si>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</si>
  <si>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</si>
  <si>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</si>
  <si>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</si>
  <si>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</si>
  <si>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</si>
  <si>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</si>
  <si>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</si>
  <si>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</si>
  <si>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</si>
  <si>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</si>
  <si>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</si>
  <si>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</si>
  <si>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</si>
  <si>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</si>
  <si>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</si>
  <si>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</si>
  <si>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</si>
  <si>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</si>
  <si>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</si>
  <si>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</si>
  <si>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</si>
  <si>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</si>
  <si>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</si>
  <si>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</si>
  <si>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</si>
  <si>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</si>
  <si>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Transferencias, Participaciones y Aportaciones entre Diferentes Niveles y Ordenes de Gobierno</t>
  </si>
  <si>
    <t>Saneamiento del Sistema Financiero</t>
  </si>
  <si>
    <t>Adeudos de Ejercicios Fiscales Anteriores</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</si>
  <si>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</si>
  <si>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</si>
  <si>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</si>
  <si>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</si>
  <si>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</si>
  <si>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</si>
  <si>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</si>
  <si>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</si>
  <si>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</si>
  <si>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</si>
  <si>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</si>
  <si>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</si>
  <si>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</si>
  <si>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</si>
  <si>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</si>
  <si>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</si>
  <si>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</si>
  <si>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</si>
  <si>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</si>
  <si>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</si>
  <si>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</si>
  <si>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</si>
  <si>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</si>
  <si>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</si>
  <si>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</si>
  <si>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</si>
  <si>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</si>
  <si>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</si>
  <si>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</si>
  <si>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</si>
  <si>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Otros Orígenes de Financiamiento</t>
  </si>
  <si>
    <t>Otras Aplicaciones de Financiamiento</t>
  </si>
  <si>
    <t>Ingresos excedentes¹</t>
  </si>
  <si>
    <t>MONTO</t>
  </si>
  <si>
    <t>ESF-08 BIENES MUEBLES E INMUEBLES</t>
  </si>
  <si>
    <t>SALDO INICIAL</t>
  </si>
  <si>
    <t>SALDO FINAL</t>
  </si>
  <si>
    <t>FLUJO</t>
  </si>
  <si>
    <t>CRITERIO</t>
  </si>
  <si>
    <t>ERA-01 INGRESOS</t>
  </si>
  <si>
    <t>NOTA</t>
  </si>
  <si>
    <t>CARACTERISTICAS</t>
  </si>
  <si>
    <t>ERA-03 GASTOS</t>
  </si>
  <si>
    <t>%GASTO</t>
  </si>
  <si>
    <t>EXPLICACION</t>
  </si>
  <si>
    <t>MODIFICACION</t>
  </si>
  <si>
    <t>% SUB</t>
  </si>
  <si>
    <t>NOMBRE</t>
  </si>
  <si>
    <t>JUICIOS</t>
  </si>
  <si>
    <t>GARANTÍAS</t>
  </si>
  <si>
    <t>AVALES</t>
  </si>
  <si>
    <t>PENSIONES Y JUBILACIONES</t>
  </si>
  <si>
    <t>Conciliación entre los Ingresos Presupuestarios y Contables</t>
  </si>
  <si>
    <t>(Cifras en pesos)</t>
  </si>
  <si>
    <t>1. Ingresos Presupuestarios</t>
  </si>
  <si>
    <t>$XXX</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</si>
  <si>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</si>
  <si>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</si>
  <si>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</si>
  <si>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</si>
  <si>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</si>
  <si>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</si>
  <si>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</si>
  <si>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</si>
  <si>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capital</t>
  </si>
  <si>
    <t>Ingresos derivados de financiamientos</t>
  </si>
  <si>
    <t>Otros Ingresos presupuestarios no contables</t>
  </si>
  <si>
    <t>4. Ingresos Contables (4 = 1 + 2 - 3)</t>
  </si>
  <si>
    <t>Conciliación entre los Egresos Presupuestarios y los Gastos Contables</t>
  </si>
  <si>
    <t>1. Total de egresos (presupuestarios)</t>
  </si>
  <si>
    <t>2. Menos egresos presupuestarios no contables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</si>
  <si>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</si>
  <si>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</si>
  <si>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</si>
  <si>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</si>
  <si>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</si>
  <si>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</si>
  <si>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</si>
  <si>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</si>
  <si>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</si>
  <si>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</si>
  <si>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</si>
  <si>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</si>
  <si>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</si>
  <si>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</si>
  <si>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publica</t>
  </si>
  <si>
    <t>Adeudos de ejercicios fiscales anteriores (ADEFAS)</t>
  </si>
  <si>
    <t>Otros Egresos Presupuestales No Contables</t>
  </si>
  <si>
    <t>3. Más Gasto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</si>
  <si>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</si>
  <si>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</si>
  <si>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</si>
  <si>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</si>
  <si>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</si>
  <si>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</si>
  <si>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 xml:space="preserve">Ente Público:      </t>
  </si>
  <si>
    <t>ACTIVO</t>
  </si>
  <si>
    <t>* BIENES MUEBLES, INMUEBLES E INTAGIBLES</t>
  </si>
  <si>
    <t>ESF-01 FONDOS C/INVERSIONES FINANCIERAS</t>
  </si>
  <si>
    <t>TIPO</t>
  </si>
  <si>
    <t>MONTO PARCIAL</t>
  </si>
  <si>
    <t>* DERECHOSA RECIBIR EFECTIVO Y EQUIVALENTES Y BIENES O SERVICIOS A RECIBIR</t>
  </si>
  <si>
    <t>ESF-02 INGRESOS P/RECUPERAR</t>
  </si>
  <si>
    <t>ESF-05 INVENTARIO Y ALMACENES</t>
  </si>
  <si>
    <t>METODO</t>
  </si>
  <si>
    <t>* BIENES DISPONIBLES PARA SU TRANSFORMACIÓN O CONSUMO.</t>
  </si>
  <si>
    <t xml:space="preserve">* INVERSIONES FINANCIERAS. </t>
  </si>
  <si>
    <t>NOMBRE DE FIDEICOMIS0O</t>
  </si>
  <si>
    <t>OBJETO</t>
  </si>
  <si>
    <t>ESF-06 FIDEICOMISOS, MANDATOS Y CONTRATOS ANALOGOS</t>
  </si>
  <si>
    <t>EMPRESA/OPDES</t>
  </si>
  <si>
    <t>ESF-09 INTANGIBLES Y DIFERIDOS</t>
  </si>
  <si>
    <t>ESF-10   ESTIMACIONES Y DETERIOROS</t>
  </si>
  <si>
    <t>CARACTERÍSTICAS</t>
  </si>
  <si>
    <t>ESF-11 OTROS ACTIVOS</t>
  </si>
  <si>
    <t>90 DIAS</t>
  </si>
  <si>
    <t>180 DIAS</t>
  </si>
  <si>
    <t>365 DIAS</t>
  </si>
  <si>
    <t>NATURALEZA</t>
  </si>
  <si>
    <t>ESF-13 OTROS PASIVOS DIFERIDOS A CORTO PLAZO</t>
  </si>
  <si>
    <t>ESF-13 FONDOS Y BIENES DE TERCEROS EN GARANTÍA Y/O ADMINISTRACIÓN A CORTO PLAZO</t>
  </si>
  <si>
    <t>ESF-13 PASIVO DIFERIDO A LARGO PLAZO</t>
  </si>
  <si>
    <t>ESF-14 OTROS PASIVOS CIRCULANTES</t>
  </si>
  <si>
    <t>INGRESOS DE GESTIÓN</t>
  </si>
  <si>
    <t>I) NOTAS AL ESTADO DE SITUACIÓN FINANCIERA</t>
  </si>
  <si>
    <t>II) NOTAS AL ESTADO DE ACTIVIDADES</t>
  </si>
  <si>
    <t>III) NOTAS AL ESTADO DE VARIACIÓN A LA HACIEDA PÚBLICA</t>
  </si>
  <si>
    <t>VHP-01 PATRIMONIO CONTRIBUIDO</t>
  </si>
  <si>
    <t>VHP-02 PATRIMONIO GENERADO</t>
  </si>
  <si>
    <t>IV) NOTAS AL ESTADO DE FLUJO DE EFECTIVO</t>
  </si>
  <si>
    <t>EFE-01 FLUJO DE EFECTIVO</t>
  </si>
  <si>
    <t>EFE-02 ADQ. BIENES MUEBLES E INMUEBLES</t>
  </si>
  <si>
    <t>PRESUPUESTARIOS Y LOS GASTOS</t>
  </si>
  <si>
    <t>NOTAS DE MEMORIA</t>
  </si>
  <si>
    <t>NOTAS DE MEMORIA.</t>
  </si>
  <si>
    <t>Comprometido</t>
  </si>
  <si>
    <t>Ejercido</t>
  </si>
  <si>
    <t>ESF-03 DEUDORES P/RECUPERAR</t>
  </si>
  <si>
    <t>ERA-02 OTROS INGRESOS Y BENEFICIOS</t>
  </si>
  <si>
    <t>Identificación de Crédito o Instrumento</t>
  </si>
  <si>
    <t>Contratación / Colocación</t>
  </si>
  <si>
    <t>Amortización</t>
  </si>
  <si>
    <t xml:space="preserve">Endeudamiento Neto </t>
  </si>
  <si>
    <t>A</t>
  </si>
  <si>
    <t>B</t>
  </si>
  <si>
    <t>C = A - B</t>
  </si>
  <si>
    <t>Créditos Bancarios</t>
  </si>
  <si>
    <t>Total Créditos Bancarios</t>
  </si>
  <si>
    <t>Otros Instrumentos de Deuda</t>
  </si>
  <si>
    <t>Total Otros Instrumentos de Deuda</t>
  </si>
  <si>
    <t>Total de Intereses de Créditos Bancarios</t>
  </si>
  <si>
    <t>Total de Intereses de Otros Instrumentos de Deuda</t>
  </si>
  <si>
    <t>I. Ingresos Presupuestarios (I=1+2)</t>
  </si>
  <si>
    <t>II. Egresos Presupuestarios (II=3+4)</t>
  </si>
  <si>
    <t xml:space="preserve">  III. Balance Presupuestario (Superávit o Déficit) (III = I - II)</t>
  </si>
  <si>
    <t xml:space="preserve">     III. Balance presupuestario (Superávit o Déficit)</t>
  </si>
  <si>
    <t xml:space="preserve">    IV. Intereses, Comisiones y Gastos de la Deuda</t>
  </si>
  <si>
    <t xml:space="preserve"> V. Balance Primario ( Superávit o Déficit) (V= III - IV)</t>
  </si>
  <si>
    <t xml:space="preserve">    A. Financiamiento</t>
  </si>
  <si>
    <t xml:space="preserve">    B.  Amortización de la deuda</t>
  </si>
  <si>
    <t>C. Endeudamiento ó desendeudamiento (C = A - B)</t>
  </si>
  <si>
    <t>1 Los Ingresos que se presentan son los ingresos presupuestario totales sin incluir los ingresos por financiamientos. Los Ingresos del Gobierno de la Entidad Federativa corresponden a los del Poder Ejecutivo, Legislativo Judicial y Autónomos</t>
  </si>
  <si>
    <t>2 Los egresos que se presentan son los egresos presupuestarios totales sin incluir los egresos por amortización. Los egresos del Gobierno de la Entidad Federativa corresponden a los del Poder Ejecutivo, Legislativo, Judicial y Órganos Autónomos</t>
  </si>
  <si>
    <t>3 Para Ingresos se reportan los ingresos recaudados; para egresos se reportan los egresos pagados</t>
  </si>
  <si>
    <t>Fondo, Programa o Convenio</t>
  </si>
  <si>
    <t>Datos de la Cuenta Bancaria</t>
  </si>
  <si>
    <t>Institución Bancaria</t>
  </si>
  <si>
    <t>Número de Cuenta</t>
  </si>
  <si>
    <t xml:space="preserve">Instrumentos Financieros </t>
  </si>
  <si>
    <t xml:space="preserve">Valor Razonable </t>
  </si>
  <si>
    <t>Riesgos</t>
  </si>
  <si>
    <t>RELACIÓN DE ESQUEMAS BURSÁTILES Y DE COBERTURAS FINANCIERAS</t>
  </si>
  <si>
    <t>RELACIÓN DE CUENTAS BANCARIAS PRODUCTIVAS ESPECÍFICAS</t>
  </si>
  <si>
    <t>ESTADO DE SITUACIÓN FINANCIERA</t>
  </si>
  <si>
    <t>ESTADO DE CAMBIOS EN LA SITUACIÓN FINANCIERA</t>
  </si>
  <si>
    <t>ESTADO ANALÍTICO DEL ACTIVO</t>
  </si>
  <si>
    <t>ESTADO ANALÍTICO DE LA DEUDA Y OTROS PASIVOS</t>
  </si>
  <si>
    <t>ESTADOS DE FLUJOS DE EFECTIVO</t>
  </si>
  <si>
    <t>INFORME DE PASIVOS CONTIGENTES</t>
  </si>
  <si>
    <t xml:space="preserve">NOTAS A LOS ESTADOS FINANCIEROS </t>
  </si>
  <si>
    <t>ESTADO ANALÍTICO DE INGRESOS</t>
  </si>
  <si>
    <t>ESTADO ANALÍTICO DEL EJERCICIO DEL PRESUPUESTO DE EGRESOS</t>
  </si>
  <si>
    <t>CLASIFICACIÓN ECONÓMICA (POR TIPO DE GASTO)</t>
  </si>
  <si>
    <t>CLASIFICACIÓN POR OBJETO DEL GASTO (CAPÍTULO Y CONCEPTO)</t>
  </si>
  <si>
    <t>CLASIFICACIÓN FUNCIONAL (FINALIDAD Y FUNCIÓN)</t>
  </si>
  <si>
    <t>ENDEUDAMIENTO NETO</t>
  </si>
  <si>
    <t>INTERESES DE LA DEUDA</t>
  </si>
  <si>
    <t>INDICADORES DE POSTURA FISCAL</t>
  </si>
  <si>
    <t>GASTO POR CATEGORIA PROGRAMÁTICA</t>
  </si>
  <si>
    <t>UR</t>
  </si>
  <si>
    <t>PROGRAMAS Y PROYECTOS DE INVERSIÓN</t>
  </si>
  <si>
    <t>POR FUENTE DE FINANCIAMIENTO Y FUENTE DE FINANCIAMIENTO/RUBRO</t>
  </si>
  <si>
    <t>6 = ( 3 - 5 )</t>
  </si>
  <si>
    <t>F</t>
  </si>
  <si>
    <t>FN</t>
  </si>
  <si>
    <t>SF</t>
  </si>
  <si>
    <t>PP</t>
  </si>
  <si>
    <t>Tipo</t>
  </si>
  <si>
    <t>Frecuencia de Medición</t>
  </si>
  <si>
    <t>INDICADORES PARA RESULTADOS</t>
  </si>
  <si>
    <t>% Avance Financiero</t>
  </si>
  <si>
    <t>Devengado/ Aprobado</t>
  </si>
  <si>
    <t>Devengado/ Modificado</t>
  </si>
  <si>
    <t>No Comprendidos en las fracciones de la Ley de Ingresos causadas en</t>
  </si>
  <si>
    <t>ejercicios fiscales anteriores pendiente de liquidación o pago</t>
  </si>
  <si>
    <r>
      <t xml:space="preserve">Pagado </t>
    </r>
    <r>
      <rPr>
        <b/>
        <vertAlign val="superscript"/>
        <sz val="10"/>
        <rFont val="Arial"/>
        <family val="2"/>
      </rPr>
      <t>3</t>
    </r>
  </si>
  <si>
    <r>
      <t xml:space="preserve">     1. Ingresos del Gobierno de la Entidad Federativa </t>
    </r>
    <r>
      <rPr>
        <vertAlign val="superscript"/>
        <sz val="10"/>
        <color theme="1"/>
        <rFont val="Arial"/>
        <family val="2"/>
      </rPr>
      <t>1</t>
    </r>
  </si>
  <si>
    <r>
      <t xml:space="preserve">     2. Ingresos del Sector Paraestatal </t>
    </r>
    <r>
      <rPr>
        <vertAlign val="superscript"/>
        <sz val="10"/>
        <color theme="1"/>
        <rFont val="Arial"/>
        <family val="2"/>
      </rPr>
      <t>1</t>
    </r>
  </si>
  <si>
    <r>
      <t xml:space="preserve">        3. Egresos del Gobierno de la Entidad Federativa </t>
    </r>
    <r>
      <rPr>
        <vertAlign val="superscript"/>
        <sz val="10"/>
        <color theme="1"/>
        <rFont val="Arial"/>
        <family val="2"/>
      </rPr>
      <t>2</t>
    </r>
  </si>
  <si>
    <r>
      <t xml:space="preserve">          4. Egresos del Sector Paraestatal </t>
    </r>
    <r>
      <rPr>
        <vertAlign val="superscript"/>
        <sz val="10"/>
        <color theme="1"/>
        <rFont val="Arial"/>
        <family val="2"/>
      </rPr>
      <t>2</t>
    </r>
  </si>
  <si>
    <t>* EFECTIVO Y EQUIVALENTES</t>
  </si>
  <si>
    <t>1140 INVENTARIOS</t>
  </si>
  <si>
    <t>1125 DEUDORES POR ANTICIPOS</t>
  </si>
  <si>
    <t>1123 DEUDORES PENDIENTES POR RECUPERAR</t>
  </si>
  <si>
    <t>1213 FIDEICOMISOS, MANDATOS Y CONTRATOS ANÁLOGOS</t>
  </si>
  <si>
    <t>1214 PARTICIPACIONES Y APORTACIONES DE CAPITAL</t>
  </si>
  <si>
    <t>ESF-07 PARTICIPACIONES Y APORTACIONES DE CAPITAL</t>
  </si>
  <si>
    <t>1260 DEPRECIACIÓN, DETERIORO Y AMORTIZACIÓN ACUMULADA DE BIENES</t>
  </si>
  <si>
    <t>1250 ACTIVOS INTANGIBLES</t>
  </si>
  <si>
    <t>1270 ACTIVOS DIFERIDOS</t>
  </si>
  <si>
    <t>1280 ESTIMACIÓN POR PÉRDIDA O DETERIORO DE ACTIVOS NO CIRCULANTES</t>
  </si>
  <si>
    <t>ESF-12 CUENTAS Y DOCUMENTOS POR PAGAR</t>
  </si>
  <si>
    <t>2160 FONDOS Y BIENES DE TERCEROS EN GARANTÍA Y/O ADMINISTRACIÓN CP</t>
  </si>
  <si>
    <t>2240 PASIVOS DIFERIDOS A LARGO PLAZO</t>
  </si>
  <si>
    <t>2199 OTROS PASIVOS CIRCULANTES</t>
  </si>
  <si>
    <t>7000 CUENTAS DE ORDEN CONTABLES</t>
  </si>
  <si>
    <t>Código</t>
  </si>
  <si>
    <t>Descripción del Bien Mueble</t>
  </si>
  <si>
    <t>Valor en libros</t>
  </si>
  <si>
    <t>Descripción del Bien Inmueble</t>
  </si>
  <si>
    <t>AYUDA A</t>
  </si>
  <si>
    <t>SUBSIDIO</t>
  </si>
  <si>
    <t>SECTOR
(económico o social)</t>
  </si>
  <si>
    <t>BENEFICIARIO</t>
  </si>
  <si>
    <t>CURP</t>
  </si>
  <si>
    <t>RFC</t>
  </si>
  <si>
    <t>MONTO
PAGADO</t>
  </si>
  <si>
    <t>EJERCICIO</t>
  </si>
  <si>
    <t>PROGRAMA O FONDO</t>
  </si>
  <si>
    <t>DESTINO DE LOS RECURSOS</t>
  </si>
  <si>
    <t>DEVENGADO</t>
  </si>
  <si>
    <t>PAGADO</t>
  </si>
  <si>
    <t>REINTEGRO</t>
  </si>
  <si>
    <t>NOTAS DEGESTIÓN ADMINISTRATIVA</t>
  </si>
  <si>
    <t>4150 Productos de Tipo Corriente</t>
  </si>
  <si>
    <t>4160 Aprovechamientos de Tipo Corriente</t>
  </si>
  <si>
    <t>4210 Participaciones y Aportaciones</t>
  </si>
  <si>
    <t>4220 Transferencias, Asignaciones, Subs.</t>
  </si>
  <si>
    <t>4310 Ingresos Financieros</t>
  </si>
  <si>
    <t>4390 Otros Ingresos y Beneficios Varios</t>
  </si>
  <si>
    <t>INSTITUTO TECNOLOGICO SUPERIOR DE IRAPUATO</t>
  </si>
  <si>
    <t>1121102001  CONTRATO 2015475902 Bancomer</t>
  </si>
  <si>
    <t>1121102002  CONTRATO 2028084521 Bancomer</t>
  </si>
  <si>
    <t>1121102006  INV BANCOMER 2044193202</t>
  </si>
  <si>
    <t>1121107001  CONTRATO Serfin 65501806811</t>
  </si>
  <si>
    <t>1122102001  C. X C. VTA. B. Y S.</t>
  </si>
  <si>
    <t>1122602001  CXC ENT FED Y M</t>
  </si>
  <si>
    <t>1122602002  CXC ENT FEDERACIÓN</t>
  </si>
  <si>
    <t>1141001003  ALMACEN DE BIENS MU</t>
  </si>
  <si>
    <t>1231581001  TERRENOS A VALOR HISTORICO</t>
  </si>
  <si>
    <t>1233058300  EDIFICIOS NO HABITACIONALES</t>
  </si>
  <si>
    <t>1233583001  EDIFICIOS A VALOR HISTORICO</t>
  </si>
  <si>
    <t>1236200001  CONST PROCESO 2010</t>
  </si>
  <si>
    <t>1236262200  EDIFICIO NO HABITACI</t>
  </si>
  <si>
    <t>1236462400  División de terrenos</t>
  </si>
  <si>
    <t>1230   BIENES INMUEBLES, INFRAESTRUCTURA</t>
  </si>
  <si>
    <t>1241151100  MUEBLES OF.</t>
  </si>
  <si>
    <t>1241151101  MUEBLES OFNA Y ESTA</t>
  </si>
  <si>
    <t>1241251200  MUEBLES OF.</t>
  </si>
  <si>
    <t>1241351500  E.COMPUTO</t>
  </si>
  <si>
    <t>1241351501  EQUIPO DE CÓMPUTO Y</t>
  </si>
  <si>
    <t>1241951900  OTROS MOB.</t>
  </si>
  <si>
    <t>1241951901  OTROS MOBILIARIOS Y</t>
  </si>
  <si>
    <t>1242152100  EQUIPO Y APARATOS</t>
  </si>
  <si>
    <t>1242252200  APARATOS DEPORTIVOS 2011</t>
  </si>
  <si>
    <t>1242352300  CÁMARAS FOTOGRÁFICAS</t>
  </si>
  <si>
    <t>1242952900  OTRO MOBILIARIO Y EQ</t>
  </si>
  <si>
    <t>1242952901  OTRO MOBILIARIO Y EQ</t>
  </si>
  <si>
    <t>1243153100  EQUIPO MÉDICO Y DE L</t>
  </si>
  <si>
    <t>1243153101  EQUIPO MÉDICO Y DE L</t>
  </si>
  <si>
    <t>1243253200  INSTRUMENTAL MÉDICO</t>
  </si>
  <si>
    <t>1243253201  INSTRUMENTAL MÉDICO</t>
  </si>
  <si>
    <t>1244154100  AUTOMÓVILES Y CAMIONES 2011</t>
  </si>
  <si>
    <t>1244154101  AUTOMÓVILES Y CAMIONES 2010</t>
  </si>
  <si>
    <t>1244254200  CARROCERÍAS Y REMOLQUES 2011</t>
  </si>
  <si>
    <t>1244954901  OTROS EQUIPOS DE TRANSPORTES 2010</t>
  </si>
  <si>
    <t>1246156100  MAQUINARIA Y EQUIPO</t>
  </si>
  <si>
    <t>1246156101  MAQUINARIA Y EQUIPO</t>
  </si>
  <si>
    <t>1246256200  MAQUINARIA Y EQUIPO</t>
  </si>
  <si>
    <t>1246256201  MAQUINARIA Y EQUIPO</t>
  </si>
  <si>
    <t>1246356301  MAQUINARIA Y EQUIPO</t>
  </si>
  <si>
    <t>1246456400  SISTEMAS DE AIRE ACO</t>
  </si>
  <si>
    <t>1246556500  EQUIPO DE COMUNICACI</t>
  </si>
  <si>
    <t>1246556501  EQUIPO DE COMUNICACI</t>
  </si>
  <si>
    <t>1246656600  EQUIPOS DE GENERACIÓ</t>
  </si>
  <si>
    <t>1246656601  EQUIPOS DE GENERACIÓ</t>
  </si>
  <si>
    <t>1246756700  HERRAMIENTAS Y MÁQUI</t>
  </si>
  <si>
    <t>1246756701  HERRAMIENTAS Y MÁQUI</t>
  </si>
  <si>
    <t>1246956900  OTROS EQUIPOS 2011</t>
  </si>
  <si>
    <t>1246956901  OTROS EQUIPOS 2010</t>
  </si>
  <si>
    <t>1246959900  BIENES MUEBLES EN TRÁNSITO</t>
  </si>
  <si>
    <t>1247151300  BIENES ARTÍSTICOS, C</t>
  </si>
  <si>
    <t>1247151301  BIENES ARTÍSTICOS,</t>
  </si>
  <si>
    <t>1240   BIENES MUEBLES</t>
  </si>
  <si>
    <t>1261258301  DEP. ACUM. DE EDIFIC</t>
  </si>
  <si>
    <t>1263151101  MUEBLES DE OFICINA Y</t>
  </si>
  <si>
    <t>1263151201  "MUEBLES, EXCEPTO DE</t>
  </si>
  <si>
    <t>1263151301  "BIENES ARTÍSTICOS,</t>
  </si>
  <si>
    <t>1263151501  EPO. DE COMPUTO Y DE</t>
  </si>
  <si>
    <t>1263151901  OTROS MOBILIARIOS Y</t>
  </si>
  <si>
    <t>1263252101  EQUIPOS Y APARATOS A</t>
  </si>
  <si>
    <t>1263252201  APARATOS DEPORTIVOS 2010</t>
  </si>
  <si>
    <t>1263252301  CAMARAS FOTOGRAFICAS</t>
  </si>
  <si>
    <t>1263252901  OTRO MOBILIARIO Y EP</t>
  </si>
  <si>
    <t>1263353101  EQUIPO MÉDICO Y DE L</t>
  </si>
  <si>
    <t>1263353201  INSTRUMENTAL MÉDICO</t>
  </si>
  <si>
    <t>1263454101  AUTOMÓVILES Y CAMIONES 2010</t>
  </si>
  <si>
    <t>1263454201  CARROCERÍAS Y REMOLQUES 2010</t>
  </si>
  <si>
    <t>1263454901  OTROS EQUIPOS DE TRANSPORTE 2010</t>
  </si>
  <si>
    <t>1263656201  MAQUINARIA Y EQUIPO</t>
  </si>
  <si>
    <t>1263656301  MAQUINARIA Y EQUIPO</t>
  </si>
  <si>
    <t>1263656401  SISTEMAS DE AIRE ACO</t>
  </si>
  <si>
    <t>1263656501  EQUIPO DE COMUNICACI</t>
  </si>
  <si>
    <t>1263656601  EQUIPOS DE GENERACIÓ</t>
  </si>
  <si>
    <t>1263656701  HERRAMIENTAS Y MÁQUI</t>
  </si>
  <si>
    <t>1263656901  OTROS EQUIPOS 2010</t>
  </si>
  <si>
    <t>1260   DEPRECIACIÓN y DETERIORO ACUM.</t>
  </si>
  <si>
    <t>2111101001  SUELDOS POR PAGAR</t>
  </si>
  <si>
    <t>2111401003  APORTACION PATRONAL IMSS</t>
  </si>
  <si>
    <t>2112101001  PROVEEDORES DE BIENES Y SERVICIOS</t>
  </si>
  <si>
    <t>2117101003  ISR SALARIOS POR PAGAR</t>
  </si>
  <si>
    <t>2117101012  ISR POR PAGAR RET. HONORARIOS</t>
  </si>
  <si>
    <t>2117102004  CEDULAR HONORARIOS A PAGAR</t>
  </si>
  <si>
    <t>2117202004  APORTACIÓN TRABAJADOR IMSS</t>
  </si>
  <si>
    <t>2117202005  AMORTIZACION CREDITO INFONAVIT</t>
  </si>
  <si>
    <t>2117301007  IVA POR PAGAR</t>
  </si>
  <si>
    <t>2117502102  IMPUESTO NOMINAS A PAGAR</t>
  </si>
  <si>
    <t>2117901003  COUTAS SINDICALES</t>
  </si>
  <si>
    <t>2117903001  PENSIÓN ALIMENTICIA</t>
  </si>
  <si>
    <t>2117917007  FONACOT</t>
  </si>
  <si>
    <t>2117918001  DIVO 5% AL MILLAR</t>
  </si>
  <si>
    <t>2117918002  CAP 2%</t>
  </si>
  <si>
    <t>2117918003  RAPCE 0.5%</t>
  </si>
  <si>
    <t>2117918004  CNEC RET 5 AL MILLAR</t>
  </si>
  <si>
    <t>2117918005  OTRAS RETENCIONES OBRA</t>
  </si>
  <si>
    <t>2119901075  PCE 07 CAP 5000</t>
  </si>
  <si>
    <t>2119901083  PCE 08 CAP 3000</t>
  </si>
  <si>
    <t>2119901103  PCE 10 CAP 3000</t>
  </si>
  <si>
    <t>2119904004  CXP GEG POR RECTIFICACIONES</t>
  </si>
  <si>
    <t>2119904005  CXP POR REMANENTES</t>
  </si>
  <si>
    <t>2119905001  ACREEDORES DIVERSOS</t>
  </si>
  <si>
    <t>2119905006  ACREEDORES VARIOS</t>
  </si>
  <si>
    <t>2119905007  ACREEDORES DIVERSOS 2007</t>
  </si>
  <si>
    <t>2119905008  RECUPERACION DE ACTIVOS</t>
  </si>
  <si>
    <t>2119905021  PASIVOS CHEQUES CANCELADOS</t>
  </si>
  <si>
    <t>2160  FONDOS Y BIENES DE TERCEROS EN GAR</t>
  </si>
  <si>
    <t>2199002001  CXP GEG POR SERV. EDUCATIVOS</t>
  </si>
  <si>
    <t>2199002099  DIFERENCIAS IRRELEVA</t>
  </si>
  <si>
    <t>4151510253  P. RTA. DE CAFE.</t>
  </si>
  <si>
    <t>4151510261  RENTA DE ESPACIOS DIVERSOS</t>
  </si>
  <si>
    <t>4151 Produc. Derivados del Uso y Aprov.</t>
  </si>
  <si>
    <t>4159510710  REEXPEDICIÓN DE CREDENCIAL</t>
  </si>
  <si>
    <t>4159510715  GESTORIA DE TITULACION</t>
  </si>
  <si>
    <t>4159510805  POR CONCEPTO DE CURSOS DE IDIOMAS</t>
  </si>
  <si>
    <t>4159510902  EXAMENES DE ADMISIÓN</t>
  </si>
  <si>
    <t>4159510903  EXAMENES DE INGLÉS</t>
  </si>
  <si>
    <t>4159511104  OTROS PRODUCTOS</t>
  </si>
  <si>
    <t>4159 Otros Productos que Generan Ing.</t>
  </si>
  <si>
    <t>4169610005  APORTACIONES</t>
  </si>
  <si>
    <t>4169610012  INFRACCIONES Y MULTAS</t>
  </si>
  <si>
    <t>4169 Otros Aprovechamientos</t>
  </si>
  <si>
    <t>INGRESOS DE GESTION</t>
  </si>
  <si>
    <t>4213831000  CONVENIO SERVICIOS PERSONALES</t>
  </si>
  <si>
    <t>4213 Convenios</t>
  </si>
  <si>
    <t>4221911000  SERVICIOS PERSONALES</t>
  </si>
  <si>
    <t>4221912000  MATERIALES Y SUMINISTROS</t>
  </si>
  <si>
    <t>4221913000  SERVICIOS GENERALES</t>
  </si>
  <si>
    <t>4221914000  AYUDAS Y SUBSIDIOS</t>
  </si>
  <si>
    <t>4221 Trans. Internas y Asig. al Secto</t>
  </si>
  <si>
    <t>PARTICIPACIONES, APORTACIONES</t>
  </si>
  <si>
    <t>4311 Int.Ganados de Val.,Créditos, Bonos</t>
  </si>
  <si>
    <t>4399 Otros Ingresos y Beneficios Varios</t>
  </si>
  <si>
    <t>5111113000  S. BASE PERS. P.</t>
  </si>
  <si>
    <t>5113131000  PRIM. A S. EF. P.</t>
  </si>
  <si>
    <t>5113132000  PRI. V. D. Y G.F.A.</t>
  </si>
  <si>
    <t>5113134000  COMPENSACIONES</t>
  </si>
  <si>
    <t>5114141000  APORTACIONES DE SEGURIDAD SOCIAL</t>
  </si>
  <si>
    <t>5114142000  APORTACIONES A FONDOS DE VIVIENDA</t>
  </si>
  <si>
    <t>5114143000  APORT. S. RETIRO.</t>
  </si>
  <si>
    <t>5115154000  PRESTACIONES CONTRACTUALES</t>
  </si>
  <si>
    <t>5121211000  MATERIALES Y ÚTILES DE OFICINA</t>
  </si>
  <si>
    <t>5122221000  ALIMENTACIÓN DE PERSONAS</t>
  </si>
  <si>
    <t>5126261000  COMB., LUBRICA.</t>
  </si>
  <si>
    <t>5131311000  SERVICIO DE ENERGÍA ELÉCTRICA</t>
  </si>
  <si>
    <t>5131313000  SERVICIO DE AGUA POTABLE</t>
  </si>
  <si>
    <t>5131314000  TELEFONÍA TRADICIONAL</t>
  </si>
  <si>
    <t>5131316000  S. TELEC. Y SAT.</t>
  </si>
  <si>
    <t>5131318000  SERVICIOS POSTALES Y TELEGRAFICOS</t>
  </si>
  <si>
    <t>5132323000  ARRE. M. Y EQ. EDU</t>
  </si>
  <si>
    <t>5133333000  S. C. A. P.T. INFO.</t>
  </si>
  <si>
    <t>5133338000  SERVICIOS DE VIGILANCIA</t>
  </si>
  <si>
    <t>5134341000  SERVICIOS FINANCIEROS Y BANCARIOS</t>
  </si>
  <si>
    <t>5135355000  R. Y MTO. EQ. T.</t>
  </si>
  <si>
    <t>5135358000  S. LIMPIEZA Y M.D.</t>
  </si>
  <si>
    <t>5135359000  S. JARDIN. Y FUM.</t>
  </si>
  <si>
    <t>5137372000  PASAJES TERRESTRES</t>
  </si>
  <si>
    <t>5137375000  VIATICOS EN EL PAIS</t>
  </si>
  <si>
    <t>5137378000  S. INT. T. VIAT.</t>
  </si>
  <si>
    <t>5137379000  OT. SER. TRASLADO</t>
  </si>
  <si>
    <t>5138382000  GASTOS DE ORDEN SOCIAL Y CULTURAL</t>
  </si>
  <si>
    <t>5138385000  GASTOS  DE REPRESENTACION</t>
  </si>
  <si>
    <t>5139392000  OTROS IMPUESTOS Y DERECHOS</t>
  </si>
  <si>
    <t>5139398000  IMPUESTO DE NOMINA</t>
  </si>
  <si>
    <t>5242442000  BECAS O. AYUDA</t>
  </si>
  <si>
    <t>3110000002  BAJA DE ACTIVO FIJO</t>
  </si>
  <si>
    <t>3110000004  PATRIMONIO NETO ACUMULADO</t>
  </si>
  <si>
    <t>3110915000  ESTATAL BIENES MUEB</t>
  </si>
  <si>
    <t>3110916000  ESTATAL OBRA PÚBLICA</t>
  </si>
  <si>
    <t>3111828005  FAFEF BIENES MUEBLES E INMUEBLES</t>
  </si>
  <si>
    <t>3111828006  FAFEF OBRA PUBLICA</t>
  </si>
  <si>
    <t>3111835000  CONVENIO BIENES MUEBLES</t>
  </si>
  <si>
    <t>3111836000  CONVENIO OBRA PUBLICA</t>
  </si>
  <si>
    <t>3111924205  MUNICIPAL BIENES MUE</t>
  </si>
  <si>
    <t>3111924206  MUNICIPAL OBRA PÚBLICA</t>
  </si>
  <si>
    <t>3113824205  FEDERALES DE EJERCIC</t>
  </si>
  <si>
    <t>3113824206  FEDERALES DE EJERCIC</t>
  </si>
  <si>
    <t>3113828005  FAFEF BIENES MUEBLES</t>
  </si>
  <si>
    <t>3113828006  FAFEF OBRA PUBLICA EJERC ANT</t>
  </si>
  <si>
    <t>3113835000  CONVENIO BIENES MUEB</t>
  </si>
  <si>
    <t>3113836000  CONVENIO OBRA PUBLIC</t>
  </si>
  <si>
    <t>3113915000  ESTATALES  BIENES MU</t>
  </si>
  <si>
    <t>3113916000  ESTATALES  OBRA PUBL</t>
  </si>
  <si>
    <t>3113924205  MUNICIPAL BIENES MUE</t>
  </si>
  <si>
    <t>3113924206  MUNICIPAL OBRA PÚBLICA EJE ANT</t>
  </si>
  <si>
    <t>3120000002  DONACIONES DE BIENES</t>
  </si>
  <si>
    <t>3120000003  DONACIONES DE BIENES</t>
  </si>
  <si>
    <t>3210 Resultado del Ejercicio (Ahorro/Des</t>
  </si>
  <si>
    <t>3220000002  RESULTADOS ACUMULADOS</t>
  </si>
  <si>
    <t>3220000010  RESULTADO EJERCICIO 2002</t>
  </si>
  <si>
    <t>3220000011  RESULTADO EJERCICIO 2003</t>
  </si>
  <si>
    <t>3220000012  RESULTADO EJERCICIO 2004</t>
  </si>
  <si>
    <t>3220000013  RESULTADO EJERCICIO 2005</t>
  </si>
  <si>
    <t>3220000014  RESULTADO EJERCICIO 2006</t>
  </si>
  <si>
    <t>3220000015  RESULTADO EJERCICIO 2007</t>
  </si>
  <si>
    <t>3220000016  RESULTADO EJERCICIO 2008</t>
  </si>
  <si>
    <t>3220000017  RESULTADO EJERCICIO 2009</t>
  </si>
  <si>
    <t>3220000018  RESULTADO EJERCICIO 2010</t>
  </si>
  <si>
    <t>3220000019  RESULTADO EJERCICIO 2011</t>
  </si>
  <si>
    <t>3220000020  RESULTADO EJERCICIO 2012</t>
  </si>
  <si>
    <t>3220000021  RESULTADO EJERCICIO 2013</t>
  </si>
  <si>
    <t>3220000022  RESULTADO DEL EJERCICIO 2014</t>
  </si>
  <si>
    <t>3220000023  RESULTADO DEL EJERCICIO 2015</t>
  </si>
  <si>
    <t>3220000024  RESULTADO DEL EJERCICIO 2016</t>
  </si>
  <si>
    <t>3220001000  CAPITALIZACIÓN RECURSOS PROPIOS</t>
  </si>
  <si>
    <t>3220001001  CAPITALIZACIÓN REMANENTES</t>
  </si>
  <si>
    <t>3220690201  APLICACIÓN DE REMANENTE PROPIO</t>
  </si>
  <si>
    <t>3220690202  APLICACIÓN DE REMANENTE FEDERAL</t>
  </si>
  <si>
    <t>3220690203  APLICACIÓN DE R. INT</t>
  </si>
  <si>
    <t>3220690204  APLICACIÓN DE REMANENTE MUNICIPAL</t>
  </si>
  <si>
    <t>3243000001  RESERVA DE PATRIMONIO</t>
  </si>
  <si>
    <t>3243000002  RESERVA POR CONTINGENCIA</t>
  </si>
  <si>
    <t>SUB TOTAL</t>
  </si>
  <si>
    <t>1112101002  BANAMEX  3410593</t>
  </si>
  <si>
    <t>1112101003  BANAMEX 3439309 PRODEP 2016</t>
  </si>
  <si>
    <t>1112102001  BANCOMER 0451030612</t>
  </si>
  <si>
    <t>1112102002  BANCOMER 0158818800</t>
  </si>
  <si>
    <t>1112102003  BANCOMER 0158551073</t>
  </si>
  <si>
    <t>1112102004  BANCOMER 0162713136 ANUIES</t>
  </si>
  <si>
    <t>1112102005  BANCOMER 0162941430</t>
  </si>
  <si>
    <t>1112102008  BANCOMER 0166765912 PIFIP</t>
  </si>
  <si>
    <t>1112102009  BANCOMER 0177860617 PROMEP</t>
  </si>
  <si>
    <t>1112102010  BANCOMER 0178021430 OBRA TARIMORO</t>
  </si>
  <si>
    <t>1112102011  BANCOMER 0178084122 PROYECTO CAU</t>
  </si>
  <si>
    <t>1112102012  BANCOMER 019047</t>
  </si>
  <si>
    <t>1112102013  BANCOMER 0194135687</t>
  </si>
  <si>
    <t>1112102014  BANCOMER 019073</t>
  </si>
  <si>
    <t>1112102015  BANCOMER 0191385232 PIFIT 2011</t>
  </si>
  <si>
    <t>1112102016  BANCOMER 0191596543 PROMEP 2012</t>
  </si>
  <si>
    <t>1112102019  BANCOMER 0193420302 PIFIT 2012</t>
  </si>
  <si>
    <t>1112102020  BANCOMER 0193836126 FAFEF 2013</t>
  </si>
  <si>
    <t>1112102021  BANCOMER 0193904253</t>
  </si>
  <si>
    <t>1112102022  BANCOMER 0194037863</t>
  </si>
  <si>
    <t>1112102023  BANCOMER 0194038096</t>
  </si>
  <si>
    <t>1112102025  BANCOMER 0197545231</t>
  </si>
  <si>
    <t>1112102026  BANCOMER 0197743548</t>
  </si>
  <si>
    <t>1112102027  BANCOMER 0198098662</t>
  </si>
  <si>
    <t>1112102030  BANCOMER 019882645</t>
  </si>
  <si>
    <t>1112102031  BANCOMER 0198982732</t>
  </si>
  <si>
    <t>1112102033  BANCOMER 0101086723</t>
  </si>
  <si>
    <t>1112102034  BANCOMER 0103302385</t>
  </si>
  <si>
    <t>1112102035  BANCOMER 0103302105</t>
  </si>
  <si>
    <t>1112102036  BANCOMER 0110405914</t>
  </si>
  <si>
    <t>1112105001  SCOTIABANK2008014493</t>
  </si>
  <si>
    <t>1112107001  Santander-Serfin 6550180681-1</t>
  </si>
  <si>
    <t>1112107002  Santander-Serfin 92-00040338-0</t>
  </si>
  <si>
    <t>1112107003  Santander-Serfin 655018813916</t>
  </si>
  <si>
    <t>1112 Bancos/Tesoreria</t>
  </si>
  <si>
    <t>1241 Mobiliario y Equipo de Administraci</t>
  </si>
  <si>
    <t>M. en F. José Ricardo Narvaéz Ramírez</t>
  </si>
  <si>
    <t>Lic. Fernando Núñez Rojas</t>
  </si>
  <si>
    <t>______________________________________</t>
  </si>
  <si>
    <t>____________________________________</t>
  </si>
  <si>
    <t>0166765912</t>
  </si>
  <si>
    <t>PIFIT 2010</t>
  </si>
  <si>
    <t>0158551073</t>
  </si>
  <si>
    <t>FONDO DE CONTINGENCIA</t>
  </si>
  <si>
    <t>0177860617</t>
  </si>
  <si>
    <t>PROMEP 2010</t>
  </si>
  <si>
    <t>0191385232</t>
  </si>
  <si>
    <t>PIFIT 2011</t>
  </si>
  <si>
    <t>0191596543</t>
  </si>
  <si>
    <t>PROMEP 2012</t>
  </si>
  <si>
    <t>0193420302</t>
  </si>
  <si>
    <t>PIFIT 2012</t>
  </si>
  <si>
    <t>0193836126</t>
  </si>
  <si>
    <t>FAFEF 2013</t>
  </si>
  <si>
    <t>0198098662</t>
  </si>
  <si>
    <t>PROEXOE</t>
  </si>
  <si>
    <t>0198882645</t>
  </si>
  <si>
    <t>FAFEF 2015</t>
  </si>
  <si>
    <t>0198982732</t>
  </si>
  <si>
    <t>REFRENDOS FAFEF 2013</t>
  </si>
  <si>
    <t>0191822756</t>
  </si>
  <si>
    <t>PAFP 2012</t>
  </si>
  <si>
    <t>INSTITUTO TECNOLÓGICO SUPERIOR DE IRAPUATO</t>
  </si>
  <si>
    <t>Programa presupuestario</t>
  </si>
  <si>
    <t>Lógica Vertical</t>
  </si>
  <si>
    <t>Eje o línea estratégica</t>
  </si>
  <si>
    <t>Objetivo</t>
  </si>
  <si>
    <t>Estrategia</t>
  </si>
  <si>
    <t>Acciones</t>
  </si>
  <si>
    <t>Indicador</t>
  </si>
  <si>
    <t>Fórmula de cálculo</t>
  </si>
  <si>
    <t>Dimensión</t>
  </si>
  <si>
    <t>Línea base</t>
  </si>
  <si>
    <t>Meta Programada</t>
  </si>
  <si>
    <t>Meta Modificada</t>
  </si>
  <si>
    <t>Meta alcanzada</t>
  </si>
  <si>
    <t>Alvance/ Programado</t>
  </si>
  <si>
    <t xml:space="preserve">Avance/ Modificado </t>
  </si>
  <si>
    <t xml:space="preserve"> Medios de verificación</t>
  </si>
  <si>
    <t>Supuestos</t>
  </si>
  <si>
    <t>Presupuesto aprobado</t>
  </si>
  <si>
    <t>Presupuesto Modificado</t>
  </si>
  <si>
    <t>Presupuesto Devengado</t>
  </si>
  <si>
    <t>Devengado / Aprobado</t>
  </si>
  <si>
    <t xml:space="preserve"> Avance Devengado / Modificado</t>
  </si>
  <si>
    <t>P005 - Gestión de centros escolares de Educación Media Superior y Superior</t>
  </si>
  <si>
    <t>Componentes</t>
  </si>
  <si>
    <t>III. - Guanajuato Educado</t>
  </si>
  <si>
    <t>I.3.2. Incrementar el impacto de la gestión de los centros escolares de educación media superior y superior en la mejora educativa.</t>
  </si>
  <si>
    <t>A/B*100</t>
  </si>
  <si>
    <t>Eficacia</t>
  </si>
  <si>
    <t>Anual</t>
  </si>
  <si>
    <t>Incrementar el impacto de la gestión de los centros escolares de educación media superior y superior en la mejora educativa.</t>
  </si>
  <si>
    <t>E017 - Cobertura de Educación Media Superior y Superior</t>
  </si>
  <si>
    <t>Incrementar la Cobertura de la Educación Media Superior y Superior.</t>
  </si>
  <si>
    <t>E038 - Competencias para el trabajo</t>
  </si>
  <si>
    <t>Mejoras las Competencias para el trabajo</t>
  </si>
  <si>
    <t>E057 - Trayectoria en Nivel Básico, Media Superior y Superior</t>
  </si>
  <si>
    <t>Seguimiento a la Trayectoria en nivel básico, media superior y superior</t>
  </si>
  <si>
    <r>
      <t xml:space="preserve">Ente Público:     </t>
    </r>
    <r>
      <rPr>
        <b/>
        <u/>
        <sz val="10"/>
        <rFont val="Arial"/>
        <family val="2"/>
      </rPr>
      <t xml:space="preserve">   INSTITUTO TECNOLOGICO SUPERIOR DE IRAPUATO       </t>
    </r>
  </si>
  <si>
    <t>REMUNERACIONES AL PERSONAL DE CARÁCTER PERMANENTE</t>
  </si>
  <si>
    <t>REMUNERACIONES ADICIONALES Y ESPECIALES</t>
  </si>
  <si>
    <t>SEGURIDAD SOCIAL</t>
  </si>
  <si>
    <t>OTRAS PRESTACIONES SOCIALES Y ECONÓMICAS</t>
  </si>
  <si>
    <t>PAGO DE ESTÍMULOS A SERVIDORES PÚBLICOS</t>
  </si>
  <si>
    <t>MATERIALES DE ADMINISTRACIÓN, EMISIÓN DE DOCUMENTO</t>
  </si>
  <si>
    <t>ALIMENTOS Y UTENSILIOS</t>
  </si>
  <si>
    <t>MATERIAS PRIMAS Y MATERIALES DE PRODUCCIÓN Y COMER</t>
  </si>
  <si>
    <t>MATERIALES Y ARTÍCULOS DE CONSTRUCCIÓN Y REPARACIÓ</t>
  </si>
  <si>
    <t>PRODUCTOS QUÍMICOS, FARMACEÚTICOS Y DE LABORATORIO</t>
  </si>
  <si>
    <t>COMBUSTIBLES, LUBRICANTES Y ADITIVOS</t>
  </si>
  <si>
    <t>VESTURIO, BLANCOS Y PRENDAS E PROTECCIÓN Y ARTÍCUL</t>
  </si>
  <si>
    <t>HERRAMIENTAS, REFACCIONES Y ACCESORIOS MENORES</t>
  </si>
  <si>
    <t>SERVICIOS BÁSICOS</t>
  </si>
  <si>
    <t>SERVICIOS DE ARRENDAMIENTO</t>
  </si>
  <si>
    <t>SERVICIOS, PROFESIONALES, CIENTÍFICOS, TÉCNICOS Y</t>
  </si>
  <si>
    <t>SERVICIOS FINANCIEROS, BANCARIOS Y COMERCIALES</t>
  </si>
  <si>
    <t>SERVICIOS DE INSTALACIÓN, REPARACIÓN, MANTENIMIENT</t>
  </si>
  <si>
    <t>SERVICIOS DE COMUNICACIÓN SOCIAL Y PUBLICIDAD</t>
  </si>
  <si>
    <t>SERVICIOS DE TRASLADO Y VIÁTICOS</t>
  </si>
  <si>
    <t>SERVICIOS OFICIALES</t>
  </si>
  <si>
    <t>OTROS SERVICIOS GENERALES</t>
  </si>
  <si>
    <t>TRANSFERENCIAS AL RESTO DEL SECTOR PÚBLICO</t>
  </si>
  <si>
    <t>AYUDAS SOCIALES</t>
  </si>
  <si>
    <t>MOBILIARIO Y EQUIPO DE ADMINISTRACIÓN</t>
  </si>
  <si>
    <t>MOBILIARIO Y EQUIPO EDUCACIONAL Y RECREATIVO</t>
  </si>
  <si>
    <t>EQUIPO E INSTRUMENTAL MÉDICO Y DE LABORATORIO</t>
  </si>
  <si>
    <t>VEHÍCULOS Y EQUIPO DE TRANSPORTE</t>
  </si>
  <si>
    <t>MAQUINARIA, OTROS EQUIPOS Y HERRAMIENTAS</t>
  </si>
  <si>
    <t>INVERSIÓN PÚBLICA</t>
  </si>
  <si>
    <t>OBRA PÚBLICA EN BIENES PROPIOS</t>
  </si>
  <si>
    <t>INVERSIONES FINANCIERAS Y OTRAS PROVISIONES</t>
  </si>
  <si>
    <t>PROVISIONES PARA CONTINGENCIAS Y OTRAS EROGACIONES</t>
  </si>
  <si>
    <t xml:space="preserve">Ente Público:  INSTITUTO TECNOLOGICO SUPERIOR DE IRAPUATO    </t>
  </si>
  <si>
    <t>Ingresos del Gobierno</t>
  </si>
  <si>
    <t>Ingresos de Organismos y Empresas</t>
  </si>
  <si>
    <t>Ingresos derivados de financiamiento</t>
  </si>
  <si>
    <t xml:space="preserve">   INSTITUTO TECNOLOGICO SUPERIOR DE IRAPUATO</t>
  </si>
  <si>
    <t>BBVA BANCOMER</t>
  </si>
  <si>
    <r>
      <t>Ente Público:____</t>
    </r>
    <r>
      <rPr>
        <b/>
        <u/>
        <sz val="10"/>
        <rFont val="Arial"/>
        <family val="2"/>
      </rPr>
      <t xml:space="preserve">INSTITUTO TECNOLÓGICO SUPERIOR DE IRAPUATO      </t>
    </r>
  </si>
  <si>
    <r>
      <t>Ente Público:_____</t>
    </r>
    <r>
      <rPr>
        <b/>
        <u/>
        <sz val="10"/>
        <rFont val="Arial"/>
        <family val="2"/>
      </rPr>
      <t xml:space="preserve">INSTITUTO TECNOLÓGICO SUPERIOR DE IRAPUATO      </t>
    </r>
  </si>
  <si>
    <t xml:space="preserve">V) CONCILIACIÓN DE LOS INGRESOS PRESUPUESTARIOS Y CONTABLES, ASI COMO ENTRE LOS EGRESOS </t>
  </si>
  <si>
    <t>1121   INVERSIONES FINANCIERAS DE C.P.</t>
  </si>
  <si>
    <t>TOTAL INVERSIONES FINANCIERAS</t>
  </si>
  <si>
    <t>ESF-01   TOTAL</t>
  </si>
  <si>
    <t>1122   CUENTAS POR COBRAR A CP</t>
  </si>
  <si>
    <t>2161001001  DEPOSITOS EN GARANTÍA</t>
  </si>
  <si>
    <t>4163610031  INDEMNIZACIONES (REC</t>
  </si>
  <si>
    <t>4163 Indemnizaciones</t>
  </si>
  <si>
    <t>5132327000  ARRE. ACT. INTANG</t>
  </si>
  <si>
    <t>5138383000  CONGRESOS Y CONVENCIONES</t>
  </si>
  <si>
    <t>INMUEBLES</t>
  </si>
  <si>
    <t>MUEBLES</t>
  </si>
  <si>
    <t>5133331000  S. L. CONTA. A.R.</t>
  </si>
  <si>
    <t>X</t>
  </si>
  <si>
    <t>Social</t>
  </si>
  <si>
    <t>FILEMON MOSQUEDA VALADEZ</t>
  </si>
  <si>
    <t>PABLO SANCHEZ RAZO</t>
  </si>
  <si>
    <t>(PESOS)</t>
  </si>
  <si>
    <t>1263656101  MAQUINARIA Y EQUIPO</t>
  </si>
  <si>
    <t>1112101004  BANAMEX 701057065005 PRODEP 2017</t>
  </si>
  <si>
    <t>1112102038  BANCOMER 0110992828 OBRA SLP 2017</t>
  </si>
  <si>
    <t>1114102001  INV BANCOMER 2047806647 CEC</t>
  </si>
  <si>
    <t>1114 Inversiones Temporales (Hasta 3mese</t>
  </si>
  <si>
    <t>1242 Mobiliario y Equipo Educacional y R</t>
  </si>
  <si>
    <t>Q0579</t>
  </si>
  <si>
    <t>ITESI Irapuato</t>
  </si>
  <si>
    <t>Q0575</t>
  </si>
  <si>
    <t>ITESI Extensión Purísima del Rincón</t>
  </si>
  <si>
    <t>Q2720</t>
  </si>
  <si>
    <t>ITESI Extensión San Luis de la Paz</t>
  </si>
  <si>
    <t>2018</t>
  </si>
  <si>
    <t>1114   INVERSIONES TEMPORALES (3 MESES)</t>
  </si>
  <si>
    <t>2017</t>
  </si>
  <si>
    <t>ESF-12   TOTAL</t>
  </si>
  <si>
    <t>3220000025  RESULTADO DEL EJERCICIO 2017</t>
  </si>
  <si>
    <t>1112102039  BANCOMER 111442554 G</t>
  </si>
  <si>
    <t>1236 Construcciones en Proceso en Bienes</t>
  </si>
  <si>
    <t>1244 Equipo de Transporte</t>
  </si>
  <si>
    <t>SEBASTIAN SEGURA RODRIGUEZ</t>
  </si>
  <si>
    <t>ALDO ISRAEL IZAGUIRRE VERA</t>
  </si>
  <si>
    <t>JESUS RAYMUNDO SANTOYO MEDINA</t>
  </si>
  <si>
    <t>MARCOS EUSEBIO OROZCO VENTURA</t>
  </si>
  <si>
    <t>MAURICIO HERNANDEZ MARTINEZ</t>
  </si>
  <si>
    <t>FRANCISCO FIDEL  MACIAS AGUILERA</t>
  </si>
  <si>
    <t>JOSE ROBERTO RAZO HERNANDEZ</t>
  </si>
  <si>
    <t>JESUS ANGEL PALOMINO JAIME</t>
  </si>
  <si>
    <t>Inversión</t>
  </si>
  <si>
    <t>Metas</t>
  </si>
  <si>
    <t>% Avance Metas</t>
  </si>
  <si>
    <t>Clave del Programa/ Proyecto</t>
  </si>
  <si>
    <t>Nombre</t>
  </si>
  <si>
    <t>Descripción</t>
  </si>
  <si>
    <t>Programado</t>
  </si>
  <si>
    <t>Alcanzado</t>
  </si>
  <si>
    <t>Alcanzado/ Programado</t>
  </si>
  <si>
    <t>Alcanzado/ Modificado</t>
  </si>
  <si>
    <t>P0463</t>
  </si>
  <si>
    <t>Actualizar especialidades de lo programas educativos vigentes de acuerdo a las necesidades del entorno.</t>
  </si>
  <si>
    <t>Realizar las actualizaciones de las especialidades de los programas educativos ofertados, con la finalidad de mantenerlos pertinentes. El objetivo es que los alumnos cursen las especialidades de los programas educativos acorde a las necesidades de la empresas de la región.El cliente final es el alumnado del Intituto Tecnológico Superior de Irapuato campus Irapuato.</t>
  </si>
  <si>
    <t>P0464</t>
  </si>
  <si>
    <t>Administración y realización de las prácticas de laboratorios de los alumnos de ITESI plantel Irapuato.</t>
  </si>
  <si>
    <t>Atender demanda de educación superior de los programas educativos del área de influencia, así como proporcionar los insumos necesarios para impartir los servicios educativos a los alumnos inscritos de Instituto Tecnológico Superior de Irapuato. El cliente final es el alumnado de Instituto Tecnológico Superior de Irapuato campus Irapuato.</t>
  </si>
  <si>
    <t>P0465</t>
  </si>
  <si>
    <t>Aplicación de planes de trabajo de atención a la deserción y reprobación en el ITESl plantel Irapuato</t>
  </si>
  <si>
    <t>Atender a los alumnos con problemas de reprobación y deserción. mediante tutorías y sesiones de psicología a los alumnos que tengan algún tipo de problema. El cliente final es el alumnado de Instituto Tecnológico Superior de Irapuato campus Irapuato.</t>
  </si>
  <si>
    <t>P0466</t>
  </si>
  <si>
    <t>Profesionalización del personal del Instituto Tecnológico Superior de Irapuato.</t>
  </si>
  <si>
    <t>Ofrecer capacitación a los profesores para el fortalecimiento de sus actividades académicas y al personal administrativo ofertar capacitación par obtener un mejor desempeños de sus funciones. El cliente final son los docentes  y el personal administrativo del Instituto Tecnológico Superior de Irapuato campus Irapuato.</t>
  </si>
  <si>
    <t>P0467</t>
  </si>
  <si>
    <t>Formación Dual Escuela-Empresa del Instituto Tecnológico Superior de Irapuato.</t>
  </si>
  <si>
    <t>Desarrollar la profesionalización de los alumnos a través del desarrollo y continuación del programa dual (empresa-escuela). El cliente final es el alumnado del Instituto Tecnológico Superior de Irapuato campus Irapuato.</t>
  </si>
  <si>
    <t>P0468</t>
  </si>
  <si>
    <t>Administración e impartición de las actividades para la formación integral de los estudiantes.</t>
  </si>
  <si>
    <t>Desarrollo de las actividades para la formación integral de los estudiantes. Proporcionando a actividades deportivas, recreativas, culturales cívicas , desarrollo humano, liderazgo, emprendedurismo y certificación de competencias laborales de los alumnos inscritos. El cliente final son los alumnos inscritos en el Instituto Tecnológico Superior de Irapuato.</t>
  </si>
  <si>
    <t>P0469</t>
  </si>
  <si>
    <t>Gestión del proceso de acreditación y evaluación de programas de las Instituciones de Educación Superior Públicas, ITESI</t>
  </si>
  <si>
    <t>Acreditar programas educativos que tienen egresados y son susceptibles de acreditación, mediante Profesores de tiempo completo, contar con egresados de por lo menos dos años. El cliente final son los alumnos inscritos en Instituto Tecnológico Superior de Irapuato campus Irapuato.</t>
  </si>
  <si>
    <t>P0470</t>
  </si>
  <si>
    <t>Mantener los procesos certificados bajo la norma ISO 9001 e ISO 14001, mediante la visita de la agencia acreditadora, intregación de expedientes de becas, control escolar, titulación verificando que se cumpla con la instrucción de operación. Los clientes finales los alumnos de la institución que reciben el servicio educativo. ISO (Siglas en ingles International Organization for Standardization), la ISO 9001 determina los requisitos para la Gestión de un sistema de calidad. la ISO 14001 establece los requisitos para la Gestión de un sistema ambiental.</t>
  </si>
  <si>
    <t>P0471</t>
  </si>
  <si>
    <t>Administración de los cuerpos académicos de la institución.</t>
  </si>
  <si>
    <t>Fortalecer y gestionar los cuerpos académicos de la institución, buscando que por cada programa educativo se cree un cuerpo académico. El cliente final son los alumnos y personal docente de Instituto Tecnológico Superior de Irapuato campus Irapuato. A continuación se describen algunas actividades para la administración de los cuepros académicos: seleccionar los profesores de tiempo completo, apoyar para lograr ser Docentes con perfil Prodep, establecer la línea de investigación del cuerpo académico, entre otras.</t>
  </si>
  <si>
    <t>P0472</t>
  </si>
  <si>
    <t>Administración de los proyectos de incubación de empresas.</t>
  </si>
  <si>
    <t>Gestionar los proyectos del emprendedurismo en los alumnos. Generar la creación de empresas, buscando el apoyo financiero y legal. El ciente final lo conforman la sociedad de Irapuato y su área de influencia, además del alumnado de Instituto Tecnológico Superior de Irapuato campus lrapuato.</t>
  </si>
  <si>
    <t>P0473</t>
  </si>
  <si>
    <t>Conservación de la infraestructura educativa de la Institución.</t>
  </si>
  <si>
    <t>Ofrecer el servicio educativo a los alumnos acorde a los programas educativos, con el correcto mantenimiento a la infraestructura de las unidades académicas, administrativas y unidades de laboratorios. El cliente final son el personal administrativo, el personal docente y el alumnado de Instituto Tecnológico Superior de Irapuato campus Irapuato</t>
  </si>
  <si>
    <t>P0474</t>
  </si>
  <si>
    <t>Administración y Operación de los apoyos de becas a los alumnos beneficiados del ITESI, plantel Irapuato.</t>
  </si>
  <si>
    <t>Apoyar a los alumnos para la terminación de sus estudios de nivel superior. Proporcionando apoyo económico y de especie a los alumnos inscritos, éstas son becas propias de la Institución. Además de proporcionar apoyo al alumnado de la institución, para cubrir los requerimientos de las solicitudes de las becas externas a la Institución (beca manutención, beca para madres jefas de familia, entre otras convocatorias publicadas por el Instituto de Financiamiento e Información para la Educación). El cliente final es el alumnado  del Instituto Tecnológico Superior de Irapuato campus Irapuato.</t>
  </si>
  <si>
    <t>P0475</t>
  </si>
  <si>
    <t>Ofertar servicios al sector productivo de la región.</t>
  </si>
  <si>
    <t>Ofrecer un catalogo de servicios al sector productivo de la región, servicios como: cursos, análisis y mejora de los procesos en la empresas, entre otros . El cliente final son la sociedad de la ciudad de Irapuato y empresas de la región.</t>
  </si>
  <si>
    <t>P0476</t>
  </si>
  <si>
    <t>Seguimiento de egresados</t>
  </si>
  <si>
    <t>Realizar el seguimiento de los egresados de la institución, con la finalidad de conocer la pertinencia de los conoccimientos adquiridos, la actividad que realizan actualmente y grado de satisfaccion de acuerdo a formación académica obtenida para que a partir de ello se instrumenten las accione de mejora que enriquezcan el proceso Educativo.</t>
  </si>
  <si>
    <t>P0484</t>
  </si>
  <si>
    <t>Profesionalizar del personal del Instituto Tecnológco Superior de Irapuato.</t>
  </si>
  <si>
    <t>Fortalecer la competencia del personal administrativo y directivo. El cliente final son los alumnos inscritos en Instituto Tecnológico Superior de Irapuato campus lrapuato.</t>
  </si>
  <si>
    <t>P0488</t>
  </si>
  <si>
    <t>Realización de foros de emprendurismo y experiencias exitosas realizados.</t>
  </si>
  <si>
    <t>Desarrollar proyectos de emprendedurismo a través de diversos eventos.El cliente final es la sociedad de Irapuato y su área de influencia.</t>
  </si>
  <si>
    <t>P2553</t>
  </si>
  <si>
    <t>Administración e impartición de los servicios educativos existentes del ITESI extensión San Felipe</t>
  </si>
  <si>
    <t>Atender demanda de educación superior de los programas educativos del área de influencia, así como proporcionar los insumos necesarios para impartir los servicios educativos.El cliente final es el alumnado de Instituto Tecnológico Superio de Irapuato extensión San Felipe.</t>
  </si>
  <si>
    <t>P2555</t>
  </si>
  <si>
    <t>Administración e impartición de los servicios educativos existentes del ITESI extensión San José Iturbide</t>
  </si>
  <si>
    <t>Atender demanda de educación superior de los programas educativos del área de influencia, así como proporcionar los insumos necesarios para impartir los servicios educativos. El cliente final es el alumnado de Intituto Tecnológico Superior de Irapuato extensión San José Iturbide.</t>
  </si>
  <si>
    <t>P2556</t>
  </si>
  <si>
    <t>Administración  e impartición de los servicios educativos existentes en ITESI, San Luis de la Paz.</t>
  </si>
  <si>
    <t>Atender demanda de educación superior de los programas educativos del área de influencia, así como proporcionar los insumos necesarios para impartir los servicios educativos. El cliente final es el alumnado de Instituto Tecnológico Superior de Irapuato extensión San Luis de la Paz.</t>
  </si>
  <si>
    <t>P2557</t>
  </si>
  <si>
    <t>Administración e impartición de los servicios educativos existentes del ITESI extensión Tarimoro.</t>
  </si>
  <si>
    <t>Atender demanda de educación superior de los programas educativos del área de influencia, así como proporcionar los insumos necesarios para impartir los servicios educativos. El cliente final es el alumnado de Instituto Tecnológico Superior de Irapuato extensión Tarimoro.</t>
  </si>
  <si>
    <t>P2558</t>
  </si>
  <si>
    <t>Administración e impartición de los servicios educativos existentes del ITESI extensión Cuerámaro</t>
  </si>
  <si>
    <t>Atender demanda de educación superior de los programas educativos del área de influencia, así como proporcionar los insumos necesarios para impartir los servicios educativos. EL cliente final es el alumnado de Instituto Tecnológico Superior de Irapuato extensión Cuerámaro.</t>
  </si>
  <si>
    <t>P2560</t>
  </si>
  <si>
    <t>Administración y Operación de los apoyos de becas a los alumnos beneficiados del ITESI, extensión San Felipe.</t>
  </si>
  <si>
    <t>Apoyar a los alumnos para la terminación de sus estudios de nivel superior. Proporcionando apoyo económico y de especie a los alumnos inscritos, éstas son becas propias de la Institución. Además de proporcionar apoyo al alumnado de la institución, para cubrir los requerimientos de las solicitudes de las becas externas a la Institución (beca manutención, beca para madres jefas de familia, entre otras convocatorias publicadas por el Instituto de Financiamiento e Información para la Educación). El cliente final es el alumnado del Instituto Tecnológico Superior de Irapuato extensión San Felipe.</t>
  </si>
  <si>
    <t>P2562</t>
  </si>
  <si>
    <t>Administración y Operación de los apoyos de becas a los alumnos beneficiados del ITESI, extensión San José Iturbide</t>
  </si>
  <si>
    <t>Apoyar a los alumnos para la terminación de sus estudios de nivel superior. Proporcionando apoyo económico y de especie a los alumnos inscritos, éstas son becas propias de la Institución. Además de proporcionar apoyo al alumnado de la institución, para cubrir los requerimientos de las solicitudes de las becas externas a la Institución (beca manutención, beca para madres jefas de familia, entre otras convocatorias publicadas por el Instituto de Financiamiento e Información para la Educación). El cliente final es el alumnado del Instituto Tecnológico Superior de Irapuato extensión San José Iturbide.</t>
  </si>
  <si>
    <t>P2563</t>
  </si>
  <si>
    <t>Administración y Operación de los apoyos de becas a los alumnos beneficiados del ITESI, extensión San Luis de la Paz</t>
  </si>
  <si>
    <t>Apoyar a los alumnos para la terminación de sus estudios de nivel superior. Proporcionando apoyo económico y de especie a los alumnos inscritos, éstas son becas propias de la Institución. Además de proporcionar apoyo al alumnado de la institución, para cubrir los requerimientos de las solicitudes de las becas externas a la Institución (beca manutención, beca para madres jefas de familia, entre otras convocatorias publicadas por el Instituto de Financiamiento e Información para la Educación). El cliente final es el alumnado del Instituto Tecnológico Superior de Irapuato extensión extensión San Luis de la Paz.</t>
  </si>
  <si>
    <t>P2564</t>
  </si>
  <si>
    <t>Administración y Operación de los apoyos de becas a los alumnos beneficiados en ITESI, Tarimoro.</t>
  </si>
  <si>
    <t>Apoyar a los alumnos para la terminación de sus estudios de nivel superior. Proporcionando apoyo económico y de especie a los alumnos inscritos de ITESI. El cliente final son los alumnos inscritos de ITESI extensión Tarimoro.</t>
  </si>
  <si>
    <t>0708</t>
  </si>
  <si>
    <t>P2565</t>
  </si>
  <si>
    <t>Administración y Operación de los apoyos de becas a los alumnos beneficiados del ITESI, extensión Cuerámaro</t>
  </si>
  <si>
    <t>Apoyar a los alumnos para la terminación de sus estudios de nivel superior. Proporcionando apoyo económico y de especie a los alumnos inscritos, éstas son becas propias de la Institución. Además de proporcionar apoyo al alumnado de la institución, para cubrir los requerimientos de las solicitudes de las becas externas a la Institución (beca manutención, beca para madres jefas de familia, entre otras convocatorias publicadas por el Instituto de Financiamiento e Información para la Educación). El cliente final es el alumnado del Instituto Tecnológico Superior de Irapuato extensión Cuerámaro.</t>
  </si>
  <si>
    <t>0710</t>
  </si>
  <si>
    <t>P2603</t>
  </si>
  <si>
    <t>Administración del servicio de inscripción y reinscripción de los alumnos de ITESI campus Irapuato.</t>
  </si>
  <si>
    <t>Atender demanda de educación superior de los programas educativos del área de influencia, así como proporcionar los insumos necesarios para impartir los servicios educativos. El cliente final es el alumnado de Instituto Tecnológico Superior de Irapuato campus Irapuato.</t>
  </si>
  <si>
    <t>P2604</t>
  </si>
  <si>
    <t>Administración e impartición de actividades deportivas, recreativs, culturales y artísticas de ITESI campus Irapuato.</t>
  </si>
  <si>
    <t>Atender demanda de educación superior de los programas educativos del área de influencia, así como proporcionar los insumos necesarios para impartir los servicios educativos. El cliente final es el alumnado de Instituto Tecnológico Superior de Irapuato campus lrapuato.</t>
  </si>
  <si>
    <t>0401</t>
  </si>
  <si>
    <t>G1067</t>
  </si>
  <si>
    <t>Administración de los recursos humanos, materiales, financieros y de servicios del ITESI</t>
  </si>
  <si>
    <t>Mejorar la relación del gasto con respecto a la matrícula del instituto.El cliente final son los alumnos inscritos de Instituto Tecnológico Superior de Irapuato, al contar con una mejor administración de los servicios proporcionados a los alumnos de la institución.</t>
  </si>
  <si>
    <t>0501</t>
  </si>
  <si>
    <t>G1071</t>
  </si>
  <si>
    <t>Soporte Tecnológico para el servicio educativo</t>
  </si>
  <si>
    <t>Mantener la infraestructura informática en buenas condiciones para otorgar un mejor servicio educativo. Los clientes son el alumnado, el personal docente y administrativo del Instituto Tecnológico Superior de Irapuato</t>
  </si>
  <si>
    <t>0601</t>
  </si>
  <si>
    <t>G1147</t>
  </si>
  <si>
    <t>Operación del modelo de planeación y evaluación, ITESI</t>
  </si>
  <si>
    <t>Integrar el programa institucional de desarrollo 2014-2018. El cliente final son los alumnos inscritos, el personal docente y administrativo del Instituto Tecnológico Superior de Irapuato. El establecimiento de los objetivos de calidad, estrategias y líneas de acción para fortalecer los servicios educativos, incrementar la cobertura, incrementar la ciencia, la tecnología y la innovación, además de la vinculación con los sectores social, privado y público.</t>
  </si>
  <si>
    <t>0301</t>
  </si>
  <si>
    <t>G2060</t>
  </si>
  <si>
    <t>Aumentar la cobertura de ITESI en su área de influencia.(G102 Mando)</t>
  </si>
  <si>
    <t>Incrementar la cobertura en el área de influencia de ITESI, El cliente final es la sociedad de la región, al recibir a mayor número de egresados de nivel medio superior.</t>
  </si>
  <si>
    <t>0101</t>
  </si>
  <si>
    <t>ITESI Extensión Purísima del Rincón Infraestructura Educativa</t>
  </si>
  <si>
    <t>0705</t>
  </si>
  <si>
    <t>ITESI Irapuato Infraestructura Educativa</t>
  </si>
  <si>
    <t>0201</t>
  </si>
  <si>
    <t>ITESI Extensión San Luis de la Paz Infraestructura Educativa</t>
  </si>
  <si>
    <t>0707</t>
  </si>
  <si>
    <t xml:space="preserve">P005.C14 (ITESI): B. Programas, procesos y/o planteles de instituciones de educación media superior y superior, certificados. ITESI </t>
  </si>
  <si>
    <t xml:space="preserve">ID: 646
Clave: P005.C14.I00516 -
Porcentaje de procesos educativos certificados y/o programas educativos acreditados </t>
  </si>
  <si>
    <t xml:space="preserve">ID: 41381
Clave: I01736. MV.A - 
Resultados de la acreditación y evaluación de programas educativos ID: 12206
Clave: I01737. ID2726.MV.A -
Cuenta Pública / Información Programática: Procesos y Proyectos de Inversión </t>
  </si>
  <si>
    <t xml:space="preserve">ID: 2602
Clave: P005.C14.P0469.S01 -
Los directivos de planteles están interesados en acreditar sus programas académicos . </t>
  </si>
  <si>
    <t>P005.C15 (ITESI): C.Los cuerpos académicos y directivos de las instituciones públicas de educación media superior y superior son capacitados, actualizados y profesionalizados. ITESI</t>
  </si>
  <si>
    <t>ID: 706 Clave: P005.C15.I00559 - Porcentaje de docentes y directivos fortalecidos con alguna acción formativa o laboral</t>
  </si>
  <si>
    <t xml:space="preserve">ID: 375
Clave: I00559. ID706.MV.A -
Constancias de participacion en cursos / ITESI.  ID: 7130
Clave: I00559. ID706.MV.B -
Impresos / archivo en formato PDF  ID: 7132
Clave: I00559. ID706.MV.D -
Registros de participación en cursos </t>
  </si>
  <si>
    <t xml:space="preserve">ID: 4568
Clave: P005.C15.S01 -
Los alumnos están interesados en participar en las actividades </t>
  </si>
  <si>
    <t>P005.C16 (ITESI): D. Cursos, actividades y talleres para el desarrollo complementario de los alumnos impartidos. ITESI</t>
  </si>
  <si>
    <t xml:space="preserve">ID: 786
Clave: P005.C16.I00630 -
Porcentaje de estudiantes participando en cursos, actividades y talleres complementarias para el desarrollo integral </t>
  </si>
  <si>
    <t xml:space="preserve">ID: 452
Clave: I00630. ID786.MV.A -
Listado de alumnos participantes / ITESI.  ID: 46627
Clave: I00630. ID786.MV.B -
Excel y Base de Datos </t>
  </si>
  <si>
    <t xml:space="preserve">ID: 4569
Clave: P005.C16.S01 -
Las instituciones están interesadas en los procesos de acreditación y certificación </t>
  </si>
  <si>
    <t xml:space="preserve">E017.C10: A. Servicios educativos ofertados (II.1.2). ITESI </t>
  </si>
  <si>
    <t xml:space="preserve">ID: 693
Clave: E017.C10.I00548 -
Porcentaje de alumnos atendidos </t>
  </si>
  <si>
    <t xml:space="preserve">ID: 380
Clave: I00548. ID693.MV.A -
Listado de las solicitudes de alumnos de nuevo ingreso  ID: 7138
Clave: I00548. ID693.MV.B -
Expediente físico, excel, reportes del Sistema ConeBU de IITESI </t>
  </si>
  <si>
    <t xml:space="preserve">ID: 4063
Clave: E017.C10.S01 -
La población está interesada y asiste regularmente a los servicios prestados. </t>
  </si>
  <si>
    <t xml:space="preserve">E017.C11: B. Infraestructura educativa consolidada (II.1.2). (ITESI) </t>
  </si>
  <si>
    <t xml:space="preserve">ID: 728
Clave: E017.C11.I00578 -
Porcentaje de necesidades de infraestructura y equipamiento atendidas </t>
  </si>
  <si>
    <t xml:space="preserve">ID: 413
Clave: I00578. ID728.MV.A -
Oficio de solicitudes de refrendo.  ID: 7146
Clave: I00578. ID728.MV.B -
Impresos / archivo en formato de excel y en PDF </t>
  </si>
  <si>
    <t xml:space="preserve">ID: 4064
Clave: E017.C11.S01 -
Se cuenta con la autorización de la federación para la apertura de modalidades bajo su sostenimiento. </t>
  </si>
  <si>
    <t xml:space="preserve">E038.C18: A. Servicios de vinculación con el entorno ofertados (servicio social, estadías, seguimiento a egresados) (II.2.4) ITESI </t>
  </si>
  <si>
    <t xml:space="preserve">ID: 603
Clave: E038.C18.I00483 -
Porcentaje de alumnos atendidos con acciones de fortalecimiento </t>
  </si>
  <si>
    <t xml:space="preserve">ID: 626
Clave: I00483. ID603.MV.A -
Reconocimientos / ITESI.  ID: 7154
Clave: I00483. ID603.MV.B -
Impresos / archivo en formato PDF </t>
  </si>
  <si>
    <t xml:space="preserve">ID: 4223
Clave: E038.C18.S01 -
Interés y participación de las empresas e instancias con las que se requiere vincular.  ID: 4224
Clave: E038.C18.S02 -
Participación activa de SDES con el monitoreo y diagnóstico del mercado laboral. </t>
  </si>
  <si>
    <t xml:space="preserve">E038.C20: F. Programa de aprendizaje para el liderazgo y emprendedurismo ofertado en Educación Superior (II.2.5). ITESI </t>
  </si>
  <si>
    <t xml:space="preserve">ID: 709
Clave: E038.C20.I00562 -
Porcentaje de alumnos atendidos con acciones para el fortalecimiento de competencias emprendedoras          ID: 759
Clave: E038.C20.I00606 -
Porcentaje de alumnos con proyectos en incubadora de empresas </t>
  </si>
  <si>
    <t xml:space="preserve">ID: 650
Clave: I00562. ID709.MV.A -
Lista de asistencia y fotografías / ITESI.  ID: 7170
Clave: I00562. ID709.MV.B -
Correo / Publicación en página web / Tripticos </t>
  </si>
  <si>
    <t xml:space="preserve">ID: 4226
Clave: E038.C20.S01 -
Las empresas y los estudiantes están interesados en participar. </t>
  </si>
  <si>
    <t xml:space="preserve">E038.C21: H. Programas de certificación de competencias laborales ofertados en Educación Superior (II.2.6). ITESI </t>
  </si>
  <si>
    <t xml:space="preserve">ID: 808
Clave: E038.C21.I00650 -
Porcentaje de alumnos con formación y/o certificados en competencias laborales </t>
  </si>
  <si>
    <t xml:space="preserve">ID: 684
Clave: I00650. ID808.MV.A -
Certificados / ITESI.                                                                ID: 7186
Clave: I00650. ID808.MV.B -
Impresos / archivo en formato PDF </t>
  </si>
  <si>
    <t xml:space="preserve">ID: 4227
Clave: E038.C21.S01 -
Las instituciones involucradas comparten infraestructura instalada (IECA. CECATI, IEMSyS, sectores económicos e industriales).   ID: 4228
Clave: E038.C21.S02 -
Confiabilidad y oportunidad de la información de la SDES con el diagnóstico del mercado laboral y las empresas. </t>
  </si>
  <si>
    <t xml:space="preserve">E038.C19: J. Programas de formación dual escuela-empresa ofertados en Educación Superior (II.2.6). ITESI </t>
  </si>
  <si>
    <t xml:space="preserve">ID: 840
Clave: E038.C19.I00674 -
Porcentaje de programas o carreras implementados bajo un esquema de formación dual </t>
  </si>
  <si>
    <t xml:space="preserve">ID: 685
Clave: I00674. ID840.MV.A -
Listado de alumnos / ITESI.    ID: 7162
Clave: I00674. ID840.MV.B -
Publicaciónes en Página web / Tripticos </t>
  </si>
  <si>
    <t xml:space="preserve">ID: 4225
Clave: E038.C19.S01 -
Las instituciones educativas y las empresas mantienen mecanismos de colaboración </t>
  </si>
  <si>
    <t xml:space="preserve">E057.C12: C. Becas y apoyos otorgados a estudiantes de educación media superior y superior (II.1.4) ITESI </t>
  </si>
  <si>
    <t>ID: 767
Clave: E057.C12.I00612 -
Porcentaje de becas y apoyos otorgados</t>
  </si>
  <si>
    <t xml:space="preserve">ID: 436
Clave: I00612. ID767.MV.A -
Listado de becas y apoyos    ID: 7194
Clave: I00612. ID767.MV.B -
Impresos / archivo en formato de Excel y PDF </t>
  </si>
  <si>
    <t xml:space="preserve">ID: 4417
Clave: E057.C12.S01 -
Los estudiantes participan en los programas y acceden a los apoyos </t>
  </si>
  <si>
    <t xml:space="preserve">
E057.C13: D. Apoyo académico y/o psicosocial a alumnos en riesgo de deserción o reprobación otorgados (II.1.6) ITESI
</t>
  </si>
  <si>
    <t xml:space="preserve">ID: 794
Clave: E057.C13.I00637 -
Porcentaje de alumnos en riesgo de deserción y reprobación atendidos con apoyo académico y/o psicosocial </t>
  </si>
  <si>
    <t xml:space="preserve">ID: 462
Clave: I00637. ID794.MV.A -
Reporte del departamento de Tutorias    ID: 7202
Clave: I00637. ID794.MV.B -
Impresos / archivo en formato de Excel y PDF </t>
  </si>
  <si>
    <t xml:space="preserve">ID: 4418
Clave: E057.C13.S01 -
Los alumnos participan en las acciones del programa </t>
  </si>
  <si>
    <t>Lic. Fernando nuñez rojas</t>
  </si>
  <si>
    <t>ESTADO DE ACTIVIDADES</t>
  </si>
  <si>
    <t>Titular de Dirección General</t>
  </si>
  <si>
    <t>Titular de Dirección de Administración y Finanzas</t>
  </si>
  <si>
    <t>Hacienda Pública / Patrimonio Contribuido</t>
  </si>
  <si>
    <t>Hacienda Pública / Patrimonio Generado de Ejercicios Anteriores</t>
  </si>
  <si>
    <t>Hacienda Pública / Patrimonio Generado de Ejercicio</t>
  </si>
  <si>
    <t>Exceso o Insuficiencia en la Actualización de la Hacienda Pública / Patrimonio</t>
  </si>
  <si>
    <t>Hacienda Pública / Patrimonio Contribuido Neto de 2017</t>
  </si>
  <si>
    <t>Hacienda Pública / Patrimonio Generado Neto de 2017</t>
  </si>
  <si>
    <t>Exceso o Insuficiencia en la Actualización de la Hacienda Pública / Patrimonio Neto de 2017</t>
  </si>
  <si>
    <t>Hacienda Pública / Patrimonio Neto Final de 2017</t>
  </si>
  <si>
    <t>Cambios en la Hacienda Pública / Patrimonio Contribuido Neto de 2018</t>
  </si>
  <si>
    <t>Variaciones de la Hacienda Pública / Patrimonio Neto de 2018</t>
  </si>
  <si>
    <t>Cambios en el Exceso o Insuficiencia en la Actualización de la Hacienda Pública / Patrimonio Neto de 2018</t>
  </si>
  <si>
    <t>Hacienda Pública / Patrimonio Neto Final de 2018</t>
  </si>
  <si>
    <t xml:space="preserve">              Lic. Fernando Núñez Rojas</t>
  </si>
  <si>
    <t>2515832155</t>
  </si>
  <si>
    <t>PROGRAMA PARA EL DESARROLLO PERSONAL DOC</t>
  </si>
  <si>
    <t>2516832172</t>
  </si>
  <si>
    <t>PRODEP 2016 ITESI</t>
  </si>
  <si>
    <t>2517832107</t>
  </si>
  <si>
    <t>CONV. DE COORDINACIÓN APOYO FINANCIERO</t>
  </si>
  <si>
    <t>2518832115</t>
  </si>
  <si>
    <t>GASTO DE OPERACIÓN 2018</t>
  </si>
  <si>
    <t>Titular de Direccion General</t>
  </si>
  <si>
    <t>Titular de Direccion de Administración y Finanzas</t>
  </si>
  <si>
    <t>Titular de Direccion  de Administración y Finanzas</t>
  </si>
  <si>
    <t>5121212000  MATERIALES Y UTILES</t>
  </si>
  <si>
    <t>5124241000  PRODUCTOS MINERALES NO METALICOS</t>
  </si>
  <si>
    <t>5129291000  HERRAMIENTAS MENORES</t>
  </si>
  <si>
    <t>5129294000  R. Y A. E. COMPU.</t>
  </si>
  <si>
    <t>5134344000  SEGUROS DE RESPONSAB</t>
  </si>
  <si>
    <t>5134345000  SEGUROS DE BIENES PATRIMONIALES</t>
  </si>
  <si>
    <t>5135353000  I.R.M.E.C. Y T.I.</t>
  </si>
  <si>
    <t>5137371000  PASAJES AEREOS</t>
  </si>
  <si>
    <t>3220690211  APLICACIÓN DE REMANENTE PROPIO</t>
  </si>
  <si>
    <t>3220690212  APLICACIÓN DE REMANENTE FEDERAL</t>
  </si>
  <si>
    <t>BECA  DE NISSIN BRAKE DE MEXICO DE FEB-MARZO</t>
  </si>
  <si>
    <t>FRANCISCO JAVIER MATA YEPEZ</t>
  </si>
  <si>
    <t>AILIN ALEJANDRA RAMOS RAMIREZ</t>
  </si>
  <si>
    <t>ANDREA ROSALES HERRERA</t>
  </si>
  <si>
    <t>ROSA MARIANA RAZO GARCIA</t>
  </si>
  <si>
    <t>HEAI930706HGTRVS07</t>
  </si>
  <si>
    <t>HEAI930706</t>
  </si>
  <si>
    <t>MOVF890316HGTSLL06</t>
  </si>
  <si>
    <t>MOVF890316</t>
  </si>
  <si>
    <t>SARP881226HGTNZB06</t>
  </si>
  <si>
    <t>SARP881226</t>
  </si>
  <si>
    <t>MAAF891004HGTCGR06</t>
  </si>
  <si>
    <t>MAAF891004</t>
  </si>
  <si>
    <t>HEMM850204</t>
  </si>
  <si>
    <t>SAMJ930531HGTNDS00</t>
  </si>
  <si>
    <t>SAMJ930531</t>
  </si>
  <si>
    <t>SERS860111HGTTGDB04</t>
  </si>
  <si>
    <t>SERS860111</t>
  </si>
  <si>
    <t>PAJJ950409HGTLMS09</t>
  </si>
  <si>
    <t xml:space="preserve">PAJJ950409IJ3   </t>
  </si>
  <si>
    <t>PERR680518HDFXMF01</t>
  </si>
  <si>
    <t>MOVF890316MGTLRL07</t>
  </si>
  <si>
    <t>SARP881226MGTLRL07</t>
  </si>
  <si>
    <t>MAAF891004MGTLRL07</t>
  </si>
  <si>
    <t>HEMM850204HGYRRR05</t>
  </si>
  <si>
    <t>ORVM971103HGTGNG07</t>
  </si>
  <si>
    <t>ORVM971103</t>
  </si>
  <si>
    <t>IZVA830117HGTRRV09</t>
  </si>
  <si>
    <t>IZVA830117</t>
  </si>
  <si>
    <t>DEL 01 DE ENERO Al 31 DE DICIEMBRE DE  2018 Y 2017</t>
  </si>
  <si>
    <t xml:space="preserve">DEL 01 DE ENERO Al 31 DE DICIEMBRE DE  2018 Y 2017 </t>
  </si>
  <si>
    <t>2112102001  PROVEEDORES EJE ANT</t>
  </si>
  <si>
    <t>2112199099  EM/RF</t>
  </si>
  <si>
    <t>2119904008  CXP REMANENTE EN SOL</t>
  </si>
  <si>
    <t>2119904022  CXP FEDERACION POR REMANENTE</t>
  </si>
  <si>
    <t>4169610004  PROYECTOS DE INVESTIGACION</t>
  </si>
  <si>
    <t>4213832000  CONVENIO MATERIALES Y SUMINISTROS</t>
  </si>
  <si>
    <t>4213833000  CONVENIO SERVICIOS GENERALES</t>
  </si>
  <si>
    <t>4222922000  MUNICIPAL MATERIALES</t>
  </si>
  <si>
    <t>4222923000  MUNICIPAL SERVICIOS GENERALES</t>
  </si>
  <si>
    <t>4222 Trans. al Resto del Sector Púb.</t>
  </si>
  <si>
    <t>5116171000  ESTÍMULOS</t>
  </si>
  <si>
    <t>5121214000  MAT.,UTILES Y EQUIPO</t>
  </si>
  <si>
    <t>5121215000  MATERIAL IMPRESO E I</t>
  </si>
  <si>
    <t>5121216000  MATERIAL DE LIMPIEZA</t>
  </si>
  <si>
    <t>5123231000  PROD. ALIM. AGRO.</t>
  </si>
  <si>
    <t>5123234000  COMBUST., LUBS.</t>
  </si>
  <si>
    <t>5124242000  CEMENTO Y PRODUCTOS DE CONCRETO</t>
  </si>
  <si>
    <t>5124243000  CAL, YESO Y PRODUCTOS DE YESO</t>
  </si>
  <si>
    <t>5124244000  MADERA Y PRODUCTOS DE MADERA</t>
  </si>
  <si>
    <t>5124246000  MATERIAL ELECTRICO Y ELECTRONICO</t>
  </si>
  <si>
    <t>5124247000  ARTICULOS METALICOS</t>
  </si>
  <si>
    <t>5124248000  MATERIALES COMPLEMENTARIOS</t>
  </si>
  <si>
    <t>5124249000  OTROS MATERIALES Y A</t>
  </si>
  <si>
    <t>5125251000  SUSTANCIAS QUÍMICAS</t>
  </si>
  <si>
    <t>5125252000  FERTILIZANTES, PESTI</t>
  </si>
  <si>
    <t>5125253000  MED. Y P. FARMA.</t>
  </si>
  <si>
    <t>5125254000  MAT., A. Y S. MED.</t>
  </si>
  <si>
    <t>5125255000  MAT., A. Y S. LAB.</t>
  </si>
  <si>
    <t>5125256000  FIB. SINTET. HULE</t>
  </si>
  <si>
    <t>5125259000  OTROS PRODUCTOS QUÍMICOS</t>
  </si>
  <si>
    <t>5127271000  VESTUARIOS Y UNIFORMES</t>
  </si>
  <si>
    <t>5127272000  PRENDAS DE PROTECCIÓN</t>
  </si>
  <si>
    <t>5127273000  ARTÍCULOS DEPORTIVOS</t>
  </si>
  <si>
    <t>5129292000  REF., AC. Y H. M.</t>
  </si>
  <si>
    <t>5129293000  REF. A. EQ. EDU Y R</t>
  </si>
  <si>
    <t>5129296000  REF. EQ. TRANSP.</t>
  </si>
  <si>
    <t>5129298000  REF. MAQ. Y O. EQ.</t>
  </si>
  <si>
    <t>5129299000  REF. OT. BIE. MUEB.</t>
  </si>
  <si>
    <t>5131312000  GAS</t>
  </si>
  <si>
    <t>5132326000  AR. MAQ. O.E. Y H.</t>
  </si>
  <si>
    <t>5133334000  CAPACITACIÓN</t>
  </si>
  <si>
    <t>5133335000  SERVICIOS DE INVESTI</t>
  </si>
  <si>
    <t>5133336000  S. A. AD., COPI. E I</t>
  </si>
  <si>
    <t>5133339000  SERVICIOS PROFESIONA</t>
  </si>
  <si>
    <t>5134347000  FLETES Y MANIOBRAS</t>
  </si>
  <si>
    <t>5135351000  C. Y MTO. M.I.</t>
  </si>
  <si>
    <t>5135352000  I.R.M.M. E.A.E.R.</t>
  </si>
  <si>
    <t>5135354000  I.R.M.E.I.M.Y L.</t>
  </si>
  <si>
    <t>5135357000  I., R. Y M.M. OEH</t>
  </si>
  <si>
    <t>5136361100  D. R. TV OM SPAG</t>
  </si>
  <si>
    <t>5136361200  DIF. POR MEDIOS ALTE</t>
  </si>
  <si>
    <t>5136366000  SERV. CRE INTERNET</t>
  </si>
  <si>
    <t>5137376000  VIÁTICOS EN EL EXTRANJERO</t>
  </si>
  <si>
    <t>5222424200  TRANSFERENCIAS A GASTO DE CAPITAL</t>
  </si>
  <si>
    <t>5241441000  AYUDAS SOCIALES A PERSONAS</t>
  </si>
  <si>
    <t>5243445000  AYUDA SOC. CULT.</t>
  </si>
  <si>
    <t>5513258300  D.A EDIFICIOS NO RESIDENCIALES</t>
  </si>
  <si>
    <t>5515151100  DEP. MUEBLES DE OFIC</t>
  </si>
  <si>
    <t>5515151200  "DEP. MUEBLES, EXCEP</t>
  </si>
  <si>
    <t>5515151500  DEP. EQUIPO DE COMPU</t>
  </si>
  <si>
    <t>5515151900  DEP. OTROS MOBILIARI</t>
  </si>
  <si>
    <t>5515252100  DEP. EQUIPO Y APARAT</t>
  </si>
  <si>
    <t>5515252200  DEP. APARATOS DEPORTIVOS</t>
  </si>
  <si>
    <t>5515252300  DEP. CÁMARAS FOTOGRÁ</t>
  </si>
  <si>
    <t>5515252900  DEP. OTROS MOBILIARI</t>
  </si>
  <si>
    <t>5515353100  DEP. EQUIPO MEDICO Y</t>
  </si>
  <si>
    <t>5515454100  DEP. AUTOMOVILES Y CAMIONES</t>
  </si>
  <si>
    <t>5515454200  DEP. CARROCERIAS Y REMOLQUES</t>
  </si>
  <si>
    <t>5515454900  DEP. OTROS EQUIPOS DE TRANSPORTE</t>
  </si>
  <si>
    <t>5515656100  DEP. MAQUINARIA Y EQ</t>
  </si>
  <si>
    <t>5515656200  DEP. MAQUINARIA Y EQ</t>
  </si>
  <si>
    <t>5515656300  DEP. MAQUINARIA Y EQ</t>
  </si>
  <si>
    <t>5515656400  DEP.SISTEMAS DE AIRE</t>
  </si>
  <si>
    <t>5515656500  DEP. EQUIPOS DE COMU</t>
  </si>
  <si>
    <t>5515656600  DEP. EQUIPO DE GENER</t>
  </si>
  <si>
    <t>5515656700  DEP. HERRAMIENTAS Y</t>
  </si>
  <si>
    <t>5515656900  DEP. OTROS EQUIPOS</t>
  </si>
  <si>
    <t>5515751300  DEP. BIENES ARTISTIC</t>
  </si>
  <si>
    <t>5518000001  BAJA DE ACTIVO FIJO</t>
  </si>
  <si>
    <t>3220690214  APLICACIÓN DE REMANENTE MUNICIPAL</t>
  </si>
  <si>
    <t>1112102040  BANCOMER 111442503 R</t>
  </si>
  <si>
    <t>1112102041  BANCOMER 111801937 FORO REGIONAL</t>
  </si>
  <si>
    <t>1112102042  BANCOMER 11204945 VO</t>
  </si>
  <si>
    <t>1112102043  BANCOMER 112170388 I</t>
  </si>
  <si>
    <t>1243 Equipo e Instrumental Médico y de L</t>
  </si>
  <si>
    <t>1246 Maquinaria, Otros Equipos y Herrami</t>
  </si>
  <si>
    <t>DEL 01 DE ENERO AL 31 DE DICIEMBRE DEL 2018</t>
  </si>
  <si>
    <t>DEL 01 DE ENERO AL 31 DE DICIEMBRE  DE 2018 Y 2017</t>
  </si>
  <si>
    <t>DEL 01 DE ENERO AL 31 DE DICIEMBRE DEL  2018</t>
  </si>
  <si>
    <t>CUENTA PÚBLICA 2018</t>
  </si>
  <si>
    <t>CUENTA PÚBLICA 2018                                                                                                                                                                                                                                                                                     Estado de Variación en la Hacienda Pública
INSTITUTO TECNOLOGICO  SUPERIOR DE IRAPUATO
Del 1 de Enero 31 de Diciembre de 2018</t>
  </si>
  <si>
    <t>Correspondiente del 1 de enero al 31 de Diciembre de 2018</t>
  </si>
  <si>
    <t>BECA DE CONCURSO DE CIENCIAS BASICAS</t>
  </si>
  <si>
    <t>BECA MANUTENCION ACADEMICA DE OCTUBRE</t>
  </si>
  <si>
    <t>BECA INSTITUCIONAL DE PROYECTOS DE INVESTAGION</t>
  </si>
  <si>
    <t>BECA MANUTENCION INSCRIPCION Y MENSUALIDAD OCT-AGO</t>
  </si>
  <si>
    <t>BECA CONVENIO SDAYR-ITESI EXTENSION SAN FELIPE</t>
  </si>
  <si>
    <t>BECA RESIDENCIA FURUKAWUA AUTOMOTIVE ENE-MAYO</t>
  </si>
  <si>
    <t>PAGO DE BECA PROGRAMA ALTO RENDIMIENTO ACADEMICO</t>
  </si>
  <si>
    <t>BECA ESPECIAL DE APOYO ECONOMICO</t>
  </si>
  <si>
    <t>BECA DE ACTIVIDADES DEPORTIVAS Y CULTURALES</t>
  </si>
  <si>
    <t>BECA CONVOCATORIA PROYECYOS DE INVEST.Y DIFUSIONBE</t>
  </si>
  <si>
    <t>BECA DE RESIDENCIA DE WALLSTABE &amp; SCHNAIDER  OCTUB</t>
  </si>
  <si>
    <t>BACA PROGRAMA ACADEMIA DE NIÑOS EN LA CIENCIA</t>
  </si>
  <si>
    <t>BECA CONVENIO SDAYR-ITESI EXTENSION SAN LUIS DE LA</t>
  </si>
  <si>
    <t>BECA APOYO ECONOMICO PROGRAMA ACADEMIA DE NIÑOS</t>
  </si>
  <si>
    <t>BECA POSGRADO MANUTENCION ACADEMICA DE NOV-DIC.</t>
  </si>
  <si>
    <t>BECA CONV.DE PROY. DE INVEST.Y DIFUSION DE RESULTA</t>
  </si>
  <si>
    <t>BECA ACADEMIA DE NIÑOS Y JOVENES EN AL CIENCIA</t>
  </si>
  <si>
    <t>BECA CONDONACION DE INSCRIPCION CONV.CECYTE Y CBTA</t>
  </si>
  <si>
    <t>BECA MANUTENCION POSGRADO DE PRODEP OCT-DIC./18</t>
  </si>
  <si>
    <t>BECA COMPENSATORIA POSGRADO DE PRODEP OCT-DIC./18</t>
  </si>
  <si>
    <t>BECA APOYO GRADUACION POSGRADO PRODEP OCT-DIC./18</t>
  </si>
  <si>
    <t>BECA PROYECTO DE INTERNACIONALIZACION EN CASA</t>
  </si>
  <si>
    <t>BECA APOYO INSCRIPCION DE NUEVO INGRESO</t>
  </si>
  <si>
    <t>BECA RESIDENCIA SEP-OCT KROMBERG &amp; SCHUBERT</t>
  </si>
  <si>
    <t>BECA RESIDENCIA SEP-DIC KROMBERG &amp; SCHUBERT</t>
  </si>
  <si>
    <t>BECA DE RESIDENCIA DE TOYODA GOSEI DE SEP-DIC.</t>
  </si>
  <si>
    <t>BECA RESIDENCIA DE CGS AUTOMOTIVE DE MAR-MAY</t>
  </si>
  <si>
    <t>BECA RESIDENCIA DE WALLSTABE &amp; SCHNAIDER  NOV-DIC</t>
  </si>
  <si>
    <t>BECA APOYO INSCRIPCION ALUMNOS DE NUEVO INGRESO</t>
  </si>
  <si>
    <t>BECA RESIDENCIA DE YKK MEXICANA DE OCTUBRE</t>
  </si>
  <si>
    <t>BECA RESIDENCIA DE FURUKAWA AUTOMOTIVE JUL-NOV</t>
  </si>
  <si>
    <t>BECA RESIDENCIA DE TOYODA GOSEI DE OCT-NOV.</t>
  </si>
  <si>
    <t>BECA RESIDENCIA DE CGS AUTOMOTIVE DE SEPT-OCT</t>
  </si>
  <si>
    <t>BECA APOYO SEGUN CONTRATO COLECTIVO</t>
  </si>
  <si>
    <t>CARLOS NIETO ESPINOZA</t>
  </si>
  <si>
    <t>ANDREA DOLORES ORTIZ RAMIREZ</t>
  </si>
  <si>
    <t>ESTEBAN ADOLFO SUAREZ SUAREZ</t>
  </si>
  <si>
    <t>PABLO BALTAZAR GARCIA</t>
  </si>
  <si>
    <t>CESAR HERNANDEZ GARCIA</t>
  </si>
  <si>
    <t>JUAN CARLOS DE HARO NEGRETE</t>
  </si>
  <si>
    <t>PEDRO GONZALEZ RUIZ</t>
  </si>
  <si>
    <t>MIGUEL ANGEL MORALES INOCENTE</t>
  </si>
  <si>
    <t>SAUL OMAR NIÑO GONZALEZ</t>
  </si>
  <si>
    <t>RICARDO HERRERA AGUILAR</t>
  </si>
  <si>
    <t>MARIA AZUCENA NEAVE BARRON</t>
  </si>
  <si>
    <t>YAEL DONALDO ANTONIO TAVERA VELAZQU</t>
  </si>
  <si>
    <t>YESSICA RINCON GARCIA</t>
  </si>
  <si>
    <t>NANCY YASMIN ESTRADA CHAVARRIA</t>
  </si>
  <si>
    <t>MELISA MONROY PALACIOS</t>
  </si>
  <si>
    <t>ANDRES MADRID MARTINEZ</t>
  </si>
  <si>
    <t>CYNTHIA ZAMORA NAVARRO</t>
  </si>
  <si>
    <t>IRIS CONSUELO NAJAR SANTILLAN</t>
  </si>
  <si>
    <t>JESUS ALBERTO GOMEZ FIGUEROA</t>
  </si>
  <si>
    <t>LUIS LEONARDO MOSQUEDA MOSQUEDA</t>
  </si>
  <si>
    <t>MIGUEL ANGEL HERNANDEZ ALVAREZ</t>
  </si>
  <si>
    <t>ANGEL DANIEL ARREDONDO AYALA</t>
  </si>
  <si>
    <t>CLARA BECERRA MURILLO</t>
  </si>
  <si>
    <t>ESAUL RODRIGUEZ ROSILLO</t>
  </si>
  <si>
    <t>KARINA CERRITOS GRANADOS</t>
  </si>
  <si>
    <t>LIZBET ALEJANDRA GARCIA SOTO</t>
  </si>
  <si>
    <t>MARIA VIRIDIANA ARTEAGA JARAMILLO</t>
  </si>
  <si>
    <t>MARIANA MARTINEZ VILLALPANDO</t>
  </si>
  <si>
    <t>MARIANA RAMIREZ NAVARRETE</t>
  </si>
  <si>
    <t>MIREYA YUTZIL TELLEZ VAZQUEZ</t>
  </si>
  <si>
    <t>JUAN PABLO RANGEL TORRES</t>
  </si>
  <si>
    <t>JACQUELINE VIRIDIANA LOPEZ OLIVAREZ</t>
  </si>
  <si>
    <t>CITLALLI GONZALEZ RAMOS</t>
  </si>
  <si>
    <t>ALEJANDRA SANCHEZ GONZALEZ</t>
  </si>
  <si>
    <t>DANIELA ARREGUIN MEDINA</t>
  </si>
  <si>
    <t>DARIO MARTIN DEL CAMPO GARCIA</t>
  </si>
  <si>
    <t>DARIO FRANCO FIGUEROA</t>
  </si>
  <si>
    <t>DIANA ITZELL CAZARES MARTINEZ</t>
  </si>
  <si>
    <t>DIEGO ZAVALA SANDOVAL</t>
  </si>
  <si>
    <t>JOSE ROBERTO CALDERON MANZO</t>
  </si>
  <si>
    <t>KARLA LIZET NEGRETE MARTINEZ</t>
  </si>
  <si>
    <t>MARIA FERNANDA CANO AGUILERA</t>
  </si>
  <si>
    <t>MARIANA BARCENAS GUERRERO</t>
  </si>
  <si>
    <t>UBALDO ISAI CASTRO GONZALEZ</t>
  </si>
  <si>
    <t>FERNANDO MARTINEZ ARMENTA</t>
  </si>
  <si>
    <t>ANA SILVIA COSS GONZALEZ</t>
  </si>
  <si>
    <t>JOSE NATIVIDAD SALGADO RAMIREZ</t>
  </si>
  <si>
    <t>MARIELENA FLORES RAMIREZ</t>
  </si>
  <si>
    <t>JOSE LUIS HUERTA ARROYO</t>
  </si>
  <si>
    <t>JENYFER HAYDEE OTERO TORNERO</t>
  </si>
  <si>
    <t>ANA LAURA RAZO GARCIA</t>
  </si>
  <si>
    <t>JOSAFAT EMMANUEL MENDOZA PEREZ</t>
  </si>
  <si>
    <t>KAREN AIDE CORTES BARBOSA</t>
  </si>
  <si>
    <t>ANA MARIA CORTES VEGA</t>
  </si>
  <si>
    <t>CHRISTIAN MARTIN AGUILERA OROZCO</t>
  </si>
  <si>
    <t>TURELLA LUCÍA  MENDOZA MANRÍQUEZ</t>
  </si>
  <si>
    <t>JUAN ANTONIO MAGDALENO ZAVALA</t>
  </si>
  <si>
    <t>JUAN PABLO RAZON GONZALEZ</t>
  </si>
  <si>
    <t>DENNISE IVONNE GALLARDO ALVAREZ</t>
  </si>
  <si>
    <t>RODRIGO VILLEGAS TELLEZ</t>
  </si>
  <si>
    <t>MIGUEL ANGEL GUZMAN ALTAMIRANO</t>
  </si>
  <si>
    <t>FRANCISCO ALEJO ITURVIDE</t>
  </si>
  <si>
    <t>EFREN MARTIN HERNANDEZ NAVARRO</t>
  </si>
  <si>
    <t>MARIA GUADALUPE AMEZQUITA DELGADO</t>
  </si>
  <si>
    <t>DAVID ANTONIO TORRES FRAUSTO</t>
  </si>
  <si>
    <t>HEBER BERNABE PEREZ MARQUEZ</t>
  </si>
  <si>
    <t>JOSE MIGUEL GARCIA GUZMAN</t>
  </si>
  <si>
    <t>CHRISTOPHER JESUS RODRIGUEZ CORTES</t>
  </si>
  <si>
    <t>DANIELI DE GUADALUPE ALCALA RODRIGU</t>
  </si>
  <si>
    <t>DIEGO EDUARDO PICHARDO MEZA</t>
  </si>
  <si>
    <t>GABRIELA ARRIAGA GONZALEZ</t>
  </si>
  <si>
    <t>ISRAEL VALDEZ JARAMILLO</t>
  </si>
  <si>
    <t>JAIME GUSTAVO SILVA SANDOVAL</t>
  </si>
  <si>
    <t>JUAN ANTONIO VERDIN CRUZ</t>
  </si>
  <si>
    <t>MIGUEL ANGEL NERI ALVARADO</t>
  </si>
  <si>
    <t>NOEMI EDITH RODRIGUEZ RUIZ</t>
  </si>
  <si>
    <t>PABLO IVAN MACIEL CHAVEZ</t>
  </si>
  <si>
    <t>PAULINA SEGOVIANO QUINTANA</t>
  </si>
  <si>
    <t>EMMANUEL ARMANDO MATA CORIA</t>
  </si>
  <si>
    <t>MARTIN FERNANDO NUÑEZ OÑATE</t>
  </si>
  <si>
    <t>JUAN CARLOS VALDEZ ZAVALA</t>
  </si>
  <si>
    <t>EDUARDO GONZALEZ ESPARZA</t>
  </si>
  <si>
    <t>JUAN AGUSTIN CAMARILLO CAMPOS</t>
  </si>
  <si>
    <t>MILAGROS BERENICE RAMIREZ GUERRA</t>
  </si>
  <si>
    <t>EMMA GUTIERREZ QUINTANILLA</t>
  </si>
  <si>
    <t>EDUARDO SANCHEZ HERNANDEZ</t>
  </si>
  <si>
    <t>MARIA DE LOS ANGELES GUTIERREZ</t>
  </si>
  <si>
    <t>MARIANA GUERRA RAMIREZ</t>
  </si>
  <si>
    <t>EVELIN ADRIANA VARGAS ORTEGA</t>
  </si>
  <si>
    <t>JAVIER MANRIQUEZ BONILLA</t>
  </si>
  <si>
    <t>MARIA GUADALUPE MEJIA PEREZ</t>
  </si>
  <si>
    <t>MARIA GUADALUPE GALVAN HERNANDEZ</t>
  </si>
  <si>
    <t>JOSE SALVADOR RAMIREZ LINAREZ</t>
  </si>
  <si>
    <t>KARLA ZARAY MARQUEZ PALMA</t>
  </si>
  <si>
    <t>DANIEL JORGE MONTIEL GARCIA</t>
  </si>
  <si>
    <t>DIEGO ALFONSO CENDEJAS VAZQUEZ</t>
  </si>
  <si>
    <t>JOSE ARMANDO LAGUNA CARDOSO</t>
  </si>
  <si>
    <t>JUAN DANIEL ZAVALA MARTINEZ</t>
  </si>
  <si>
    <t>ABIGAIL MEZA ORTIZ</t>
  </si>
  <si>
    <t>ALEJANDRO GONZALEZ AGUIRRE</t>
  </si>
  <si>
    <t>ANGEL LOZANO GUERRERO</t>
  </si>
  <si>
    <t>ANGEL MENDEZ TORRES</t>
  </si>
  <si>
    <t>ARIADNA GUADALUPE TORRES VILLA</t>
  </si>
  <si>
    <t>BEATRIZ EDILIA CASTILLO VILLALON</t>
  </si>
  <si>
    <t>CHRISTIAN EDUARDO BOTELLO SERRANO</t>
  </si>
  <si>
    <t>CITLALLI NOHEMI ALEJANDRE SILVA</t>
  </si>
  <si>
    <t>CRISTINA GISELLE JUAREZ ARREOLA</t>
  </si>
  <si>
    <t>DANIEL JOHANAN ZERTUCHE PEREZ</t>
  </si>
  <si>
    <t>DANIELA NOEMI HERNANDEZ HERNANDEZ</t>
  </si>
  <si>
    <t>DIANA ANAHI MOZQUEDA TORRES</t>
  </si>
  <si>
    <t>DIANA GERALDINE CASTAÑEDA RUBALCABA</t>
  </si>
  <si>
    <t>DULCE GUADALUPE GODINEZ GUERRERO</t>
  </si>
  <si>
    <t>IVONNE JACKELINE RAMIREZ LOZANO</t>
  </si>
  <si>
    <t>JANETH GUADALUPE GUAPO JARAMILLO</t>
  </si>
  <si>
    <t>JENNIFER ANDREA RICO CASTILLO</t>
  </si>
  <si>
    <t>JESSICA PAULINA ALVARADO GARNICA</t>
  </si>
  <si>
    <t>JESUS ISMAEL MARIN GALICIA</t>
  </si>
  <si>
    <t>JIMENA ROSAS SAAVEDRA</t>
  </si>
  <si>
    <t>JOSE ANGEL VAZQUEZ DUARTE</t>
  </si>
  <si>
    <t>JOSELINA ANAHI ESTUDILLO FRAUSTO</t>
  </si>
  <si>
    <t>MARCO MOISES GUTIERREZ RAMIREZ</t>
  </si>
  <si>
    <t>MARIA DEL CARMEN ARREDONDO GARCIA</t>
  </si>
  <si>
    <t>MARIA DE JESUS ALMAGUER PEREZ</t>
  </si>
  <si>
    <t>MARIA FERNANDA BARBOZA SERRANO</t>
  </si>
  <si>
    <t>MARIA GORETTI MARTINEZ GUERRERO</t>
  </si>
  <si>
    <t>MARIA GUADALUPE MIRANDA RAMIREZ</t>
  </si>
  <si>
    <t>MARIA LORENA SALAS MENDOZA</t>
  </si>
  <si>
    <t>MARIEL ALEJANDRA CARDOSO PEREZ</t>
  </si>
  <si>
    <t>MARTIN EDUARDO LOPEZ ALCANTAR</t>
  </si>
  <si>
    <t>MONSERRATH CANDELARIA GONZALEZ RAMO</t>
  </si>
  <si>
    <t>NATALIA PAMELA FIGUEROA BARRAGAN</t>
  </si>
  <si>
    <t>NATALY MICHELLE CASILLAS VILLANUEVA</t>
  </si>
  <si>
    <t>PERLA GUADALUPE VILLANUEVA LOPEZ</t>
  </si>
  <si>
    <t>SARAI VARGAS VILLALOBOS</t>
  </si>
  <si>
    <t>SERGIO LUIS SANCHEZ HERNANDEZ</t>
  </si>
  <si>
    <t>STEPHANIE FLORES PARAMO</t>
  </si>
  <si>
    <t>VALERIA MICHELLE MOZQUEDA TORRES</t>
  </si>
  <si>
    <t>YESENIA SOLEDAD CHAVEZ PARAMO</t>
  </si>
  <si>
    <t>JESUS EDUARDO NOGUERON SALDAÑA</t>
  </si>
  <si>
    <t>MARIA IRIDIAN GUERRA MEDINA</t>
  </si>
  <si>
    <t>LAURA CECILIA GODINEZ PATLAN</t>
  </si>
  <si>
    <t>LIZBETH BRAVO DUARTE</t>
  </si>
  <si>
    <t>MARIA FERNANDA RAMIREZ JUAREZ</t>
  </si>
  <si>
    <t>YOCELINE MARIANA LAGUNA CASTRO</t>
  </si>
  <si>
    <t>SARA DEL CARMEN GASCA PONCE</t>
  </si>
  <si>
    <t>JESUS EDUARDO JASSO TOLEDO</t>
  </si>
  <si>
    <t>OSCAR RAUL RODRIGUEZ MENDEZ</t>
  </si>
  <si>
    <t>CHRISTIAN ZAHIR TORRES GALLEGOS</t>
  </si>
  <si>
    <t>JORGE ANTONIO LOPEZ CHAVERO</t>
  </si>
  <si>
    <t>CARLOS GERARDO MYERS VELAZQUEZ</t>
  </si>
  <si>
    <t>JUAN JOSE RAMIREZ RAMIREZ</t>
  </si>
  <si>
    <t>MAYRA MARILU RODRIGUEZ VILEGAS</t>
  </si>
  <si>
    <t>ELIZABETH CAMACHO MOYA</t>
  </si>
  <si>
    <t>JOEL RONALDO RAMIREZ CABALLERO</t>
  </si>
  <si>
    <t>NIEC971107HGTTSR05</t>
  </si>
  <si>
    <t>NIEC971107</t>
  </si>
  <si>
    <t>OIRA970224MGTRMN06</t>
  </si>
  <si>
    <t>OIRA970224</t>
  </si>
  <si>
    <t>SUSE941204HDFRRS03</t>
  </si>
  <si>
    <t>SUSE941204AQ1</t>
  </si>
  <si>
    <t>BAGP940925HGTLRB06</t>
  </si>
  <si>
    <t>BAGP940925</t>
  </si>
  <si>
    <t>HEGC970606HGTRRS06</t>
  </si>
  <si>
    <t>HEGC970606</t>
  </si>
  <si>
    <t>HANJ940306HCHRGN01</t>
  </si>
  <si>
    <t>HANJ940306</t>
  </si>
  <si>
    <t>GORP851215HGTNZD07</t>
  </si>
  <si>
    <t>GORP851215</t>
  </si>
  <si>
    <t>MOIM880929HOCRNG02</t>
  </si>
  <si>
    <t>MOIM880929ITA</t>
  </si>
  <si>
    <t>NIGS940925HGTLRB06</t>
  </si>
  <si>
    <t>NIGS940925DR7</t>
  </si>
  <si>
    <t>HEAR850707HPLRGC05</t>
  </si>
  <si>
    <t>HEAR850707CW4</t>
  </si>
  <si>
    <t>NEVM000411MGTMVYA0</t>
  </si>
  <si>
    <t>NEVM000411</t>
  </si>
  <si>
    <t>HEAR850707DR7</t>
  </si>
  <si>
    <t>RIGY990307HGTRLG07</t>
  </si>
  <si>
    <t>RIGY990307</t>
  </si>
  <si>
    <t>ESCN950914MGTSRN09</t>
  </si>
  <si>
    <t>ESCN950914</t>
  </si>
  <si>
    <t>MOPM970423MGTCRL01</t>
  </si>
  <si>
    <t>MOPM970423</t>
  </si>
  <si>
    <t>MAMA960719HMCDRN02</t>
  </si>
  <si>
    <t>MAMA960719</t>
  </si>
  <si>
    <t>ZANC000411MGTMVYA0</t>
  </si>
  <si>
    <t>ZANC000411</t>
  </si>
  <si>
    <t>NASI001101MGTJNRA1</t>
  </si>
  <si>
    <t>NASI001101</t>
  </si>
  <si>
    <t>GOFJ000129HGTMGSA1</t>
  </si>
  <si>
    <t>GOFJ000129</t>
  </si>
  <si>
    <t>MOML000331HGTSSSA4</t>
  </si>
  <si>
    <t>MOML000331</t>
  </si>
  <si>
    <t>HEAM990307HGTRLG07</t>
  </si>
  <si>
    <t>HEAM990307</t>
  </si>
  <si>
    <t>AEAA990711HGTRYNO6</t>
  </si>
  <si>
    <t>AEAA990711</t>
  </si>
  <si>
    <t>ROHA950914MGTSRN09</t>
  </si>
  <si>
    <t>ROHA950914</t>
  </si>
  <si>
    <t>BEMC970423MGTCRL01</t>
  </si>
  <si>
    <t>BEMC970423</t>
  </si>
  <si>
    <t>RORE961025HGTDSS06</t>
  </si>
  <si>
    <t>RORE961025</t>
  </si>
  <si>
    <t>CEGK941104MGTRRR09</t>
  </si>
  <si>
    <t>CEGK941104</t>
  </si>
  <si>
    <t>GASL970326MGTRTZ03</t>
  </si>
  <si>
    <t>GASL970326</t>
  </si>
  <si>
    <t>AEJV960201MGTRRR09</t>
  </si>
  <si>
    <t>AEJV960201</t>
  </si>
  <si>
    <t>MAVM960531MGTRLR08</t>
  </si>
  <si>
    <t>MAVM960531</t>
  </si>
  <si>
    <t>RANM971214MGTMVR01</t>
  </si>
  <si>
    <t>RANM971214</t>
  </si>
  <si>
    <t>TEVM970910MGTLZR03</t>
  </si>
  <si>
    <t>TEVM970910</t>
  </si>
  <si>
    <t>RATJ960612HGTNRN09</t>
  </si>
  <si>
    <t>RATJ960612</t>
  </si>
  <si>
    <t>RAGR950920MGTZRS03</t>
  </si>
  <si>
    <t>RAGR950920</t>
  </si>
  <si>
    <t>LOOJ970824MGTPLC03</t>
  </si>
  <si>
    <t>LOOJ970824</t>
  </si>
  <si>
    <t>GORC980122MBCNMT02</t>
  </si>
  <si>
    <t>GORC980122</t>
  </si>
  <si>
    <t>SAGA970424MGTNNL07</t>
  </si>
  <si>
    <t>SAGA970424</t>
  </si>
  <si>
    <t>AEMD970406MGTRDN01</t>
  </si>
  <si>
    <t>AEMD970406</t>
  </si>
  <si>
    <t>MAGD921231HDFRRR05</t>
  </si>
  <si>
    <t>MAGD921231</t>
  </si>
  <si>
    <t>FIRD981018HGTGMR07</t>
  </si>
  <si>
    <t>FIRD981018</t>
  </si>
  <si>
    <t>CAMD971015MGTZRN04</t>
  </si>
  <si>
    <t>CAMD971015</t>
  </si>
  <si>
    <t>ZASD981227HGTVNG08</t>
  </si>
  <si>
    <t>ZASD981227</t>
  </si>
  <si>
    <t>CAMR970607HGTLNB08</t>
  </si>
  <si>
    <t>CAMR970607</t>
  </si>
  <si>
    <t>NEMK980710MGTGRR05</t>
  </si>
  <si>
    <t>NEMK980710</t>
  </si>
  <si>
    <t>CAAF950811MGTNGR00</t>
  </si>
  <si>
    <t>CAAF950811</t>
  </si>
  <si>
    <t>BAGM961028MGTRRR04</t>
  </si>
  <si>
    <t>BAGM961028</t>
  </si>
  <si>
    <t>CAGU960815HGTSNB16</t>
  </si>
  <si>
    <t>CAGU960815</t>
  </si>
  <si>
    <t>MAAF780308HGTRRS08</t>
  </si>
  <si>
    <t>MAAF780308</t>
  </si>
  <si>
    <t>COGA930222MGTSNN04</t>
  </si>
  <si>
    <t>COGA930222</t>
  </si>
  <si>
    <t>SARN951225HGTLMT04</t>
  </si>
  <si>
    <t>SARN951225</t>
  </si>
  <si>
    <t>FLRM920815MGTRGN01</t>
  </si>
  <si>
    <t>FLRM920815</t>
  </si>
  <si>
    <t>HUAL780308HGTRRS08</t>
  </si>
  <si>
    <t>HUAL780308MV1</t>
  </si>
  <si>
    <t>OTTJ960320MGTNNR08</t>
  </si>
  <si>
    <t>OTTJ960320</t>
  </si>
  <si>
    <t>RAGA950920MGTZRS03</t>
  </si>
  <si>
    <t>RAGA950920</t>
  </si>
  <si>
    <t>MEPJ831208MGTLLN04</t>
  </si>
  <si>
    <t>MEPJ831208</t>
  </si>
  <si>
    <t>COVK810415HDFLLD09</t>
  </si>
  <si>
    <t>COVAS920815MGTRGN01</t>
  </si>
  <si>
    <t>COVAS920815</t>
  </si>
  <si>
    <t>AGOC630618HGTRVF06</t>
  </si>
  <si>
    <t>AGOC630618</t>
  </si>
  <si>
    <t>MEMT960320MGTNNR08</t>
  </si>
  <si>
    <t>MEMT960320</t>
  </si>
  <si>
    <t>PERR6805181T0</t>
  </si>
  <si>
    <t>RAGJ630618HGTRVF06</t>
  </si>
  <si>
    <t>RAGJ630618</t>
  </si>
  <si>
    <t>GAAD831208MGTLLN04</t>
  </si>
  <si>
    <t>GAAD831208AL5</t>
  </si>
  <si>
    <t>VITR810415HDFLLD09</t>
  </si>
  <si>
    <t>VITR8104157Q6</t>
  </si>
  <si>
    <t>GUAM700831HCSZLG04</t>
  </si>
  <si>
    <t>GUAM700831S22</t>
  </si>
  <si>
    <t>AEIF721004HHGLTR07</t>
  </si>
  <si>
    <t>AEIF7210047V3</t>
  </si>
  <si>
    <t>HENE630618HGTRVF06</t>
  </si>
  <si>
    <t>HENE630618P44</t>
  </si>
  <si>
    <t>AEDG830803MGTMLD07</t>
  </si>
  <si>
    <t>AEDG8308038Q1</t>
  </si>
  <si>
    <t>TOFD830117HGTRRV09</t>
  </si>
  <si>
    <t>TOFD8301171V1</t>
  </si>
  <si>
    <t>PEMH730219HGTRRB04</t>
  </si>
  <si>
    <t>PEMH730219EQ7</t>
  </si>
  <si>
    <t>GAGJ930531HGTNDS00</t>
  </si>
  <si>
    <t>GAGJ930531</t>
  </si>
  <si>
    <t>HEMM850204HGTRRR05</t>
  </si>
  <si>
    <t>OOVM920421HGTR04</t>
  </si>
  <si>
    <t>OOVM920421</t>
  </si>
  <si>
    <t>IAVA890921HGTZRL04</t>
  </si>
  <si>
    <t>IAVA890921</t>
  </si>
  <si>
    <t>ROCC970101HGTDRH06</t>
  </si>
  <si>
    <t>ROCC970101</t>
  </si>
  <si>
    <t>AARD980717MDFLDN04</t>
  </si>
  <si>
    <t>AARD980717</t>
  </si>
  <si>
    <t>PIMD991213HGTCZG05</t>
  </si>
  <si>
    <t>PIMD991213</t>
  </si>
  <si>
    <t>AIGG980227MGTRNB00</t>
  </si>
  <si>
    <t>AIGG980227</t>
  </si>
  <si>
    <t>VAJI981119HGTLRS04</t>
  </si>
  <si>
    <t>VAJI981119</t>
  </si>
  <si>
    <t>SISJ000506HGTLNMA3</t>
  </si>
  <si>
    <t>SISJ000506</t>
  </si>
  <si>
    <t>VECJ961215HGTRRN07</t>
  </si>
  <si>
    <t>VECJ961215</t>
  </si>
  <si>
    <t>NEAM970930HGTRLG02</t>
  </si>
  <si>
    <t>NEAM970930</t>
  </si>
  <si>
    <t>RORN990614MGTDZM00</t>
  </si>
  <si>
    <t>RORN990614</t>
  </si>
  <si>
    <t>MACP990129HGTCHB08</t>
  </si>
  <si>
    <t>MACP990129</t>
  </si>
  <si>
    <t>SEQP980622MGTGNL01</t>
  </si>
  <si>
    <t>SEQP980622</t>
  </si>
  <si>
    <t>MACE980309HGTTRM02</t>
  </si>
  <si>
    <t>MACE980309</t>
  </si>
  <si>
    <t>NUOM990810HGTXXR00</t>
  </si>
  <si>
    <t>NUOM990810</t>
  </si>
  <si>
    <t>VAZJ990522HGTLVN07</t>
  </si>
  <si>
    <t>VAZJ990522</t>
  </si>
  <si>
    <t>GOEE891113HGTRNM09</t>
  </si>
  <si>
    <t>GOEE891113</t>
  </si>
  <si>
    <t>CACJI930706HGTRVS07</t>
  </si>
  <si>
    <t>CACJI930706</t>
  </si>
  <si>
    <t>RAGM891113HGTRNM09</t>
  </si>
  <si>
    <t>RAGM891113</t>
  </si>
  <si>
    <t>GUQE740331MGTTNM05</t>
  </si>
  <si>
    <t>GUQE7403319S9</t>
  </si>
  <si>
    <t>ANGM890921HGTZRL04</t>
  </si>
  <si>
    <t>ANGM890921</t>
  </si>
  <si>
    <t>GURM860111HGTTGDB04</t>
  </si>
  <si>
    <t>GURM860111</t>
  </si>
  <si>
    <t>VAOE851215HGTNZD07</t>
  </si>
  <si>
    <t>VAOE851215</t>
  </si>
  <si>
    <t>MABJ940306HCHRGN01</t>
  </si>
  <si>
    <t>MABJ940306</t>
  </si>
  <si>
    <t>MEPM960612HGTNRN09</t>
  </si>
  <si>
    <t>MEPM960612</t>
  </si>
  <si>
    <t>GAHM971107HGTTSR05</t>
  </si>
  <si>
    <t>GAHM971107</t>
  </si>
  <si>
    <t>RALJ970101HGTDRH06</t>
  </si>
  <si>
    <t>RALJ970101</t>
  </si>
  <si>
    <t>MAPK980717MDFLDN04</t>
  </si>
  <si>
    <t>MAPK980717</t>
  </si>
  <si>
    <t>RAHJ991213HGTCZG05</t>
  </si>
  <si>
    <t>RAHJ991213</t>
  </si>
  <si>
    <t>RAHJ980227MGTRNB00</t>
  </si>
  <si>
    <t>RAHJ980227</t>
  </si>
  <si>
    <t>RAHJ981119HGTLRS04</t>
  </si>
  <si>
    <t>RAHJ981119</t>
  </si>
  <si>
    <t>JUMS891113HGTRNM09</t>
  </si>
  <si>
    <t>JUMS891113</t>
  </si>
  <si>
    <t>CEVD940306HCHRGN01</t>
  </si>
  <si>
    <t>CEVD940306</t>
  </si>
  <si>
    <t>LACJ960612HGTNRN09</t>
  </si>
  <si>
    <t>LACJ960612</t>
  </si>
  <si>
    <t>ZAMJ971107HGTTSR05</t>
  </si>
  <si>
    <t>ZAMJ971107</t>
  </si>
  <si>
    <t>MEOA990903MGTZRB04</t>
  </si>
  <si>
    <t>MEOA990903</t>
  </si>
  <si>
    <t>GOAA000301HGTNGLA5</t>
  </si>
  <si>
    <t>GOAA000301</t>
  </si>
  <si>
    <t>LOGA000221HGTZRNA1</t>
  </si>
  <si>
    <t>LOGA000221</t>
  </si>
  <si>
    <t>META000215HGTNRNA5</t>
  </si>
  <si>
    <t>META000215</t>
  </si>
  <si>
    <t>TOVA000805MGTRLA4</t>
  </si>
  <si>
    <t>TOVA000805</t>
  </si>
  <si>
    <t>CAVB000320MGTSLTA7</t>
  </si>
  <si>
    <t>CAVB000320</t>
  </si>
  <si>
    <t>BOSC990820HGTTRH01</t>
  </si>
  <si>
    <t>BOSC990820</t>
  </si>
  <si>
    <t>AESC000628MMNLLTA3</t>
  </si>
  <si>
    <t>AESC000628</t>
  </si>
  <si>
    <t>JUAC000530MGTRRRA2</t>
  </si>
  <si>
    <t>JUAC000530</t>
  </si>
  <si>
    <t>ZEPD000721HGTRRNA8</t>
  </si>
  <si>
    <t>ZEPD000721</t>
  </si>
  <si>
    <t>HEHD991222MGTRRN05</t>
  </si>
  <si>
    <t>HEHD991222</t>
  </si>
  <si>
    <t>MOTD000425MGTZRNA6</t>
  </si>
  <si>
    <t>MOTD000425</t>
  </si>
  <si>
    <t>CARD000817MGTSBNA4</t>
  </si>
  <si>
    <t>CARD000817</t>
  </si>
  <si>
    <t>GOGD000822MGTDRLA2</t>
  </si>
  <si>
    <t>GOGD000822</t>
  </si>
  <si>
    <t>RALI000308MGTMZVA7</t>
  </si>
  <si>
    <t>RALI000308</t>
  </si>
  <si>
    <t>GUJJ990916MGTPRN01</t>
  </si>
  <si>
    <t>GUJJ990916</t>
  </si>
  <si>
    <t>RICJ990919MGTCSN07</t>
  </si>
  <si>
    <t>RICJ990919</t>
  </si>
  <si>
    <t>AAGJ991015MGTLRS07</t>
  </si>
  <si>
    <t>AAGJ991015</t>
  </si>
  <si>
    <t>MAGJ000129HGTRLSA2</t>
  </si>
  <si>
    <t>MAGJ000129</t>
  </si>
  <si>
    <t>ROSJ000104MGTSVMA8</t>
  </si>
  <si>
    <t>ROSJ000104</t>
  </si>
  <si>
    <t>VADA991231HGTZRN01</t>
  </si>
  <si>
    <t>VADA991231</t>
  </si>
  <si>
    <t>EUFJ980414MGTSRS04</t>
  </si>
  <si>
    <t>EUFJ980414</t>
  </si>
  <si>
    <t>GURM000822HGTTMRA1</t>
  </si>
  <si>
    <t>GURM000822</t>
  </si>
  <si>
    <t>AEGC000728MGTRRRA3</t>
  </si>
  <si>
    <t>AEGC000728</t>
  </si>
  <si>
    <t>AAPJ000208MGTLRSA3</t>
  </si>
  <si>
    <t>AAPJ000208</t>
  </si>
  <si>
    <t>BASF000709MGTRRRA1</t>
  </si>
  <si>
    <t>BASF000709</t>
  </si>
  <si>
    <t>MAGG000218MJCRRRA7</t>
  </si>
  <si>
    <t>MAGG000218</t>
  </si>
  <si>
    <t>MIRG991109MGTRMD08</t>
  </si>
  <si>
    <t>MIRG991109</t>
  </si>
  <si>
    <t>SAML991220MGTLNR05</t>
  </si>
  <si>
    <t>SAML991220</t>
  </si>
  <si>
    <t>CAPM991110MGTRRR08</t>
  </si>
  <si>
    <t>CAPM991110</t>
  </si>
  <si>
    <t>LOAM980919HGTPLR01</t>
  </si>
  <si>
    <t>LOAM980919</t>
  </si>
  <si>
    <t>GORM000122MGTNMNA0</t>
  </si>
  <si>
    <t>GORM000122</t>
  </si>
  <si>
    <t>FIBN991228MGTGRT04</t>
  </si>
  <si>
    <t>FIBN991228</t>
  </si>
  <si>
    <t>CAVN991028MGTSLT03</t>
  </si>
  <si>
    <t>CAVN991028</t>
  </si>
  <si>
    <t>VILP000213MGTLPRA2</t>
  </si>
  <si>
    <t>VILP000213</t>
  </si>
  <si>
    <t>VAVS000530MGTRLRA6</t>
  </si>
  <si>
    <t>VAVS000530</t>
  </si>
  <si>
    <t>SAHS000404HGTNRRA2</t>
  </si>
  <si>
    <t>SAHS000404</t>
  </si>
  <si>
    <t>FOPS000503MGTLRTA7</t>
  </si>
  <si>
    <t>FOPS000503</t>
  </si>
  <si>
    <t>MOTV000425MGTZRLA7</t>
  </si>
  <si>
    <t>MOTV000425</t>
  </si>
  <si>
    <t>CAPY991125MGTHRS00</t>
  </si>
  <si>
    <t>CAPY991125</t>
  </si>
  <si>
    <t>NOSJ960805HGTGLS06</t>
  </si>
  <si>
    <t>NOSJ960805</t>
  </si>
  <si>
    <t>GUMI941119MGTRDR07</t>
  </si>
  <si>
    <t>GUMI941119</t>
  </si>
  <si>
    <t>GOPL960112MGTDTR06</t>
  </si>
  <si>
    <t>GOPL960112</t>
  </si>
  <si>
    <t>BADL951006MGTRRZ04</t>
  </si>
  <si>
    <t>BADL951006</t>
  </si>
  <si>
    <t>RAJF950509MGTMRR06</t>
  </si>
  <si>
    <t>RAJF950509</t>
  </si>
  <si>
    <t>MAYJ991127MGTGSC06</t>
  </si>
  <si>
    <t>MAYJ991127</t>
  </si>
  <si>
    <t>LACY991127MGTGSC06</t>
  </si>
  <si>
    <t>LACY991127</t>
  </si>
  <si>
    <t>GAPS951025MGTSNR04</t>
  </si>
  <si>
    <t>GAPS951025</t>
  </si>
  <si>
    <t>JAT960913HGTLPD00</t>
  </si>
  <si>
    <t>JAT960913</t>
  </si>
  <si>
    <t>RARA960302MGTMML04</t>
  </si>
  <si>
    <t>RARA960302</t>
  </si>
  <si>
    <t>ROMO541223HGTYLR00</t>
  </si>
  <si>
    <t>ROMO541223</t>
  </si>
  <si>
    <t>GALE960913HGTLPD00</t>
  </si>
  <si>
    <t>GALE960913</t>
  </si>
  <si>
    <t>LOCJ820518HGTPHR05</t>
  </si>
  <si>
    <t>LOCJ8205181B3</t>
  </si>
  <si>
    <t>MEVC541223HGTYLR00</t>
  </si>
  <si>
    <t>MEVC5412237R1</t>
  </si>
  <si>
    <t>RARJ921016HGTMMN00</t>
  </si>
  <si>
    <t>RARJ921016</t>
  </si>
  <si>
    <t>ROVM970317MGTDLY04</t>
  </si>
  <si>
    <t>ROVM970317</t>
  </si>
  <si>
    <t>CAME960209MGTMYL04</t>
  </si>
  <si>
    <t>CAME960209</t>
  </si>
  <si>
    <t>RACJ960518HGTMBL03</t>
  </si>
  <si>
    <t>RACJ960518</t>
  </si>
  <si>
    <t>CUENTA PÚBLICA 2018                                                                                                                                                                                                                                                                                                                                                                                                                           INSTITUTO TECNOLOGICO  SUPERIOR DE IRAPUATO
MONTOS PAGADOS POR AYUDAS Y SUBSIDIOS
AL 31 DE MARZO DEL 2018</t>
  </si>
  <si>
    <t>6 = ( 3 - 4 )</t>
  </si>
  <si>
    <t>DESPACHO DE LA DIRECCION GENERAL</t>
  </si>
  <si>
    <t>DESPACHO DE LA DIRECCION ACADEMICA</t>
  </si>
  <si>
    <t>DESP. DE LA DIR. DE PLANEACION Y EVALUA</t>
  </si>
  <si>
    <t>DESPACHO DE LA DIR. DE VINCULACION Y EXT</t>
  </si>
  <si>
    <t>ENTRO DE EDUCACION CONTINUA</t>
  </si>
  <si>
    <t>DESP. DIR. ADMON. Y FINANZAS</t>
  </si>
  <si>
    <t>DESP. DE LA DIR. DE RECURSOS INFORMATICO</t>
  </si>
  <si>
    <t>SAN FELIPE</t>
  </si>
  <si>
    <t>SAN JOSE ITURBIDE</t>
  </si>
  <si>
    <t>SAN LUIS DE LA PAZ</t>
  </si>
  <si>
    <t>TARIMORO</t>
  </si>
  <si>
    <t>CUERAMARO</t>
  </si>
  <si>
    <t>PURISIMA DEL RINCON</t>
  </si>
  <si>
    <t>Poder Ejecutivo</t>
  </si>
  <si>
    <t>Poder Legislativo</t>
  </si>
  <si>
    <t>Poder Judicial</t>
  </si>
  <si>
    <t>Órganos Autónomos</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</si>
  <si>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</si>
  <si>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</si>
  <si>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</si>
  <si>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</si>
  <si>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</si>
  <si>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Finanacieras No Monetarias con Participacion Estatal Mayoritaria</t>
  </si>
  <si>
    <t>Fideicomisos Financieros Públicos con Participación Estatal Mayoritaria</t>
  </si>
  <si>
    <t>“Bajo protesta de decir verdad declaramos que los Estados Financieros y sus notas, son razonablemente correctos y son responsabilidad del emisor”</t>
  </si>
  <si>
    <t>CUENTA PÚBLICA 2018                                                                                                                                                                                                                                                                                                 INSTITUTO TECNOLOGICO SUPERIOR DE IRAPUATO
Estado Analítico del Ejercicio del Presupuesto de Egresos
Clasificación Administrativa
Del 1 de Enero al 31 de Diciembre de 2018</t>
  </si>
  <si>
    <t>CUENTA PÚBLICA 2018                                                                                                                                                                                                                                                                                                            Gobierno (Federal/Estatal/Municipal) de INSTITUTO TECNOLOGICO SUPERIOR DE IRAPUATO                                                                                                                                                                               Estado Analítico del Ejercicio del Presupuesto de Egresos
Clasificación Administrativa
Del 01 de Enero al 31 de Diciembre</t>
  </si>
  <si>
    <t>CUENTA PÚBLICA 2018                                                                                                                                                                                                                                                                                                        Sector Paraestatal del Gobierno (Federal/Estatal/Municipal) de INSTITUTO TECNOLOGICO SUPERIOR DE IRAPUATO
Estado Analítico del Ejercicio del Presupuesto de Egresos
Clasificación Administrativa
Del 1 de Enero al 31 de Diciembre de 2018</t>
  </si>
  <si>
    <t>Del 01 de Enero al 31 de Diciembre de 2018</t>
  </si>
  <si>
    <t>Del 01 Enero al 31 de Diciembre del 2018</t>
  </si>
  <si>
    <t>DEL 01 DE ENERO AL 31 DICIEMBRE 2018</t>
  </si>
  <si>
    <t>DEL 01 DE ENERO AL 31 DE DICIEMBRE 2018</t>
  </si>
  <si>
    <t>Del 01 de Octubre al 31 de Diciembre de 2018</t>
  </si>
  <si>
    <t>Titular Dirección General</t>
  </si>
  <si>
    <t>Titular Dirección de Administración y Finanzas</t>
  </si>
  <si>
    <t>Al 31 DE DICIEMBRE DEL 2018</t>
  </si>
  <si>
    <t>CUENTA PÚBLICA 2018                                                                                                                                                                                                                        INSTITUTO TECNOLÓGICO SUPERIOR DE IRAPUATO
EJERCICIO Y DESTINO DE GASTO FEDERALIZADO Y REINTEGROS
DEL 1 DE ENERO AL AL 30 DE JUNIO DEL 2018</t>
  </si>
  <si>
    <t>Inserte el vínculo a la publicación de este reporte en su portal de internet; presentarlo a ASEG únicamente en el segundo trimestre de cada año:</t>
  </si>
  <si>
    <t>http://www.itesi.edu.mx/Acerca_de_ITESI/Informacion_Financiera.html</t>
  </si>
  <si>
    <t>CUENTA PÚBLICA 2018                                                                                                                                              INSTITUTO TECNOLOGICO SUPERIOR DE IRAPUATO
Relación de Bienes Muebles que componen el Patrimonio
31 de Diciembre de 2018</t>
  </si>
  <si>
    <t>CUENTA PÚBLICA 2018                                                                                                                                                                        INSTITUTO TECNOLOGICO SUPERIOR DE IRAPUATO
Relación de Bienes Inmuebles que componen el Patrimonio
31 de Diciembre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</si>
</sst>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quot;$&quot;* #,##0.00_-;\-&quot;$&quot;* #,##0.00_-;_-&quot;$&quot;* &quot;-&quot;??_-;_-@_-"/>
    <numFmt numFmtId="165" formatCode="_-* #,##0.00_-;\-* #,##0.00_-;_-* &quot;-&quot;??_-;_-@_-"/>
    <numFmt numFmtId="166" formatCode="General_)"/>
    <numFmt numFmtId="167" formatCode="0_ ;\-0\ "/>
    <numFmt numFmtId="168" formatCode="#,##0_ ;\-#,##0\ "/>
    <numFmt numFmtId="169" formatCode="#,##0.00;\-#,##0.00;&quot; &quot;"/>
    <numFmt numFmtId="170" formatCode="#,##0;\-#,##0;&quot; &quot;"/>
    <numFmt numFmtId="171" formatCode="#,##0.000000000"/>
    <numFmt numFmtId="172" formatCode="_-[$€-2]* #,##0.00_-;\-[$€-2]* #,##0.00_-;_-[$€-2]* &quot;-&quot;??_-"/>
    <numFmt numFmtId="173" formatCode="0.0%"/>
    <numFmt numFmtId="174" formatCode="0.0"/>
  </numFmts>
  <fonts count="67">
    <font>
      <sz val="11"/>
      <color theme="1"/>
      <name val="Calibri"/>
      <family val="2"/>
      <scheme val="minor"/>
    </font>
    <font>
      <sz val="8"/>
      <name val="Arial"/>
      <family val="2"/>
    </font>
    <font>
      <b/>
      <sz val="9"/>
      <name val="Arial"/>
      <family val="2"/>
    </font>
    <font>
      <sz val="10"/>
      <name val="Arial"/>
      <family val="2"/>
    </font>
    <font>
      <b/>
      <sz val="8"/>
      <name val="Arial"/>
      <family val="2"/>
    </font>
    <font>
      <sz val="9"/>
      <name val="Arial"/>
      <family val="2"/>
    </font>
    <font>
      <b/>
      <i/>
      <sz val="8"/>
      <name val="Arial"/>
      <family val="2"/>
    </font>
    <font>
      <sz val="11"/>
      <color theme="1"/>
      <name val="Calibri"/>
      <family val="2"/>
      <scheme val="minor"/>
    </font>
    <font>
      <sz val="8"/>
      <color theme="1"/>
      <name val="Arial"/>
      <family val="2"/>
    </font>
    <font>
      <b/>
      <sz val="8"/>
      <color theme="1"/>
      <name val="Arial"/>
      <family val="2"/>
    </font>
    <font>
      <sz val="8"/>
      <color theme="1"/>
      <name val="Calibri"/>
      <family val="2"/>
      <scheme val="minor"/>
    </font>
    <font>
      <sz val="11"/>
      <color indexed="8"/>
      <name val="Calibri"/>
      <family val="2"/>
    </font>
    <font>
      <b/>
      <sz val="10"/>
      <name val="Arial"/>
      <family val="2"/>
    </font>
    <font>
      <b/>
      <sz val="10"/>
      <color rgb="FF002060"/>
      <name val="Arial"/>
      <family val="2"/>
    </font>
    <font>
      <sz val="9"/>
      <color indexed="81"/>
      <name val="Tahoma"/>
      <family val="2"/>
    </font>
    <font>
      <b/>
      <sz val="9"/>
      <color indexed="81"/>
      <name val="Tahoma"/>
      <family val="2"/>
    </font>
    <font>
      <sz val="11"/>
      <color theme="0"/>
      <name val="Calibri"/>
      <family val="2"/>
      <scheme val="minor"/>
    </font>
    <font>
      <sz val="10"/>
      <color theme="1"/>
      <name val="Arial"/>
      <family val="2"/>
    </font>
    <font>
      <b/>
      <sz val="10"/>
      <color theme="1"/>
      <name val="Arial"/>
      <family val="2"/>
    </font>
    <font>
      <sz val="10"/>
      <color theme="0"/>
      <name val="Arial"/>
      <family val="2"/>
    </font>
    <font>
      <i/>
      <sz val="10"/>
      <name val="Arial"/>
      <family val="2"/>
    </font>
    <font>
      <b/>
      <i/>
      <sz val="10"/>
      <name val="Arial"/>
      <family val="2"/>
    </font>
    <font>
      <i/>
      <sz val="10"/>
      <color theme="1"/>
      <name val="Arial"/>
      <family val="2"/>
    </font>
    <font>
      <b/>
      <sz val="10"/>
      <color theme="0" tint="-0.499984740745262"/>
      <name val="Arial"/>
      <family val="2"/>
    </font>
    <font>
      <b/>
      <sz val="10"/>
      <color theme="0"/>
      <name val="Arial"/>
      <family val="2"/>
    </font>
    <font>
      <b/>
      <i/>
      <sz val="10"/>
      <color theme="1"/>
      <name val="Arial"/>
      <family val="2"/>
    </font>
    <font>
      <sz val="10"/>
      <color rgb="FFFF0000"/>
      <name val="Arial"/>
      <family val="2"/>
    </font>
    <font>
      <u/>
      <sz val="10"/>
      <color theme="1"/>
      <name val="Arial"/>
      <family val="2"/>
    </font>
    <font>
      <b/>
      <sz val="10"/>
      <color theme="1"/>
      <name val="Soberana Sans Light"/>
    </font>
    <font>
      <sz val="10"/>
      <color theme="1"/>
      <name val="Calibri"/>
      <family val="2"/>
      <scheme val="minor"/>
    </font>
    <font>
      <b/>
      <u/>
      <sz val="10"/>
      <color theme="1"/>
      <name val="Arial"/>
      <family val="2"/>
    </font>
    <font>
      <b/>
      <sz val="10"/>
      <color rgb="FF000000"/>
      <name val="Arial"/>
      <family val="2"/>
    </font>
    <font>
      <sz val="10"/>
      <color rgb="FF000000"/>
      <name val="Arial"/>
      <family val="2"/>
    </font>
    <font>
      <sz val="10"/>
      <color rgb="FF000000"/>
      <name val="Calibri"/>
      <family val="2"/>
      <scheme val="minor"/>
    </font>
    <font>
      <sz val="10"/>
      <color rgb="FF222222"/>
      <name val="Arial"/>
      <family val="2"/>
    </font>
    <font>
      <sz val="10"/>
      <color indexed="8"/>
      <name val="Arial"/>
      <family val="2"/>
    </font>
    <font>
      <b/>
      <sz val="10"/>
      <color indexed="8"/>
      <name val="Arial"/>
      <family val="2"/>
    </font>
    <font>
      <b/>
      <sz val="10"/>
      <color rgb="FFFF0000"/>
      <name val="Arial"/>
      <family val="2"/>
    </font>
    <font>
      <b/>
      <vertAlign val="superscript"/>
      <sz val="10"/>
      <name val="Arial"/>
      <family val="2"/>
    </font>
    <font>
      <vertAlign val="superscript"/>
      <sz val="10"/>
      <color theme="1"/>
      <name val="Arial"/>
      <family val="2"/>
    </font>
    <font>
      <b/>
      <sz val="8"/>
      <color indexed="8"/>
      <name val="Arial"/>
      <family val="2"/>
    </font>
    <font>
      <sz val="8"/>
      <color rgb="FF000000"/>
      <name val="Arial"/>
      <family val="2"/>
    </font>
    <font>
      <sz val="12"/>
      <color indexed="24"/>
      <name val="Arial"/>
      <family val="2"/>
    </font>
    <font>
      <b/>
      <sz val="18"/>
      <color indexed="24"/>
      <name val="Arial"/>
      <family val="2"/>
    </font>
    <font>
      <b/>
      <sz val="14"/>
      <color indexed="24"/>
      <name val="Arial"/>
      <family val="2"/>
    </font>
    <font>
      <sz val="11"/>
      <color theme="1"/>
      <name val="Garamond"/>
      <family val="2"/>
    </font>
    <font>
      <b/>
      <sz val="11"/>
      <name val="Arial"/>
      <family val="2"/>
    </font>
    <font>
      <b/>
      <sz val="20"/>
      <color theme="1"/>
      <name val="Arial"/>
      <family val="2"/>
    </font>
    <font>
      <sz val="9"/>
      <color theme="1"/>
      <name val="Arial"/>
      <family val="2"/>
    </font>
    <font>
      <sz val="8"/>
      <color indexed="8"/>
      <name val="Arial"/>
      <family val="2"/>
    </font>
    <font>
      <b/>
      <sz val="8"/>
      <color rgb="FF333333"/>
      <name val="Arial"/>
      <family val="2"/>
    </font>
    <font>
      <sz val="8"/>
      <color rgb="FF333333"/>
      <name val="Arial"/>
      <family val="2"/>
    </font>
    <font>
      <b/>
      <u/>
      <sz val="10"/>
      <name val="Arial"/>
      <family val="2"/>
    </font>
    <font>
      <sz val="9"/>
      <color indexed="8"/>
      <name val="Arial"/>
      <family val="2"/>
    </font>
    <font>
      <b/>
      <sz val="9"/>
      <color rgb="FF000000"/>
      <name val="Arial"/>
      <family val="2"/>
    </font>
    <font>
      <sz val="9"/>
      <color rgb="FF000000"/>
      <name val="Arial"/>
      <family val="2"/>
    </font>
    <font>
      <b/>
      <sz val="9"/>
      <color indexed="8"/>
      <name val="Arial"/>
      <family val="2"/>
    </font>
    <font>
      <sz val="12"/>
      <color theme="1"/>
      <name val="Arial"/>
      <family val="2"/>
    </font>
    <font>
      <b/>
      <sz val="14"/>
      <color theme="1"/>
      <name val="Arial"/>
      <family val="2"/>
    </font>
    <font>
      <b/>
      <sz val="14"/>
      <name val="Arial"/>
      <family val="2"/>
    </font>
    <font>
      <sz val="11"/>
      <color theme="1"/>
      <name val="Arial"/>
      <family val="2"/>
    </font>
    <font>
      <sz val="14"/>
      <color theme="1"/>
      <name val="Arial"/>
      <family val="2"/>
    </font>
    <font>
      <sz val="11"/>
      <color rgb="FF000000"/>
      <name val="Calibri"/>
      <family val="2"/>
      <scheme val="minor"/>
    </font>
    <font>
      <sz val="10"/>
      <color theme="1"/>
      <name val="Times New Roman"/>
      <family val="2"/>
    </font>
    <font>
      <sz val="24"/>
      <color rgb="FFFF0000"/>
      <name val="Arial"/>
      <family val="2"/>
    </font>
    <font>
      <b/>
      <sz val="11"/>
      <color theme="1"/>
      <name val="Arial"/>
      <family val="2"/>
    </font>
    <font>
      <u/>
      <sz val="8"/>
      <color theme="10"/>
      <name val="Arial"/>
      <family val="2"/>
    </font>
  </fonts>
  <fills count="21">
    <fill>
      <patternFill patternType="none"/>
    </fill>
    <fill>
      <patternFill patternType="gray125"/>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indexed="40"/>
      </patternFill>
    </fill>
    <fill>
      <patternFill patternType="solid">
        <fgColor rgb="FFFFFF00"/>
        <bgColor indexed="64"/>
      </patternFill>
    </fill>
    <fill>
      <patternFill patternType="solid">
        <fgColor theme="9" tint="0.79998168889431442"/>
        <bgColor indexed="64"/>
      </patternFill>
    </fill>
  </fills>
  <borders count="68">
    <border>
      <left/>
      <right/>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theme="0" tint="-0.499984740745262"/>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style="thin">
        <color rgb="FF000000"/>
      </left>
      <right style="thin">
        <color rgb="FF000000"/>
      </right>
      <top style="thin">
        <color rgb="FF000000"/>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auto="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mediumDashed">
        <color auto="1"/>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style="mediumDashed">
        <color auto="1"/>
      </right>
      <top/>
      <bottom style="mediumDashed">
        <color auto="1"/>
      </bottom>
      <diagonal/>
    </border>
  </borders>
  <cellStyleXfs count="261">
    <xf numFmtId="0" fontId="0" fillId="0" borderId="0"/>
    <xf numFmtId="166" fontId="3" fillId="0" borderId="0"/>
    <xf numFmtId="165" fontId="7" fillId="0" borderId="0" applyFont="0" applyFill="0" applyBorder="0" applyAlignment="0" applyProtection="0"/>
    <xf numFmtId="0" fontId="3" fillId="0" borderId="0"/>
    <xf numFmtId="0" fontId="7" fillId="0" borderId="0"/>
    <xf numFmtId="165" fontId="11" fillId="0" borderId="0" applyFont="0" applyFill="0" applyBorder="0" applyAlignment="0" applyProtection="0"/>
    <xf numFmtId="0" fontId="3" fillId="0" borderId="0"/>
    <xf numFmtId="0" fontId="8" fillId="0" borderId="0"/>
    <xf numFmtId="0" fontId="3" fillId="0" borderId="0"/>
    <xf numFmtId="9" fontId="8" fillId="0" borderId="0" applyFont="0" applyFill="0" applyBorder="0" applyAlignment="0" applyProtection="0"/>
    <xf numFmtId="172" fontId="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7" fillId="0" borderId="0"/>
    <xf numFmtId="0" fontId="7" fillId="0" borderId="0"/>
    <xf numFmtId="0" fontId="3" fillId="0" borderId="0"/>
    <xf numFmtId="0" fontId="42" fillId="0" borderId="0" applyNumberFormat="0" applyFill="0" applyBorder="0" applyAlignment="0" applyProtection="0"/>
    <xf numFmtId="2" fontId="42" fillId="0" borderId="0" applyFill="0" applyBorder="0" applyAlignment="0" applyProtection="0"/>
    <xf numFmtId="0" fontId="43" fillId="0" borderId="0" applyNumberFormat="0" applyFill="0" applyBorder="0" applyAlignment="0" applyProtection="0"/>
    <xf numFmtId="0" fontId="44" fillId="0" borderId="0" applyNumberFormat="0" applyFill="0" applyBorder="0" applyProtection="0">
      <alignment horizontal="center"/>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9" borderId="46" applyNumberFormat="0" applyFont="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0" fontId="42" fillId="0" borderId="47" applyNumberFormat="0" applyFill="0" applyAlignment="0" applyProtection="0"/>
    <xf numFmtId="43" fontId="11" fillId="0" borderId="0" applyFont="0" applyFill="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165" fontId="3" fillId="0" borderId="0" applyFont="0" applyFill="0" applyBorder="0" applyAlignment="0" applyProtection="0"/>
    <xf numFmtId="0" fontId="7" fillId="0" borderId="0"/>
    <xf numFmtId="0" fontId="3" fillId="0" borderId="0"/>
    <xf numFmtId="165" fontId="7" fillId="0" borderId="0" applyFont="0" applyFill="0" applyBorder="0" applyAlignment="0" applyProtection="0"/>
    <xf numFmtId="0" fontId="45" fillId="0" borderId="0"/>
    <xf numFmtId="0" fontId="7" fillId="0" borderId="0"/>
    <xf numFmtId="0" fontId="7" fillId="0" borderId="0"/>
    <xf numFmtId="9" fontId="7" fillId="0" borderId="0" applyFont="0" applyFill="0" applyBorder="0" applyAlignment="0" applyProtection="0"/>
    <xf numFmtId="165" fontId="3" fillId="0" borderId="0" applyFont="0" applyFill="0" applyBorder="0" applyAlignment="0" applyProtection="0"/>
    <xf numFmtId="0" fontId="7" fillId="0" borderId="0"/>
    <xf numFmtId="0" fontId="3" fillId="0" borderId="0"/>
    <xf numFmtId="0" fontId="3" fillId="0" borderId="0"/>
    <xf numFmtId="0" fontId="3" fillId="0" borderId="0"/>
    <xf numFmtId="165" fontId="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35" fillId="18" borderId="48" applyNumberFormat="0" applyProtection="0">
      <alignment horizontal="left" vertical="center" indent="1"/>
    </xf>
    <xf numFmtId="165" fontId="8" fillId="0" borderId="0" applyFont="0" applyFill="0" applyBorder="0" applyAlignment="0" applyProtection="0"/>
    <xf numFmtId="0" fontId="8" fillId="0" borderId="0"/>
    <xf numFmtId="165" fontId="7"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3" fillId="0" borderId="0" applyFont="0" applyFill="0" applyBorder="0" applyAlignment="0" applyProtection="0"/>
    <xf numFmtId="165" fontId="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7" fillId="0" borderId="0" applyFont="0" applyFill="0" applyBorder="0" applyAlignment="0" applyProtection="0"/>
    <xf numFmtId="164" fontId="3" fillId="0" borderId="0" applyFont="0" applyFill="0" applyBorder="0" applyAlignment="0" applyProtection="0"/>
    <xf numFmtId="0" fontId="63" fillId="0" borderId="0"/>
    <xf numFmtId="0" fontId="66" fillId="0" borderId="0" applyNumberFormat="0" applyFill="0" applyBorder="0" applyAlignment="0" applyProtection="0"/>
  </cellStyleXfs>
  <cellXfs count="1025">
    <xf numFmtId="0" fontId="0" fillId="0" borderId="0" xfId="0"/>
    <xf numFmtId="167" fontId="2" fillId="2" borderId="0" xfId="2" applyNumberFormat="1" applyFont="1" applyFill="1" applyBorder="1" applyAlignment="1">
      <alignment horizontal="center"/>
    </xf>
    <xf numFmtId="0" fontId="8" fillId="3" borderId="0" xfId="0" applyFont="1" applyFill="1" applyBorder="1" applyAlignment="1">
      <alignment vertical="top"/>
    </xf>
    <xf numFmtId="3" fontId="1" fillId="3" borderId="0" xfId="2" applyNumberFormat="1" applyFont="1" applyFill="1" applyBorder="1" applyAlignment="1">
      <alignment vertical="top"/>
    </xf>
    <xf numFmtId="0" fontId="9" fillId="3" borderId="0" xfId="0" applyFont="1" applyFill="1" applyBorder="1" applyAlignment="1">
      <alignment vertical="top"/>
    </xf>
    <xf numFmtId="0" fontId="1" fillId="4" borderId="0" xfId="0" applyFont="1" applyFill="1" applyBorder="1" applyAlignment="1">
      <alignment horizontal="right"/>
    </xf>
    <xf numFmtId="0" fontId="5" fillId="2" borderId="0" xfId="3" applyFont="1" applyFill="1" applyBorder="1" applyAlignment="1">
      <alignment horizontal="center" vertical="center"/>
    </xf>
    <xf numFmtId="0" fontId="0" fillId="0" borderId="0" xfId="0" applyFill="1"/>
    <xf numFmtId="3" fontId="1" fillId="5" borderId="0" xfId="0" applyNumberFormat="1" applyFont="1" applyFill="1" applyBorder="1" applyAlignment="1" applyProtection="1">
      <alignment vertical="top"/>
      <protection locked="0"/>
    </xf>
    <xf numFmtId="3" fontId="4" fillId="5" borderId="11" xfId="0" applyNumberFormat="1" applyFont="1" applyFill="1" applyBorder="1" applyAlignment="1" applyProtection="1">
      <alignment vertical="top"/>
    </xf>
    <xf numFmtId="3" fontId="4" fillId="5" borderId="0" xfId="0" applyNumberFormat="1" applyFont="1" applyFill="1" applyBorder="1" applyAlignment="1" applyProtection="1">
      <alignment vertical="top"/>
    </xf>
    <xf numFmtId="3" fontId="4" fillId="5" borderId="0" xfId="0" applyNumberFormat="1" applyFont="1" applyFill="1" applyBorder="1" applyAlignment="1" applyProtection="1">
      <alignment horizontal="right" vertical="top"/>
    </xf>
    <xf numFmtId="3" fontId="1" fillId="6" borderId="0" xfId="2" applyNumberFormat="1" applyFont="1" applyFill="1" applyBorder="1" applyAlignment="1" applyProtection="1">
      <alignment horizontal="right" vertical="top" wrapText="1"/>
    </xf>
    <xf numFmtId="0" fontId="8" fillId="0" borderId="0" xfId="0" applyFont="1" applyAlignment="1">
      <alignment wrapText="1"/>
    </xf>
    <xf numFmtId="14" fontId="8" fillId="0" borderId="0" xfId="0" applyNumberFormat="1" applyFont="1" applyAlignment="1">
      <alignment wrapText="1"/>
    </xf>
    <xf numFmtId="0" fontId="10" fillId="0" borderId="0" xfId="0" applyFont="1" applyFill="1"/>
    <xf numFmtId="0" fontId="8" fillId="4" borderId="0" xfId="0" applyFont="1" applyFill="1"/>
    <xf numFmtId="49" fontId="12" fillId="4" borderId="16" xfId="0" applyNumberFormat="1" applyFont="1" applyFill="1" applyBorder="1" applyAlignment="1">
      <alignment horizontal="left"/>
    </xf>
    <xf numFmtId="169" fontId="12" fillId="4" borderId="16" xfId="0" applyNumberFormat="1" applyFont="1" applyFill="1" applyBorder="1"/>
    <xf numFmtId="0" fontId="13" fillId="0" borderId="0" xfId="0" applyFont="1" applyAlignment="1">
      <alignment horizontal="left"/>
    </xf>
    <xf numFmtId="0" fontId="13" fillId="0" borderId="0" xfId="0" applyFont="1" applyBorder="1" applyAlignment="1">
      <alignment horizontal="left"/>
    </xf>
    <xf numFmtId="0" fontId="17" fillId="7" borderId="0" xfId="0" applyFont="1" applyFill="1"/>
    <xf numFmtId="0" fontId="18" fillId="7" borderId="0" xfId="0" applyFont="1" applyFill="1" applyBorder="1" applyAlignment="1"/>
    <xf numFmtId="0" fontId="17" fillId="4" borderId="0" xfId="0" applyFont="1" applyFill="1"/>
    <xf numFmtId="0" fontId="12" fillId="0" borderId="0" xfId="3" applyFont="1" applyFill="1" applyBorder="1" applyAlignment="1">
      <alignment horizontal="center"/>
    </xf>
    <xf numFmtId="0" fontId="18" fillId="0" borderId="0" xfId="0" applyFont="1" applyFill="1" applyBorder="1" applyAlignment="1">
      <alignment horizontal="center"/>
    </xf>
    <xf numFmtId="0" fontId="17" fillId="0" borderId="0" xfId="0" applyFont="1" applyFill="1" applyBorder="1"/>
    <xf numFmtId="0" fontId="12" fillId="4" borderId="0" xfId="3" applyFont="1" applyFill="1" applyBorder="1" applyAlignment="1">
      <alignment horizontal="center"/>
    </xf>
    <xf numFmtId="0" fontId="12" fillId="4" borderId="0" xfId="0" applyFont="1" applyFill="1" applyBorder="1" applyAlignment="1">
      <alignment horizontal="right"/>
    </xf>
    <xf numFmtId="0" fontId="12" fillId="4" borderId="0" xfId="0" applyNumberFormat="1" applyFont="1" applyFill="1" applyBorder="1" applyAlignment="1" applyProtection="1">
      <protection locked="0"/>
    </xf>
    <xf numFmtId="0" fontId="12" fillId="4" borderId="0" xfId="3" applyFont="1" applyFill="1" applyBorder="1" applyAlignment="1">
      <alignment horizontal="centerContinuous"/>
    </xf>
    <xf numFmtId="0" fontId="18" fillId="4" borderId="0" xfId="0" applyFont="1" applyFill="1" applyBorder="1" applyAlignment="1">
      <alignment horizontal="center"/>
    </xf>
    <xf numFmtId="0" fontId="17" fillId="4" borderId="0" xfId="0" applyFont="1" applyFill="1" applyBorder="1" applyAlignment="1"/>
    <xf numFmtId="0" fontId="3" fillId="4" borderId="0" xfId="3" applyFont="1" applyFill="1" applyBorder="1" applyAlignment="1">
      <alignment horizontal="center" vertical="center"/>
    </xf>
    <xf numFmtId="0" fontId="3" fillId="4" borderId="0" xfId="3" applyFont="1" applyFill="1" applyBorder="1" applyAlignment="1">
      <alignment horizontal="center"/>
    </xf>
    <xf numFmtId="0" fontId="17" fillId="4" borderId="0" xfId="0" applyFont="1" applyFill="1" applyBorder="1" applyAlignment="1">
      <alignment horizontal="center"/>
    </xf>
    <xf numFmtId="0" fontId="3" fillId="7" borderId="6" xfId="0" applyFont="1" applyFill="1" applyBorder="1" applyAlignment="1">
      <alignment horizontal="center" vertical="center"/>
    </xf>
    <xf numFmtId="167" fontId="12" fillId="7" borderId="3" xfId="2" applyNumberFormat="1" applyFont="1" applyFill="1" applyBorder="1" applyAlignment="1">
      <alignment horizontal="center" vertical="center"/>
    </xf>
    <xf numFmtId="0" fontId="12" fillId="7" borderId="7" xfId="3" applyFont="1" applyFill="1" applyBorder="1" applyAlignment="1">
      <alignment horizontal="center" vertical="center"/>
    </xf>
    <xf numFmtId="0" fontId="19" fillId="4" borderId="0" xfId="0" applyFont="1" applyFill="1" applyBorder="1" applyAlignment="1">
      <alignment horizontal="center"/>
    </xf>
    <xf numFmtId="0" fontId="17" fillId="4" borderId="1" xfId="0" applyFont="1" applyFill="1" applyBorder="1" applyAlignment="1"/>
    <xf numFmtId="0" fontId="12" fillId="4" borderId="0" xfId="3" applyFont="1" applyFill="1" applyBorder="1" applyAlignment="1">
      <alignment vertical="center"/>
    </xf>
    <xf numFmtId="0" fontId="3" fillId="4" borderId="0" xfId="3" applyFont="1" applyFill="1" applyBorder="1" applyAlignment="1"/>
    <xf numFmtId="0" fontId="12" fillId="4" borderId="1" xfId="0" applyFont="1" applyFill="1" applyBorder="1" applyAlignment="1"/>
    <xf numFmtId="3" fontId="3" fillId="4" borderId="0" xfId="0" applyNumberFormat="1" applyFont="1" applyFill="1" applyBorder="1" applyAlignment="1">
      <alignment vertical="top"/>
    </xf>
    <xf numFmtId="0" fontId="17" fillId="4" borderId="0" xfId="0" applyFont="1" applyFill="1" applyBorder="1" applyAlignment="1">
      <alignment vertical="top"/>
    </xf>
    <xf numFmtId="0" fontId="17" fillId="4" borderId="0" xfId="0" applyFont="1" applyFill="1" applyAlignment="1"/>
    <xf numFmtId="0" fontId="12" fillId="4" borderId="1" xfId="0" applyFont="1" applyFill="1" applyBorder="1" applyAlignment="1">
      <alignment horizontal="left" vertical="top"/>
    </xf>
    <xf numFmtId="3" fontId="12" fillId="4" borderId="0" xfId="0" applyNumberFormat="1" applyFont="1" applyFill="1" applyBorder="1" applyAlignment="1">
      <alignment vertical="top"/>
    </xf>
    <xf numFmtId="0" fontId="3" fillId="4" borderId="1" xfId="0" applyFont="1" applyFill="1" applyBorder="1" applyAlignment="1">
      <alignment horizontal="left" vertical="top"/>
    </xf>
    <xf numFmtId="3" fontId="3" fillId="4" borderId="0" xfId="2" applyNumberFormat="1" applyFont="1" applyFill="1" applyBorder="1" applyAlignment="1" applyProtection="1">
      <alignment vertical="top"/>
      <protection locked="0"/>
    </xf>
    <xf numFmtId="0" fontId="3" fillId="4" borderId="0" xfId="0" applyFont="1" applyFill="1" applyBorder="1" applyAlignment="1">
      <alignment vertical="top"/>
    </xf>
    <xf numFmtId="3" fontId="20" fillId="4" borderId="0" xfId="0" applyNumberFormat="1" applyFont="1" applyFill="1" applyBorder="1" applyAlignment="1">
      <alignment vertical="top"/>
    </xf>
    <xf numFmtId="3" fontId="3" fillId="4" borderId="0" xfId="0" applyNumberFormat="1" applyFont="1" applyFill="1" applyBorder="1" applyAlignment="1" applyProtection="1">
      <alignment vertical="top"/>
      <protection locked="0"/>
    </xf>
    <xf numFmtId="0" fontId="21" fillId="4" borderId="0" xfId="0" applyFont="1" applyFill="1" applyBorder="1" applyAlignment="1">
      <alignment vertical="top"/>
    </xf>
    <xf numFmtId="0" fontId="21" fillId="4" borderId="1" xfId="0" applyFont="1" applyFill="1" applyBorder="1" applyAlignment="1">
      <alignment horizontal="left" vertical="top"/>
    </xf>
    <xf numFmtId="3" fontId="21" fillId="4" borderId="0" xfId="0" applyNumberFormat="1" applyFont="1" applyFill="1" applyBorder="1" applyAlignment="1">
      <alignment vertical="top"/>
    </xf>
    <xf numFmtId="0" fontId="22" fillId="4" borderId="0" xfId="0" applyFont="1" applyFill="1" applyBorder="1" applyAlignment="1">
      <alignment vertical="top"/>
    </xf>
    <xf numFmtId="3" fontId="12" fillId="4" borderId="0" xfId="2" applyNumberFormat="1" applyFont="1" applyFill="1" applyBorder="1" applyAlignment="1">
      <alignment vertical="top"/>
    </xf>
    <xf numFmtId="0" fontId="17" fillId="4" borderId="1" xfId="0" applyFont="1" applyFill="1" applyBorder="1"/>
    <xf numFmtId="3" fontId="21" fillId="4" borderId="0" xfId="2" applyNumberFormat="1" applyFont="1" applyFill="1" applyBorder="1" applyAlignment="1">
      <alignment vertical="top"/>
    </xf>
    <xf numFmtId="0" fontId="17" fillId="4" borderId="2" xfId="0" applyFont="1" applyFill="1" applyBorder="1"/>
    <xf numFmtId="0" fontId="3" fillId="4" borderId="0" xfId="0" applyFont="1" applyFill="1" applyBorder="1"/>
    <xf numFmtId="165" fontId="3" fillId="4" borderId="0" xfId="2" applyFont="1" applyFill="1" applyBorder="1"/>
    <xf numFmtId="0" fontId="3" fillId="4" borderId="0" xfId="0" applyFont="1" applyFill="1" applyBorder="1" applyAlignment="1">
      <alignment vertical="center"/>
    </xf>
    <xf numFmtId="0" fontId="3" fillId="4" borderId="0" xfId="0" applyFont="1" applyFill="1" applyBorder="1" applyAlignment="1"/>
    <xf numFmtId="0" fontId="12" fillId="4" borderId="0" xfId="0" applyFont="1" applyFill="1" applyBorder="1" applyAlignment="1">
      <alignment vertical="top"/>
    </xf>
    <xf numFmtId="0" fontId="3" fillId="4" borderId="0" xfId="0" applyFont="1" applyFill="1" applyBorder="1" applyAlignment="1" applyProtection="1">
      <alignment vertical="top" wrapText="1"/>
      <protection locked="0"/>
    </xf>
    <xf numFmtId="0" fontId="17" fillId="7" borderId="0" xfId="0" applyFont="1" applyFill="1" applyBorder="1"/>
    <xf numFmtId="0" fontId="12" fillId="7" borderId="0" xfId="0" applyFont="1" applyFill="1" applyBorder="1" applyAlignment="1"/>
    <xf numFmtId="0" fontId="17" fillId="4" borderId="0" xfId="0" applyFont="1" applyFill="1" applyAlignment="1">
      <alignment vertical="top"/>
    </xf>
    <xf numFmtId="0" fontId="12" fillId="7" borderId="0" xfId="1" applyNumberFormat="1" applyFont="1" applyFill="1" applyBorder="1" applyAlignment="1">
      <alignment vertical="center"/>
    </xf>
    <xf numFmtId="0" fontId="12" fillId="4" borderId="0" xfId="1" applyNumberFormat="1" applyFont="1" applyFill="1" applyBorder="1" applyAlignment="1">
      <alignment horizontal="centerContinuous" vertical="center"/>
    </xf>
    <xf numFmtId="0" fontId="12" fillId="4" borderId="0" xfId="1" applyNumberFormat="1" applyFont="1" applyFill="1" applyBorder="1" applyAlignment="1">
      <alignment vertical="center"/>
    </xf>
    <xf numFmtId="0" fontId="12" fillId="4" borderId="0" xfId="1" applyNumberFormat="1" applyFont="1" applyFill="1" applyBorder="1" applyAlignment="1">
      <alignment horizontal="right" vertical="top"/>
    </xf>
    <xf numFmtId="0" fontId="3" fillId="7" borderId="5" xfId="0" applyFont="1" applyFill="1" applyBorder="1"/>
    <xf numFmtId="0" fontId="19" fillId="4" borderId="0" xfId="0" applyFont="1" applyFill="1" applyAlignment="1">
      <alignment vertical="top"/>
    </xf>
    <xf numFmtId="0" fontId="19" fillId="4" borderId="0" xfId="0" applyFont="1" applyFill="1" applyBorder="1"/>
    <xf numFmtId="167" fontId="12" fillId="7" borderId="0" xfId="2" applyNumberFormat="1" applyFont="1" applyFill="1" applyBorder="1" applyAlignment="1">
      <alignment horizontal="center"/>
    </xf>
    <xf numFmtId="168" fontId="3" fillId="4" borderId="0" xfId="2" applyNumberFormat="1" applyFont="1" applyFill="1" applyBorder="1" applyAlignment="1">
      <alignment vertical="top"/>
    </xf>
    <xf numFmtId="0" fontId="17" fillId="4" borderId="0" xfId="0" applyFont="1" applyFill="1" applyBorder="1" applyAlignment="1">
      <alignment horizontal="right" vertical="top"/>
    </xf>
    <xf numFmtId="0" fontId="3" fillId="4" borderId="0" xfId="0" applyFont="1" applyFill="1" applyBorder="1" applyAlignment="1">
      <alignment vertical="top" wrapText="1"/>
    </xf>
    <xf numFmtId="3" fontId="3" fillId="4" borderId="0" xfId="2" applyNumberFormat="1" applyFont="1" applyFill="1" applyBorder="1" applyAlignment="1">
      <alignment vertical="top"/>
    </xf>
    <xf numFmtId="3" fontId="12" fillId="4" borderId="0" xfId="0" applyNumberFormat="1" applyFont="1" applyFill="1" applyBorder="1" applyAlignment="1" applyProtection="1">
      <alignment vertical="top"/>
    </xf>
    <xf numFmtId="0" fontId="18" fillId="4" borderId="0" xfId="0" applyFont="1" applyFill="1" applyBorder="1" applyAlignment="1">
      <alignment horizontal="right" vertical="top"/>
    </xf>
    <xf numFmtId="0" fontId="17" fillId="4" borderId="0" xfId="0" applyFont="1" applyFill="1" applyBorder="1" applyAlignment="1">
      <alignment vertical="top" wrapText="1"/>
    </xf>
    <xf numFmtId="0" fontId="12" fillId="4" borderId="0" xfId="0" applyFont="1" applyFill="1" applyBorder="1" applyAlignment="1">
      <alignment horizontal="left" vertical="top"/>
    </xf>
    <xf numFmtId="3" fontId="20" fillId="4" borderId="0" xfId="2" applyNumberFormat="1" applyFont="1" applyFill="1" applyBorder="1" applyAlignment="1">
      <alignment vertical="top"/>
    </xf>
    <xf numFmtId="0" fontId="3" fillId="4" borderId="0" xfId="0" applyFont="1" applyFill="1" applyBorder="1" applyAlignment="1">
      <alignment horizontal="left" vertical="top"/>
    </xf>
    <xf numFmtId="0" fontId="12" fillId="7" borderId="0" xfId="3" applyFont="1" applyFill="1" applyBorder="1" applyAlignment="1"/>
    <xf numFmtId="0" fontId="12" fillId="4" borderId="0" xfId="3" applyFont="1" applyFill="1" applyBorder="1" applyAlignment="1"/>
    <xf numFmtId="0" fontId="17" fillId="4" borderId="0" xfId="0" applyFont="1" applyFill="1" applyAlignment="1">
      <alignment wrapText="1"/>
    </xf>
    <xf numFmtId="0" fontId="17" fillId="4" borderId="0" xfId="0" applyFont="1" applyFill="1" applyBorder="1" applyAlignment="1">
      <alignment wrapText="1"/>
    </xf>
    <xf numFmtId="0" fontId="17" fillId="4" borderId="1" xfId="0" applyFont="1" applyFill="1" applyBorder="1" applyAlignment="1">
      <alignment vertical="top"/>
    </xf>
    <xf numFmtId="0" fontId="12" fillId="4" borderId="0" xfId="3" applyFont="1" applyFill="1" applyBorder="1" applyAlignment="1">
      <alignment vertical="top"/>
    </xf>
    <xf numFmtId="0" fontId="23" fillId="4" borderId="0" xfId="3" applyFont="1" applyFill="1" applyBorder="1" applyAlignment="1">
      <alignment horizontal="center"/>
    </xf>
    <xf numFmtId="3" fontId="12" fillId="4" borderId="0" xfId="0" applyNumberFormat="1" applyFont="1" applyFill="1" applyBorder="1" applyAlignment="1" applyProtection="1">
      <alignment horizontal="right" vertical="top"/>
    </xf>
    <xf numFmtId="3" fontId="3" fillId="4" borderId="0" xfId="0" applyNumberFormat="1" applyFont="1" applyFill="1" applyBorder="1" applyAlignment="1" applyProtection="1">
      <alignment horizontal="right" vertical="top"/>
    </xf>
    <xf numFmtId="3" fontId="3" fillId="4" borderId="0" xfId="2" applyNumberFormat="1" applyFont="1" applyFill="1" applyBorder="1" applyAlignment="1" applyProtection="1">
      <alignment horizontal="right" vertical="top" wrapText="1"/>
    </xf>
    <xf numFmtId="0" fontId="23" fillId="4" borderId="0" xfId="3" applyFont="1" applyFill="1" applyBorder="1" applyAlignment="1" applyProtection="1">
      <alignment horizontal="center"/>
    </xf>
    <xf numFmtId="0" fontId="3" fillId="4" borderId="2" xfId="0" applyFont="1" applyFill="1" applyBorder="1" applyAlignment="1">
      <alignment horizontal="left" vertical="top"/>
    </xf>
    <xf numFmtId="0" fontId="17" fillId="4" borderId="3" xfId="0" applyFont="1" applyFill="1" applyBorder="1"/>
    <xf numFmtId="0" fontId="3" fillId="4" borderId="0" xfId="0" applyFont="1" applyFill="1" applyBorder="1" applyAlignment="1">
      <alignment vertical="center" wrapText="1"/>
    </xf>
    <xf numFmtId="0" fontId="3" fillId="4" borderId="0" xfId="0" applyFont="1" applyFill="1" applyBorder="1" applyAlignment="1">
      <alignment wrapText="1"/>
    </xf>
    <xf numFmtId="0" fontId="3" fillId="4" borderId="0" xfId="0" applyFont="1" applyFill="1" applyBorder="1" applyProtection="1">
      <protection locked="0"/>
    </xf>
    <xf numFmtId="165" fontId="3" fillId="4" borderId="0" xfId="2" applyFont="1" applyFill="1" applyBorder="1" applyProtection="1">
      <protection locked="0"/>
    </xf>
    <xf numFmtId="0" fontId="3" fillId="4" borderId="0" xfId="0" applyFont="1" applyFill="1" applyBorder="1" applyAlignment="1" applyProtection="1">
      <alignment vertical="center"/>
      <protection locked="0"/>
    </xf>
    <xf numFmtId="0" fontId="3" fillId="4" borderId="0" xfId="0" applyFont="1" applyFill="1" applyBorder="1" applyAlignment="1" applyProtection="1">
      <alignment wrapText="1"/>
      <protection locked="0"/>
    </xf>
    <xf numFmtId="0" fontId="12" fillId="4" borderId="0" xfId="0" applyFont="1" applyFill="1" applyBorder="1" applyAlignment="1"/>
    <xf numFmtId="0" fontId="24" fillId="7" borderId="8" xfId="3" applyFont="1" applyFill="1" applyBorder="1" applyAlignment="1">
      <alignment horizontal="center" vertical="center" wrapText="1"/>
    </xf>
    <xf numFmtId="0" fontId="12" fillId="7" borderId="5" xfId="3" applyFont="1" applyFill="1" applyBorder="1" applyAlignment="1">
      <alignment horizontal="center" vertical="center" wrapText="1"/>
    </xf>
    <xf numFmtId="0" fontId="24" fillId="4" borderId="0" xfId="0" applyFont="1" applyFill="1" applyBorder="1"/>
    <xf numFmtId="0" fontId="24" fillId="7" borderId="2" xfId="3" applyFont="1" applyFill="1" applyBorder="1" applyAlignment="1">
      <alignment horizontal="center" vertical="center" wrapText="1"/>
    </xf>
    <xf numFmtId="0" fontId="18" fillId="4" borderId="1" xfId="0" applyFont="1" applyFill="1" applyBorder="1" applyAlignment="1">
      <alignment vertical="top"/>
    </xf>
    <xf numFmtId="3" fontId="18" fillId="4" borderId="0" xfId="0" applyNumberFormat="1" applyFont="1" applyFill="1" applyBorder="1" applyAlignment="1">
      <alignment vertical="top"/>
    </xf>
    <xf numFmtId="0" fontId="18" fillId="4" borderId="0" xfId="0" applyFont="1" applyFill="1" applyBorder="1" applyAlignment="1">
      <alignment vertical="top"/>
    </xf>
    <xf numFmtId="0" fontId="25" fillId="4" borderId="1" xfId="0" applyFont="1" applyFill="1" applyBorder="1" applyAlignment="1">
      <alignment vertical="top"/>
    </xf>
    <xf numFmtId="3" fontId="18" fillId="4" borderId="0" xfId="2" applyNumberFormat="1" applyFont="1" applyFill="1" applyBorder="1" applyAlignment="1">
      <alignment vertical="top"/>
    </xf>
    <xf numFmtId="0" fontId="26" fillId="4" borderId="0" xfId="0" applyFont="1" applyFill="1"/>
    <xf numFmtId="3" fontId="17" fillId="4" borderId="0" xfId="0" applyNumberFormat="1" applyFont="1" applyFill="1" applyBorder="1" applyAlignment="1">
      <alignment vertical="top"/>
    </xf>
    <xf numFmtId="3" fontId="17" fillId="4" borderId="0" xfId="2" applyNumberFormat="1" applyFont="1" applyFill="1" applyBorder="1" applyAlignment="1">
      <alignment vertical="top"/>
    </xf>
    <xf numFmtId="0" fontId="17" fillId="4" borderId="0" xfId="0" applyFont="1" applyFill="1" applyAlignment="1">
      <alignment horizontal="left"/>
    </xf>
    <xf numFmtId="0" fontId="17" fillId="4" borderId="0" xfId="0" applyFont="1" applyFill="1" applyAlignment="1">
      <alignment vertical="center"/>
    </xf>
    <xf numFmtId="0" fontId="17" fillId="4" borderId="0" xfId="0" applyFont="1" applyFill="1" applyAlignment="1">
      <alignment horizontal="center"/>
    </xf>
    <xf numFmtId="0" fontId="17" fillId="4" borderId="0" xfId="0" applyFont="1" applyFill="1" applyBorder="1" applyAlignment="1" applyProtection="1">
      <protection locked="0"/>
    </xf>
    <xf numFmtId="0" fontId="17" fillId="7" borderId="0" xfId="0" applyFont="1" applyFill="1" applyBorder="1" applyAlignment="1" applyProtection="1"/>
    <xf numFmtId="0" fontId="12" fillId="7" borderId="0" xfId="3" applyFont="1" applyFill="1" applyBorder="1" applyAlignment="1" applyProtection="1"/>
    <xf numFmtId="0" fontId="17" fillId="4" borderId="0" xfId="0" applyFont="1" applyFill="1" applyBorder="1" applyProtection="1"/>
    <xf numFmtId="0" fontId="12" fillId="7" borderId="0" xfId="1" applyNumberFormat="1" applyFont="1" applyFill="1" applyBorder="1" applyAlignment="1" applyProtection="1">
      <alignment horizontal="centerContinuous" vertical="center"/>
    </xf>
    <xf numFmtId="0" fontId="12" fillId="7" borderId="0" xfId="0" applyFont="1" applyFill="1" applyBorder="1" applyAlignment="1" applyProtection="1">
      <alignment horizontal="centerContinuous"/>
    </xf>
    <xf numFmtId="0" fontId="12" fillId="4" borderId="0" xfId="1" applyNumberFormat="1" applyFont="1" applyFill="1" applyBorder="1" applyAlignment="1" applyProtection="1">
      <alignment horizontal="centerContinuous" vertical="center"/>
    </xf>
    <xf numFmtId="0" fontId="12" fillId="4" borderId="0" xfId="0" applyFont="1" applyFill="1" applyBorder="1" applyAlignment="1" applyProtection="1"/>
    <xf numFmtId="166" fontId="3" fillId="4" borderId="0" xfId="1" applyFont="1" applyFill="1" applyBorder="1" applyProtection="1"/>
    <xf numFmtId="0" fontId="12" fillId="7" borderId="6" xfId="3" applyFont="1" applyFill="1" applyBorder="1" applyAlignment="1" applyProtection="1">
      <alignment horizontal="center" vertical="center" wrapText="1"/>
    </xf>
    <xf numFmtId="0" fontId="12" fillId="7" borderId="3" xfId="3" applyFont="1" applyFill="1" applyBorder="1" applyAlignment="1" applyProtection="1">
      <alignment horizontal="center" vertical="center" wrapText="1"/>
    </xf>
    <xf numFmtId="0" fontId="12" fillId="7" borderId="3" xfId="0" applyFont="1" applyFill="1" applyBorder="1" applyAlignment="1" applyProtection="1">
      <alignment horizontal="center" vertical="center" wrapText="1"/>
    </xf>
    <xf numFmtId="0" fontId="12" fillId="7" borderId="7" xfId="3" applyFont="1" applyFill="1" applyBorder="1" applyAlignment="1" applyProtection="1">
      <alignment horizontal="center" vertical="center" wrapText="1"/>
    </xf>
    <xf numFmtId="0" fontId="12" fillId="4" borderId="1" xfId="1" applyNumberFormat="1" applyFont="1" applyFill="1" applyBorder="1" applyAlignment="1" applyProtection="1">
      <alignment horizontal="centerContinuous" vertical="center"/>
    </xf>
    <xf numFmtId="0" fontId="12" fillId="4" borderId="1" xfId="1" applyNumberFormat="1" applyFont="1" applyFill="1" applyBorder="1" applyAlignment="1" applyProtection="1">
      <alignment vertical="center"/>
    </xf>
    <xf numFmtId="0" fontId="12" fillId="4" borderId="0" xfId="1" applyNumberFormat="1" applyFont="1" applyFill="1" applyBorder="1" applyAlignment="1" applyProtection="1">
      <alignment vertical="top"/>
    </xf>
    <xf numFmtId="0" fontId="18" fillId="4" borderId="1" xfId="0" applyFont="1" applyFill="1" applyBorder="1" applyAlignment="1" applyProtection="1"/>
    <xf numFmtId="0" fontId="12" fillId="4" borderId="0" xfId="0" applyFont="1" applyFill="1" applyBorder="1" applyAlignment="1" applyProtection="1">
      <alignment vertical="top"/>
    </xf>
    <xf numFmtId="3" fontId="12" fillId="4" borderId="0" xfId="0" applyNumberFormat="1" applyFont="1" applyFill="1" applyBorder="1" applyAlignment="1" applyProtection="1">
      <alignment horizontal="center" vertical="top"/>
      <protection locked="0"/>
    </xf>
    <xf numFmtId="0" fontId="17" fillId="4" borderId="1" xfId="0" applyFont="1" applyFill="1" applyBorder="1" applyAlignment="1" applyProtection="1"/>
    <xf numFmtId="0" fontId="23" fillId="4" borderId="0" xfId="0" applyFont="1" applyFill="1" applyBorder="1" applyAlignment="1" applyProtection="1">
      <alignment vertical="top"/>
    </xf>
    <xf numFmtId="3" fontId="3" fillId="4" borderId="0" xfId="0" applyNumberFormat="1" applyFont="1" applyFill="1" applyBorder="1" applyAlignment="1" applyProtection="1">
      <alignment horizontal="center" vertical="top"/>
      <protection locked="0"/>
    </xf>
    <xf numFmtId="3" fontId="3" fillId="4" borderId="0" xfId="0" applyNumberFormat="1" applyFont="1" applyFill="1" applyBorder="1" applyAlignment="1" applyProtection="1">
      <alignment horizontal="right" vertical="top"/>
      <protection locked="0"/>
    </xf>
    <xf numFmtId="0" fontId="3" fillId="4" borderId="0" xfId="0" applyFont="1" applyFill="1" applyBorder="1" applyAlignment="1" applyProtection="1">
      <alignment vertical="top"/>
    </xf>
    <xf numFmtId="0" fontId="12" fillId="4" borderId="0" xfId="0" applyFont="1" applyFill="1" applyBorder="1" applyAlignment="1" applyProtection="1">
      <alignment horizontal="center" vertical="top"/>
      <protection locked="0"/>
    </xf>
    <xf numFmtId="0" fontId="12" fillId="4" borderId="0" xfId="0" applyFont="1" applyFill="1" applyBorder="1" applyAlignment="1" applyProtection="1">
      <alignment horizontal="right" vertical="top"/>
      <protection locked="0"/>
    </xf>
    <xf numFmtId="0" fontId="17" fillId="4" borderId="0" xfId="0" applyFont="1" applyFill="1" applyBorder="1" applyAlignment="1" applyProtection="1">
      <alignment vertical="top"/>
    </xf>
    <xf numFmtId="0" fontId="3" fillId="4" borderId="0" xfId="0" applyNumberFormat="1" applyFont="1" applyFill="1" applyBorder="1" applyAlignment="1" applyProtection="1">
      <alignment horizontal="right" vertical="top"/>
      <protection locked="0"/>
    </xf>
    <xf numFmtId="0" fontId="12" fillId="4" borderId="0" xfId="0" applyFont="1" applyFill="1" applyBorder="1" applyAlignment="1" applyProtection="1">
      <alignment horizontal="right" vertical="top"/>
    </xf>
    <xf numFmtId="0" fontId="25" fillId="4" borderId="1" xfId="0" applyFont="1" applyFill="1" applyBorder="1" applyAlignment="1" applyProtection="1"/>
    <xf numFmtId="0" fontId="21" fillId="4" borderId="0" xfId="0" applyFont="1" applyFill="1" applyBorder="1" applyAlignment="1" applyProtection="1">
      <alignment vertical="top"/>
    </xf>
    <xf numFmtId="3" fontId="21" fillId="4" borderId="0" xfId="0" applyNumberFormat="1" applyFont="1" applyFill="1" applyBorder="1" applyAlignment="1" applyProtection="1">
      <alignment horizontal="center" vertical="top"/>
      <protection locked="0"/>
    </xf>
    <xf numFmtId="3" fontId="21" fillId="4" borderId="0" xfId="0" applyNumberFormat="1" applyFont="1" applyFill="1" applyBorder="1" applyAlignment="1" applyProtection="1">
      <alignment horizontal="right" vertical="top"/>
    </xf>
    <xf numFmtId="0" fontId="17" fillId="4" borderId="0" xfId="0" applyFont="1" applyFill="1" applyBorder="1" applyAlignment="1" applyProtection="1">
      <alignment horizontal="center" vertical="top"/>
      <protection locked="0"/>
    </xf>
    <xf numFmtId="3" fontId="21" fillId="4" borderId="0" xfId="0" applyNumberFormat="1" applyFont="1" applyFill="1" applyBorder="1" applyAlignment="1" applyProtection="1">
      <alignment horizontal="center" vertical="top"/>
    </xf>
    <xf numFmtId="0" fontId="25" fillId="4" borderId="2" xfId="0" applyFont="1" applyFill="1" applyBorder="1" applyAlignment="1" applyProtection="1"/>
    <xf numFmtId="0" fontId="17" fillId="4" borderId="0" xfId="0" applyFont="1" applyFill="1" applyBorder="1" applyAlignment="1" applyProtection="1"/>
    <xf numFmtId="3" fontId="12" fillId="4" borderId="0" xfId="0" applyNumberFormat="1" applyFont="1" applyFill="1" applyBorder="1" applyAlignment="1" applyProtection="1">
      <alignment horizontal="center" vertical="center"/>
    </xf>
    <xf numFmtId="3" fontId="12" fillId="4" borderId="0" xfId="0" applyNumberFormat="1" applyFont="1" applyFill="1" applyBorder="1" applyAlignment="1" applyProtection="1">
      <alignment vertical="center"/>
    </xf>
    <xf numFmtId="0" fontId="3" fillId="4" borderId="0" xfId="0" applyFont="1" applyFill="1" applyBorder="1" applyAlignment="1" applyProtection="1"/>
    <xf numFmtId="0" fontId="17" fillId="4" borderId="0" xfId="0" applyFont="1" applyFill="1" applyProtection="1"/>
    <xf numFmtId="0" fontId="3" fillId="4" borderId="0" xfId="0" applyFont="1" applyFill="1" applyBorder="1" applyProtection="1"/>
    <xf numFmtId="165" fontId="3" fillId="4" borderId="0" xfId="2" applyFont="1" applyFill="1" applyBorder="1" applyProtection="1"/>
    <xf numFmtId="0" fontId="3" fillId="4" borderId="0" xfId="0" applyFont="1" applyFill="1" applyBorder="1" applyAlignment="1" applyProtection="1">
      <alignment vertical="center"/>
    </xf>
    <xf numFmtId="0" fontId="26" fillId="4" borderId="0" xfId="0" applyFont="1" applyFill="1" applyBorder="1" applyAlignment="1" applyProtection="1">
      <alignment horizontal="right"/>
    </xf>
    <xf numFmtId="165" fontId="3" fillId="4" borderId="0" xfId="2" applyFont="1" applyFill="1" applyBorder="1" applyAlignment="1" applyProtection="1">
      <alignment vertical="top"/>
    </xf>
    <xf numFmtId="0" fontId="3" fillId="4" borderId="0" xfId="0" applyFont="1" applyFill="1"/>
    <xf numFmtId="0" fontId="3" fillId="4" borderId="0" xfId="0" applyFont="1" applyFill="1" applyAlignment="1">
      <alignment wrapText="1"/>
    </xf>
    <xf numFmtId="165" fontId="3" fillId="4" borderId="0" xfId="2" applyNumberFormat="1" applyFont="1" applyFill="1" applyAlignment="1">
      <alignment horizontal="center"/>
    </xf>
    <xf numFmtId="0" fontId="17" fillId="4" borderId="0" xfId="0" applyFont="1" applyFill="1" applyBorder="1" applyAlignment="1">
      <alignment horizontal="centerContinuous"/>
    </xf>
    <xf numFmtId="0" fontId="3" fillId="4" borderId="0" xfId="0" applyNumberFormat="1" applyFont="1" applyFill="1" applyBorder="1" applyAlignment="1" applyProtection="1">
      <protection locked="0"/>
    </xf>
    <xf numFmtId="0" fontId="12" fillId="4" borderId="0" xfId="3" applyFont="1" applyFill="1" applyBorder="1" applyAlignment="1">
      <alignment horizontal="center" vertical="top"/>
    </xf>
    <xf numFmtId="0" fontId="3" fillId="4" borderId="0" xfId="3" applyFont="1" applyFill="1" applyBorder="1" applyAlignment="1">
      <alignment horizontal="centerContinuous" vertical="center"/>
    </xf>
    <xf numFmtId="0" fontId="3" fillId="4" borderId="0" xfId="3" applyFont="1" applyFill="1" applyBorder="1" applyAlignment="1">
      <alignment horizontal="center" vertical="top"/>
    </xf>
    <xf numFmtId="0" fontId="19" fillId="7" borderId="6" xfId="0" applyFont="1" applyFill="1" applyBorder="1" applyAlignment="1">
      <alignment vertical="center"/>
    </xf>
    <xf numFmtId="0" fontId="3" fillId="7" borderId="3" xfId="0" applyFont="1" applyFill="1" applyBorder="1" applyAlignment="1">
      <alignment vertical="center"/>
    </xf>
    <xf numFmtId="0" fontId="3" fillId="7" borderId="7" xfId="0" applyFont="1" applyFill="1" applyBorder="1"/>
    <xf numFmtId="0" fontId="3" fillId="4" borderId="0" xfId="3" applyFont="1" applyFill="1" applyBorder="1" applyAlignment="1">
      <alignment vertical="top"/>
    </xf>
    <xf numFmtId="3" fontId="3" fillId="4" borderId="0" xfId="3" applyNumberFormat="1" applyFont="1" applyFill="1" applyBorder="1" applyAlignment="1">
      <alignment vertical="top"/>
    </xf>
    <xf numFmtId="3" fontId="12" fillId="4" borderId="0" xfId="3" applyNumberFormat="1" applyFont="1" applyFill="1" applyBorder="1" applyAlignment="1">
      <alignment vertical="top"/>
    </xf>
    <xf numFmtId="3" fontId="12" fillId="4" borderId="0" xfId="3" applyNumberFormat="1" applyFont="1" applyFill="1" applyBorder="1" applyAlignment="1">
      <alignment horizontal="right" vertical="top" wrapText="1"/>
    </xf>
    <xf numFmtId="0" fontId="17" fillId="4" borderId="1" xfId="0" applyFont="1" applyFill="1" applyBorder="1" applyAlignment="1">
      <alignment horizontal="left" vertical="top" wrapText="1"/>
    </xf>
    <xf numFmtId="0" fontId="17" fillId="4" borderId="0" xfId="0" applyFont="1" applyFill="1" applyBorder="1" applyAlignment="1">
      <alignment horizontal="left" vertical="top" wrapText="1"/>
    </xf>
    <xf numFmtId="0" fontId="17" fillId="4" borderId="0" xfId="0" applyFont="1" applyFill="1" applyAlignment="1">
      <alignment horizontal="left" wrapText="1"/>
    </xf>
    <xf numFmtId="0" fontId="17" fillId="4" borderId="2" xfId="0" applyFont="1" applyFill="1" applyBorder="1" applyAlignment="1">
      <alignment vertical="top"/>
    </xf>
    <xf numFmtId="0" fontId="26" fillId="4" borderId="0" xfId="0" applyFont="1" applyFill="1" applyAlignment="1">
      <alignment horizontal="center"/>
    </xf>
    <xf numFmtId="0" fontId="17" fillId="0" borderId="0" xfId="0" applyFont="1"/>
    <xf numFmtId="0" fontId="18" fillId="7" borderId="6" xfId="0" applyFont="1" applyFill="1" applyBorder="1" applyAlignment="1">
      <alignment horizontal="center"/>
    </xf>
    <xf numFmtId="0" fontId="17" fillId="4" borderId="8" xfId="0" applyFont="1" applyFill="1" applyBorder="1"/>
    <xf numFmtId="0" fontId="17" fillId="0" borderId="5" xfId="0" applyFont="1" applyBorder="1"/>
    <xf numFmtId="0" fontId="17" fillId="0" borderId="0" xfId="0" applyFont="1" applyBorder="1"/>
    <xf numFmtId="0" fontId="29" fillId="0" borderId="0" xfId="0" applyFont="1"/>
    <xf numFmtId="0" fontId="12" fillId="4" borderId="0" xfId="0" applyFont="1" applyFill="1" applyBorder="1" applyAlignment="1">
      <alignment horizontal="left" vertical="center"/>
    </xf>
    <xf numFmtId="0" fontId="18" fillId="0" borderId="0" xfId="0" applyFont="1" applyAlignment="1">
      <alignment horizontal="justify"/>
    </xf>
    <xf numFmtId="0" fontId="13" fillId="0" borderId="0" xfId="0" applyFont="1" applyAlignment="1">
      <alignment horizontal="justify"/>
    </xf>
    <xf numFmtId="0" fontId="30" fillId="4" borderId="0" xfId="0" applyFont="1" applyFill="1" applyBorder="1"/>
    <xf numFmtId="0" fontId="18" fillId="4" borderId="0" xfId="0" applyFont="1" applyFill="1" applyBorder="1"/>
    <xf numFmtId="49" fontId="12" fillId="7" borderId="13" xfId="0" applyNumberFormat="1" applyFont="1" applyFill="1" applyBorder="1" applyAlignment="1">
      <alignment horizontal="left" vertical="center"/>
    </xf>
    <xf numFmtId="49" fontId="12" fillId="7" borderId="13" xfId="0" applyNumberFormat="1" applyFont="1" applyFill="1" applyBorder="1" applyAlignment="1">
      <alignment horizontal="center" vertical="center"/>
    </xf>
    <xf numFmtId="49" fontId="12" fillId="4" borderId="14" xfId="0" applyNumberFormat="1" applyFont="1" applyFill="1" applyBorder="1" applyAlignment="1">
      <alignment horizontal="left"/>
    </xf>
    <xf numFmtId="169" fontId="29" fillId="4" borderId="14" xfId="0" applyNumberFormat="1" applyFont="1" applyFill="1" applyBorder="1"/>
    <xf numFmtId="49" fontId="12" fillId="4" borderId="15" xfId="0" applyNumberFormat="1" applyFont="1" applyFill="1" applyBorder="1" applyAlignment="1">
      <alignment horizontal="left"/>
    </xf>
    <xf numFmtId="169" fontId="29" fillId="4" borderId="15" xfId="0" applyNumberFormat="1" applyFont="1" applyFill="1" applyBorder="1"/>
    <xf numFmtId="169" fontId="29" fillId="4" borderId="16" xfId="0" applyNumberFormat="1" applyFont="1" applyFill="1" applyBorder="1"/>
    <xf numFmtId="0" fontId="27" fillId="4" borderId="0" xfId="0" applyFont="1" applyFill="1" applyBorder="1"/>
    <xf numFmtId="169" fontId="17" fillId="4" borderId="15" xfId="0" applyNumberFormat="1" applyFont="1" applyFill="1" applyBorder="1"/>
    <xf numFmtId="169" fontId="17" fillId="4" borderId="16" xfId="0" applyNumberFormat="1" applyFont="1" applyFill="1" applyBorder="1"/>
    <xf numFmtId="0" fontId="18" fillId="4" borderId="0" xfId="0" applyFont="1" applyFill="1"/>
    <xf numFmtId="49" fontId="12" fillId="4" borderId="0" xfId="0" applyNumberFormat="1" applyFont="1" applyFill="1" applyBorder="1" applyAlignment="1">
      <alignment horizontal="left"/>
    </xf>
    <xf numFmtId="169" fontId="29" fillId="4" borderId="0" xfId="0" applyNumberFormat="1" applyFont="1" applyFill="1" applyBorder="1"/>
    <xf numFmtId="49" fontId="12" fillId="7" borderId="13" xfId="0" applyNumberFormat="1" applyFont="1" applyFill="1" applyBorder="1" applyAlignment="1">
      <alignment horizontal="center" vertical="center" wrapText="1"/>
    </xf>
    <xf numFmtId="49" fontId="12" fillId="4" borderId="1" xfId="0" applyNumberFormat="1" applyFont="1" applyFill="1" applyBorder="1" applyAlignment="1">
      <alignment horizontal="left"/>
    </xf>
    <xf numFmtId="49" fontId="12" fillId="4" borderId="2" xfId="0" applyNumberFormat="1" applyFont="1" applyFill="1" applyBorder="1" applyAlignment="1">
      <alignment horizontal="left"/>
    </xf>
    <xf numFmtId="169" fontId="12" fillId="7" borderId="6" xfId="0" applyNumberFormat="1" applyFont="1" applyFill="1" applyBorder="1"/>
    <xf numFmtId="169" fontId="12" fillId="7" borderId="3" xfId="0" applyNumberFormat="1" applyFont="1" applyFill="1" applyBorder="1"/>
    <xf numFmtId="169" fontId="12" fillId="7" borderId="7" xfId="0" applyNumberFormat="1" applyFont="1" applyFill="1" applyBorder="1"/>
    <xf numFmtId="169" fontId="12" fillId="4" borderId="0" xfId="0" applyNumberFormat="1" applyFont="1" applyFill="1" applyBorder="1"/>
    <xf numFmtId="169" fontId="17" fillId="4" borderId="14" xfId="0" applyNumberFormat="1" applyFont="1" applyFill="1" applyBorder="1"/>
    <xf numFmtId="0" fontId="17" fillId="7" borderId="13" xfId="0" applyFont="1" applyFill="1" applyBorder="1"/>
    <xf numFmtId="0" fontId="18" fillId="7" borderId="14" xfId="6" applyFont="1" applyFill="1" applyBorder="1" applyAlignment="1">
      <alignment horizontal="left" vertical="center" wrapText="1"/>
    </xf>
    <xf numFmtId="4" fontId="18" fillId="7" borderId="14" xfId="5" applyNumberFormat="1"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7" fillId="0" borderId="8" xfId="0" applyFont="1" applyFill="1" applyBorder="1" applyAlignment="1">
      <alignment wrapText="1"/>
    </xf>
    <xf numFmtId="0" fontId="17" fillId="0" borderId="14" xfId="0" applyFont="1" applyFill="1" applyBorder="1" applyAlignment="1">
      <alignment wrapText="1"/>
    </xf>
    <xf numFmtId="4" fontId="17" fillId="0" borderId="14" xfId="0" applyNumberFormat="1" applyFont="1" applyBorder="1" applyAlignment="1"/>
    <xf numFmtId="0" fontId="17" fillId="0" borderId="1" xfId="0" applyFont="1" applyFill="1" applyBorder="1" applyAlignment="1">
      <alignment wrapText="1"/>
    </xf>
    <xf numFmtId="0" fontId="17" fillId="0" borderId="15" xfId="0" applyFont="1" applyFill="1" applyBorder="1" applyAlignment="1">
      <alignment wrapText="1"/>
    </xf>
    <xf numFmtId="4" fontId="17" fillId="0" borderId="15" xfId="5" applyNumberFormat="1" applyFont="1" applyBorder="1" applyAlignment="1"/>
    <xf numFmtId="0" fontId="17" fillId="4" borderId="15" xfId="0" applyFont="1" applyFill="1" applyBorder="1"/>
    <xf numFmtId="0" fontId="17" fillId="4" borderId="16" xfId="0" applyFont="1" applyFill="1" applyBorder="1"/>
    <xf numFmtId="49" fontId="12" fillId="4" borderId="8" xfId="0" applyNumberFormat="1" applyFont="1" applyFill="1" applyBorder="1" applyAlignment="1">
      <alignment horizontal="left"/>
    </xf>
    <xf numFmtId="49" fontId="17" fillId="0" borderId="14" xfId="0" applyNumberFormat="1" applyFont="1" applyFill="1" applyBorder="1" applyAlignment="1">
      <alignment wrapText="1"/>
    </xf>
    <xf numFmtId="4" fontId="17" fillId="0" borderId="14" xfId="5" applyNumberFormat="1" applyFont="1" applyFill="1" applyBorder="1" applyAlignment="1">
      <alignment wrapText="1"/>
    </xf>
    <xf numFmtId="49" fontId="17" fillId="0" borderId="1" xfId="0" applyNumberFormat="1" applyFont="1" applyFill="1" applyBorder="1" applyAlignment="1">
      <alignment wrapText="1"/>
    </xf>
    <xf numFmtId="49" fontId="17" fillId="0" borderId="15" xfId="0" applyNumberFormat="1" applyFont="1" applyFill="1" applyBorder="1" applyAlignment="1">
      <alignment wrapText="1"/>
    </xf>
    <xf numFmtId="4" fontId="17" fillId="0" borderId="0" xfId="5" applyNumberFormat="1" applyFont="1" applyFill="1" applyBorder="1" applyAlignment="1">
      <alignment wrapText="1"/>
    </xf>
    <xf numFmtId="4" fontId="17" fillId="0" borderId="15" xfId="5" applyNumberFormat="1" applyFont="1" applyFill="1" applyBorder="1" applyAlignment="1">
      <alignment wrapText="1"/>
    </xf>
    <xf numFmtId="49" fontId="17" fillId="0" borderId="2" xfId="0" applyNumberFormat="1" applyFont="1" applyFill="1" applyBorder="1" applyAlignment="1">
      <alignment wrapText="1"/>
    </xf>
    <xf numFmtId="49" fontId="17" fillId="0" borderId="16" xfId="0" applyNumberFormat="1" applyFont="1" applyFill="1" applyBorder="1" applyAlignment="1">
      <alignment wrapText="1"/>
    </xf>
    <xf numFmtId="4" fontId="17" fillId="0" borderId="16" xfId="5" applyNumberFormat="1" applyFont="1" applyFill="1" applyBorder="1" applyAlignment="1">
      <alignment wrapText="1"/>
    </xf>
    <xf numFmtId="49" fontId="12" fillId="7" borderId="14" xfId="0" applyNumberFormat="1" applyFont="1" applyFill="1" applyBorder="1" applyAlignment="1">
      <alignment horizontal="center" vertical="center"/>
    </xf>
    <xf numFmtId="0" fontId="18" fillId="7" borderId="13" xfId="6" applyFont="1" applyFill="1" applyBorder="1" applyAlignment="1">
      <alignment horizontal="left" vertical="center" wrapText="1"/>
    </xf>
    <xf numFmtId="4" fontId="18" fillId="7" borderId="13" xfId="5" applyNumberFormat="1" applyFont="1" applyFill="1" applyBorder="1" applyAlignment="1">
      <alignment horizontal="center" vertical="center" wrapText="1"/>
    </xf>
    <xf numFmtId="0" fontId="18" fillId="7" borderId="14" xfId="6" applyFont="1" applyFill="1" applyBorder="1" applyAlignment="1">
      <alignment horizontal="center" vertical="center" wrapText="1"/>
    </xf>
    <xf numFmtId="169" fontId="29" fillId="4" borderId="5" xfId="0" applyNumberFormat="1" applyFont="1" applyFill="1" applyBorder="1"/>
    <xf numFmtId="0" fontId="29" fillId="4" borderId="0" xfId="0" applyFont="1" applyFill="1"/>
    <xf numFmtId="0" fontId="18" fillId="7" borderId="13" xfId="6" applyFont="1" applyFill="1" applyBorder="1" applyAlignment="1">
      <alignment horizontal="center" vertical="center" wrapText="1"/>
    </xf>
    <xf numFmtId="4" fontId="17" fillId="4" borderId="0" xfId="0" applyNumberFormat="1" applyFont="1" applyFill="1" applyBorder="1"/>
    <xf numFmtId="4" fontId="31" fillId="7" borderId="13" xfId="0" applyNumberFormat="1" applyFont="1" applyFill="1" applyBorder="1" applyAlignment="1">
      <alignment horizontal="center" vertical="center"/>
    </xf>
    <xf numFmtId="0" fontId="17" fillId="0" borderId="13" xfId="0" applyFont="1" applyBorder="1"/>
    <xf numFmtId="0" fontId="33" fillId="0" borderId="13" xfId="0" applyFont="1" applyBorder="1" applyAlignment="1">
      <alignment horizontal="center" vertical="center"/>
    </xf>
    <xf numFmtId="0" fontId="32" fillId="4" borderId="0" xfId="0" applyFont="1" applyFill="1" applyAlignment="1">
      <alignment vertical="center"/>
    </xf>
    <xf numFmtId="165" fontId="32" fillId="0" borderId="13" xfId="2" applyFont="1" applyBorder="1" applyAlignment="1">
      <alignment horizontal="center" vertical="center"/>
    </xf>
    <xf numFmtId="165" fontId="33" fillId="0" borderId="13" xfId="2" applyFont="1" applyBorder="1" applyAlignment="1">
      <alignment horizontal="center" vertical="center"/>
    </xf>
    <xf numFmtId="0" fontId="32" fillId="4" borderId="0" xfId="0" applyFont="1" applyFill="1" applyAlignment="1">
      <alignment horizontal="center" vertical="center"/>
    </xf>
    <xf numFmtId="165" fontId="31" fillId="7" borderId="13" xfId="2" applyFont="1" applyFill="1" applyBorder="1" applyAlignment="1">
      <alignment horizontal="center" vertical="center"/>
    </xf>
    <xf numFmtId="4" fontId="31" fillId="7" borderId="13" xfId="0" applyNumberFormat="1" applyFont="1" applyFill="1" applyBorder="1" applyAlignment="1">
      <alignment horizontal="right" vertical="center"/>
    </xf>
    <xf numFmtId="165" fontId="31" fillId="0" borderId="13" xfId="2" applyFont="1" applyBorder="1" applyAlignment="1">
      <alignment horizontal="center" vertical="center"/>
    </xf>
    <xf numFmtId="0" fontId="17" fillId="4" borderId="0" xfId="0" applyFont="1" applyFill="1" applyAlignment="1">
      <alignment vertical="center" wrapText="1"/>
    </xf>
    <xf numFmtId="4" fontId="17" fillId="4" borderId="0" xfId="0" applyNumberFormat="1" applyFont="1" applyFill="1"/>
    <xf numFmtId="0" fontId="34" fillId="0" borderId="0" xfId="0" applyFont="1"/>
    <xf numFmtId="4" fontId="33" fillId="0" borderId="13" xfId="0" applyNumberFormat="1" applyFont="1" applyBorder="1" applyAlignment="1">
      <alignment horizontal="center" vertical="center"/>
    </xf>
    <xf numFmtId="165" fontId="17" fillId="4" borderId="0" xfId="2" applyNumberFormat="1" applyFont="1" applyFill="1" applyBorder="1"/>
    <xf numFmtId="171" fontId="17" fillId="4" borderId="0" xfId="0" applyNumberFormat="1" applyFont="1" applyFill="1" applyBorder="1"/>
    <xf numFmtId="170" fontId="29" fillId="4" borderId="5" xfId="0" applyNumberFormat="1" applyFont="1" applyFill="1" applyBorder="1"/>
    <xf numFmtId="0" fontId="17" fillId="0" borderId="0" xfId="0" applyFont="1" applyBorder="1" applyAlignment="1"/>
    <xf numFmtId="0" fontId="18" fillId="4" borderId="0" xfId="4" applyFont="1" applyFill="1"/>
    <xf numFmtId="0" fontId="18" fillId="4" borderId="0" xfId="4" applyFont="1" applyFill="1" applyBorder="1"/>
    <xf numFmtId="0" fontId="18" fillId="4" borderId="0" xfId="4" applyFont="1" applyFill="1" applyBorder="1" applyAlignment="1">
      <alignment horizontal="center"/>
    </xf>
    <xf numFmtId="0" fontId="18" fillId="4" borderId="0" xfId="4" applyFont="1" applyFill="1" applyAlignment="1">
      <alignment horizontal="center"/>
    </xf>
    <xf numFmtId="0" fontId="18" fillId="4" borderId="0" xfId="4" applyFont="1" applyFill="1" applyAlignment="1"/>
    <xf numFmtId="37" fontId="12" fillId="7" borderId="13" xfId="4" applyNumberFormat="1" applyFont="1" applyFill="1" applyBorder="1" applyAlignment="1">
      <alignment horizontal="center" wrapText="1"/>
    </xf>
    <xf numFmtId="0" fontId="17" fillId="4" borderId="0" xfId="4" applyFont="1" applyFill="1"/>
    <xf numFmtId="0" fontId="35" fillId="4" borderId="8" xfId="4" applyFont="1" applyFill="1" applyBorder="1"/>
    <xf numFmtId="0" fontId="35" fillId="4" borderId="5" xfId="4" applyFont="1" applyFill="1" applyBorder="1"/>
    <xf numFmtId="165" fontId="35" fillId="4" borderId="5" xfId="2" applyFont="1" applyFill="1" applyBorder="1" applyAlignment="1">
      <alignment horizontal="center"/>
    </xf>
    <xf numFmtId="165" fontId="35" fillId="4" borderId="14" xfId="2" applyFont="1" applyFill="1" applyBorder="1" applyAlignment="1">
      <alignment horizontal="center"/>
    </xf>
    <xf numFmtId="165" fontId="32" fillId="4" borderId="15" xfId="2" applyFont="1" applyFill="1" applyBorder="1" applyAlignment="1">
      <alignment vertical="center" wrapText="1"/>
    </xf>
    <xf numFmtId="0" fontId="35" fillId="4" borderId="1" xfId="4" applyFont="1" applyFill="1" applyBorder="1" applyAlignment="1">
      <alignment horizontal="center" vertical="center"/>
    </xf>
    <xf numFmtId="0" fontId="36" fillId="4" borderId="0" xfId="4" applyFont="1" applyFill="1"/>
    <xf numFmtId="0" fontId="35" fillId="4" borderId="2" xfId="4" applyFont="1" applyFill="1" applyBorder="1" applyAlignment="1">
      <alignment horizontal="center" vertical="center"/>
    </xf>
    <xf numFmtId="165" fontId="35" fillId="4" borderId="16" xfId="2" applyFont="1" applyFill="1" applyBorder="1" applyAlignment="1">
      <alignment horizontal="center"/>
    </xf>
    <xf numFmtId="0" fontId="36" fillId="4" borderId="6" xfId="4" applyFont="1" applyFill="1" applyBorder="1" applyAlignment="1">
      <alignment horizontal="centerContinuous"/>
    </xf>
    <xf numFmtId="0" fontId="36" fillId="4" borderId="3" xfId="4" applyFont="1" applyFill="1" applyBorder="1" applyAlignment="1">
      <alignment horizontal="centerContinuous"/>
    </xf>
    <xf numFmtId="0" fontId="36" fillId="4" borderId="7" xfId="4" applyFont="1" applyFill="1" applyBorder="1" applyAlignment="1">
      <alignment horizontal="left" wrapText="1"/>
    </xf>
    <xf numFmtId="0" fontId="18" fillId="0" borderId="0" xfId="0" applyFont="1"/>
    <xf numFmtId="0" fontId="17" fillId="4" borderId="1" xfId="0" applyFont="1" applyFill="1" applyBorder="1" applyAlignment="1">
      <alignment horizontal="justify" vertical="center" wrapText="1"/>
    </xf>
    <xf numFmtId="165" fontId="17" fillId="4" borderId="15" xfId="2" applyFont="1" applyFill="1" applyBorder="1" applyAlignment="1">
      <alignment horizontal="right" vertical="top" wrapText="1"/>
    </xf>
    <xf numFmtId="0" fontId="17" fillId="4" borderId="8" xfId="0" applyFont="1" applyFill="1" applyBorder="1" applyAlignment="1">
      <alignment horizontal="justify" vertical="center" wrapText="1"/>
    </xf>
    <xf numFmtId="0" fontId="17" fillId="4" borderId="5" xfId="0" applyFont="1" applyFill="1" applyBorder="1" applyAlignment="1">
      <alignment horizontal="justify" vertical="center" wrapText="1"/>
    </xf>
    <xf numFmtId="165" fontId="17" fillId="4" borderId="14" xfId="2" applyFont="1" applyFill="1" applyBorder="1" applyAlignment="1">
      <alignment horizontal="justify" vertical="center" wrapText="1"/>
    </xf>
    <xf numFmtId="165" fontId="17" fillId="4" borderId="15" xfId="2" applyFont="1" applyFill="1" applyBorder="1" applyAlignment="1">
      <alignment horizontal="right" vertical="center" wrapText="1"/>
    </xf>
    <xf numFmtId="0" fontId="18" fillId="4" borderId="1" xfId="0" applyFont="1" applyFill="1" applyBorder="1" applyAlignment="1">
      <alignment horizontal="justify" vertical="center" wrapText="1"/>
    </xf>
    <xf numFmtId="0" fontId="18" fillId="4" borderId="2" xfId="0" applyFont="1" applyFill="1" applyBorder="1" applyAlignment="1">
      <alignment horizontal="justify" vertical="center" wrapText="1"/>
    </xf>
    <xf numFmtId="165" fontId="18" fillId="4" borderId="16" xfId="2" applyFont="1" applyFill="1" applyBorder="1" applyAlignment="1">
      <alignment horizontal="right" vertical="center" wrapText="1"/>
    </xf>
    <xf numFmtId="0" fontId="26" fillId="0" borderId="0" xfId="0" applyFont="1" applyAlignment="1">
      <alignment horizontal="center"/>
    </xf>
    <xf numFmtId="165" fontId="18" fillId="4" borderId="15" xfId="2" applyFont="1" applyFill="1" applyBorder="1" applyAlignment="1">
      <alignment horizontal="right" vertical="center" wrapText="1"/>
    </xf>
    <xf numFmtId="0" fontId="32" fillId="4" borderId="1" xfId="0" applyFont="1" applyFill="1" applyBorder="1" applyAlignment="1">
      <alignment horizontal="center" vertical="center" wrapText="1"/>
    </xf>
    <xf numFmtId="0" fontId="18" fillId="4" borderId="6" xfId="0" applyFont="1" applyFill="1" applyBorder="1" applyAlignment="1">
      <alignment horizontal="justify" vertical="center" wrapText="1"/>
    </xf>
    <xf numFmtId="0" fontId="18" fillId="4" borderId="7" xfId="0" applyFont="1" applyFill="1" applyBorder="1" applyAlignment="1">
      <alignment horizontal="justify" vertical="center" wrapText="1"/>
    </xf>
    <xf numFmtId="165" fontId="18" fillId="4" borderId="13" xfId="2" applyFont="1" applyFill="1" applyBorder="1" applyAlignment="1">
      <alignment vertical="center" wrapText="1"/>
    </xf>
    <xf numFmtId="0" fontId="3" fillId="0" borderId="0" xfId="0" applyFont="1" applyFill="1" applyBorder="1"/>
    <xf numFmtId="0" fontId="3" fillId="0" borderId="0" xfId="0" applyFont="1" applyFill="1"/>
    <xf numFmtId="0" fontId="17" fillId="4" borderId="8" xfId="0" applyFont="1" applyFill="1" applyBorder="1" applyAlignment="1">
      <alignment horizontal="left" vertical="center" wrapText="1"/>
    </xf>
    <xf numFmtId="0" fontId="17" fillId="4" borderId="14" xfId="0" applyFont="1" applyFill="1" applyBorder="1" applyAlignment="1">
      <alignment horizontal="justify" vertical="center" wrapText="1"/>
    </xf>
    <xf numFmtId="165" fontId="18" fillId="4" borderId="15" xfId="0" applyNumberFormat="1" applyFont="1" applyFill="1" applyBorder="1" applyAlignment="1">
      <alignment horizontal="right" vertical="top" wrapText="1"/>
    </xf>
    <xf numFmtId="0" fontId="17" fillId="0" borderId="0" xfId="0" applyFont="1" applyAlignment="1">
      <alignment vertical="top"/>
    </xf>
    <xf numFmtId="0" fontId="17" fillId="4" borderId="1" xfId="0" applyFont="1" applyFill="1" applyBorder="1" applyAlignment="1">
      <alignment horizontal="left" vertical="top"/>
    </xf>
    <xf numFmtId="0" fontId="17" fillId="4" borderId="15" xfId="0" applyFont="1" applyFill="1" applyBorder="1" applyAlignment="1">
      <alignment horizontal="right" vertical="top" wrapText="1"/>
    </xf>
    <xf numFmtId="165" fontId="18" fillId="4" borderId="15" xfId="2" applyFont="1" applyFill="1" applyBorder="1" applyAlignment="1">
      <alignment horizontal="right" vertical="top"/>
    </xf>
    <xf numFmtId="0" fontId="18" fillId="4" borderId="0" xfId="0" applyFont="1" applyFill="1" applyAlignment="1">
      <alignment vertical="top"/>
    </xf>
    <xf numFmtId="0" fontId="18" fillId="4" borderId="15" xfId="0" applyFont="1" applyFill="1" applyBorder="1" applyAlignment="1">
      <alignment horizontal="right" vertical="top" wrapText="1"/>
    </xf>
    <xf numFmtId="0" fontId="18" fillId="0" borderId="0" xfId="0" applyFont="1" applyAlignment="1">
      <alignment vertical="top"/>
    </xf>
    <xf numFmtId="0" fontId="17" fillId="4" borderId="15" xfId="0" applyFont="1" applyFill="1" applyBorder="1" applyAlignment="1">
      <alignment horizontal="right" vertical="top"/>
    </xf>
    <xf numFmtId="165" fontId="17" fillId="4" borderId="15" xfId="2" applyFont="1" applyFill="1" applyBorder="1" applyAlignment="1">
      <alignment horizontal="right" vertical="top"/>
    </xf>
    <xf numFmtId="0" fontId="17" fillId="4" borderId="2" xfId="0" applyFont="1" applyFill="1" applyBorder="1" applyAlignment="1">
      <alignment horizontal="left" vertical="top"/>
    </xf>
    <xf numFmtId="165" fontId="17" fillId="4" borderId="16" xfId="2" applyFont="1" applyFill="1" applyBorder="1" applyAlignment="1">
      <alignment horizontal="right" vertical="top"/>
    </xf>
    <xf numFmtId="0" fontId="18" fillId="4" borderId="2" xfId="0" applyFont="1" applyFill="1" applyBorder="1" applyAlignment="1">
      <alignment horizontal="left" vertical="top"/>
    </xf>
    <xf numFmtId="165" fontId="18" fillId="4" borderId="16" xfId="2" applyFont="1" applyFill="1" applyBorder="1" applyAlignment="1">
      <alignment horizontal="right" vertical="top"/>
    </xf>
    <xf numFmtId="0" fontId="37" fillId="0" borderId="0" xfId="0" applyFont="1" applyAlignment="1">
      <alignment horizontal="center"/>
    </xf>
    <xf numFmtId="0" fontId="17" fillId="0" borderId="0" xfId="0" applyFont="1" applyAlignment="1">
      <alignment horizontal="left"/>
    </xf>
    <xf numFmtId="0" fontId="12" fillId="8" borderId="13" xfId="0" applyFont="1" applyFill="1" applyBorder="1" applyAlignment="1">
      <alignment horizontal="center"/>
    </xf>
    <xf numFmtId="0" fontId="17" fillId="4" borderId="13" xfId="0" applyFont="1" applyFill="1" applyBorder="1"/>
    <xf numFmtId="0" fontId="19" fillId="4" borderId="13" xfId="0" applyFont="1" applyFill="1" applyBorder="1"/>
    <xf numFmtId="0" fontId="17" fillId="4" borderId="16" xfId="0" applyFont="1" applyFill="1" applyBorder="1" applyAlignment="1">
      <alignment horizontal="center"/>
    </xf>
    <xf numFmtId="0" fontId="12" fillId="8" borderId="13" xfId="0" applyFont="1" applyFill="1" applyBorder="1" applyAlignment="1">
      <alignment horizontal="center" vertical="center" wrapText="1"/>
    </xf>
    <xf numFmtId="0" fontId="17" fillId="4" borderId="19" xfId="0" applyFont="1" applyFill="1" applyBorder="1" applyAlignment="1">
      <alignment horizontal="justify" vertical="center" wrapText="1"/>
    </xf>
    <xf numFmtId="0" fontId="18" fillId="4" borderId="20" xfId="0" applyFont="1" applyFill="1" applyBorder="1" applyAlignment="1">
      <alignment horizontal="justify" vertical="center" wrapText="1"/>
    </xf>
    <xf numFmtId="0" fontId="17" fillId="4" borderId="26" xfId="0" applyFont="1" applyFill="1" applyBorder="1" applyAlignment="1">
      <alignment horizontal="right" vertical="center" wrapText="1"/>
    </xf>
    <xf numFmtId="0" fontId="17" fillId="4" borderId="27" xfId="0" applyFont="1" applyFill="1" applyBorder="1" applyAlignment="1">
      <alignment horizontal="right" vertical="center" wrapText="1"/>
    </xf>
    <xf numFmtId="0" fontId="17" fillId="4" borderId="0" xfId="0" applyFont="1" applyFill="1" applyBorder="1" applyAlignment="1">
      <alignment horizontal="right" vertical="center" wrapText="1"/>
    </xf>
    <xf numFmtId="0" fontId="17" fillId="4" borderId="28" xfId="0" applyFont="1" applyFill="1" applyBorder="1" applyAlignment="1">
      <alignment horizontal="right" vertical="center" wrapText="1"/>
    </xf>
    <xf numFmtId="0" fontId="18" fillId="4" borderId="19" xfId="0" applyFont="1" applyFill="1" applyBorder="1" applyAlignment="1">
      <alignment horizontal="justify" vertical="center" wrapText="1"/>
    </xf>
    <xf numFmtId="0" fontId="17" fillId="4" borderId="34" xfId="0" applyFont="1" applyFill="1" applyBorder="1" applyAlignment="1">
      <alignment horizontal="right" vertical="center" wrapText="1"/>
    </xf>
    <xf numFmtId="0" fontId="17" fillId="4" borderId="35" xfId="0" applyFont="1" applyFill="1" applyBorder="1" applyAlignment="1">
      <alignment horizontal="right" vertical="center" wrapText="1"/>
    </xf>
    <xf numFmtId="0" fontId="17" fillId="4" borderId="29" xfId="0" applyFont="1" applyFill="1" applyBorder="1" applyAlignment="1">
      <alignment horizontal="justify" vertical="center" wrapText="1"/>
    </xf>
    <xf numFmtId="0" fontId="18" fillId="4" borderId="30" xfId="0" applyFont="1" applyFill="1" applyBorder="1" applyAlignment="1">
      <alignment horizontal="justify" vertical="center" wrapText="1"/>
    </xf>
    <xf numFmtId="0" fontId="17" fillId="4" borderId="31" xfId="0" applyFont="1" applyFill="1" applyBorder="1" applyAlignment="1">
      <alignment horizontal="right" vertical="center" wrapText="1"/>
    </xf>
    <xf numFmtId="0" fontId="17" fillId="4" borderId="32" xfId="0" applyFont="1" applyFill="1" applyBorder="1" applyAlignment="1">
      <alignment horizontal="right" vertical="center" wrapText="1"/>
    </xf>
    <xf numFmtId="0" fontId="12" fillId="8" borderId="23" xfId="0" applyFont="1" applyFill="1" applyBorder="1" applyAlignment="1">
      <alignment horizontal="center" vertical="center" wrapText="1"/>
    </xf>
    <xf numFmtId="0" fontId="12" fillId="8" borderId="33" xfId="0" applyFont="1" applyFill="1" applyBorder="1" applyAlignment="1">
      <alignment horizontal="center" vertical="center" wrapText="1"/>
    </xf>
    <xf numFmtId="0" fontId="17" fillId="4" borderId="22" xfId="0" applyFont="1" applyFill="1" applyBorder="1" applyAlignment="1">
      <alignment horizontal="justify" vertical="center" wrapText="1"/>
    </xf>
    <xf numFmtId="0" fontId="17" fillId="4" borderId="26" xfId="0" applyFont="1" applyFill="1" applyBorder="1" applyAlignment="1">
      <alignment horizontal="justify" vertical="center" wrapText="1"/>
    </xf>
    <xf numFmtId="0" fontId="17" fillId="4" borderId="27" xfId="0" applyFont="1" applyFill="1" applyBorder="1" applyAlignment="1">
      <alignment horizontal="justify" vertical="center" wrapText="1"/>
    </xf>
    <xf numFmtId="0" fontId="17" fillId="4" borderId="17" xfId="0" applyFont="1" applyFill="1" applyBorder="1" applyAlignment="1">
      <alignment horizontal="justify" vertical="center" wrapText="1"/>
    </xf>
    <xf numFmtId="0" fontId="18" fillId="4" borderId="29" xfId="0" applyFont="1" applyFill="1" applyBorder="1" applyAlignment="1">
      <alignment horizontal="justify" vertical="center" wrapText="1"/>
    </xf>
    <xf numFmtId="0" fontId="18" fillId="4" borderId="34" xfId="0" applyFont="1" applyFill="1" applyBorder="1" applyAlignment="1">
      <alignment horizontal="justify" vertical="center" wrapText="1"/>
    </xf>
    <xf numFmtId="0" fontId="12" fillId="8" borderId="21" xfId="0" applyFont="1" applyFill="1" applyBorder="1" applyAlignment="1">
      <alignment horizontal="center" vertical="center" wrapText="1"/>
    </xf>
    <xf numFmtId="0" fontId="12" fillId="8" borderId="25" xfId="0" applyFont="1" applyFill="1" applyBorder="1" applyAlignment="1">
      <alignment horizontal="center" vertical="center" wrapText="1"/>
    </xf>
    <xf numFmtId="0" fontId="18" fillId="4" borderId="0" xfId="0" applyFont="1" applyFill="1" applyBorder="1" applyAlignment="1">
      <alignment horizontal="justify" vertical="center" wrapText="1"/>
    </xf>
    <xf numFmtId="0" fontId="18" fillId="4" borderId="21" xfId="0" applyFont="1" applyFill="1" applyBorder="1" applyAlignment="1">
      <alignment horizontal="right" vertical="center" wrapText="1"/>
    </xf>
    <xf numFmtId="0" fontId="17" fillId="4" borderId="2" xfId="0" applyFont="1" applyFill="1" applyBorder="1" applyAlignment="1">
      <alignment horizontal="justify" vertical="center" wrapText="1"/>
    </xf>
    <xf numFmtId="0" fontId="18" fillId="3" borderId="38" xfId="0" applyFont="1" applyFill="1" applyBorder="1" applyAlignment="1">
      <alignment horizontal="center" vertical="center" wrapText="1"/>
    </xf>
    <xf numFmtId="0" fontId="18" fillId="3" borderId="39" xfId="0" applyFont="1" applyFill="1" applyBorder="1" applyAlignment="1">
      <alignment horizontal="center" vertical="center" wrapText="1"/>
    </xf>
    <xf numFmtId="0" fontId="1" fillId="4" borderId="0" xfId="0" applyFont="1" applyFill="1" applyBorder="1" applyAlignment="1">
      <alignment vertical="top"/>
    </xf>
    <xf numFmtId="0" fontId="12" fillId="7" borderId="4" xfId="0" applyFont="1" applyFill="1" applyBorder="1" applyAlignment="1">
      <alignment horizontal="centerContinuous"/>
    </xf>
    <xf numFmtId="0" fontId="12" fillId="4" borderId="1" xfId="1" applyNumberFormat="1" applyFont="1" applyFill="1" applyBorder="1" applyAlignment="1">
      <alignment vertical="center"/>
    </xf>
    <xf numFmtId="0" fontId="0" fillId="0" borderId="16" xfId="0" applyBorder="1"/>
    <xf numFmtId="0" fontId="10" fillId="0" borderId="0" xfId="0" applyFont="1"/>
    <xf numFmtId="49" fontId="46" fillId="4" borderId="16" xfId="0" applyNumberFormat="1" applyFont="1" applyFill="1" applyBorder="1" applyAlignment="1">
      <alignment horizontal="left"/>
    </xf>
    <xf numFmtId="49" fontId="46" fillId="4" borderId="15" xfId="0" applyNumberFormat="1" applyFont="1" applyFill="1" applyBorder="1" applyAlignment="1">
      <alignment horizontal="left"/>
    </xf>
    <xf numFmtId="169" fontId="0" fillId="4" borderId="15" xfId="0" applyNumberFormat="1" applyFill="1" applyBorder="1"/>
    <xf numFmtId="49" fontId="12" fillId="7" borderId="7" xfId="0" applyNumberFormat="1" applyFont="1" applyFill="1" applyBorder="1" applyAlignment="1">
      <alignment vertical="center"/>
    </xf>
    <xf numFmtId="49" fontId="12" fillId="7" borderId="13" xfId="0" applyNumberFormat="1" applyFont="1" applyFill="1" applyBorder="1" applyAlignment="1">
      <alignment vertical="center"/>
    </xf>
    <xf numFmtId="0" fontId="48" fillId="4" borderId="0" xfId="0" applyFont="1" applyFill="1"/>
    <xf numFmtId="0" fontId="48" fillId="4" borderId="0" xfId="0" applyFont="1" applyFill="1" applyBorder="1"/>
    <xf numFmtId="0" fontId="48" fillId="4" borderId="0" xfId="0" applyFont="1" applyFill="1" applyBorder="1" applyAlignment="1"/>
    <xf numFmtId="0" fontId="48" fillId="4" borderId="0" xfId="0" applyFont="1" applyFill="1" applyAlignment="1"/>
    <xf numFmtId="0" fontId="49" fillId="0" borderId="49" xfId="0" applyNumberFormat="1" applyFont="1" applyFill="1" applyBorder="1" applyAlignment="1" applyProtection="1">
      <alignment wrapText="1"/>
    </xf>
    <xf numFmtId="0" fontId="49" fillId="0" borderId="50" xfId="0" applyNumberFormat="1" applyFont="1" applyFill="1" applyBorder="1" applyAlignment="1" applyProtection="1">
      <alignment wrapText="1"/>
    </xf>
    <xf numFmtId="0" fontId="48" fillId="4" borderId="0" xfId="0" applyFont="1" applyFill="1" applyBorder="1" applyAlignment="1">
      <alignment vertical="center"/>
    </xf>
    <xf numFmtId="0" fontId="48" fillId="4" borderId="53" xfId="0" applyFont="1" applyFill="1" applyBorder="1" applyAlignment="1">
      <alignment vertical="center"/>
    </xf>
    <xf numFmtId="0" fontId="48" fillId="4" borderId="0" xfId="0" applyFont="1" applyFill="1" applyAlignment="1">
      <alignment vertical="center"/>
    </xf>
    <xf numFmtId="0" fontId="48" fillId="0" borderId="0" xfId="0" applyFont="1" applyAlignment="1">
      <alignment vertical="center"/>
    </xf>
    <xf numFmtId="0" fontId="17" fillId="0" borderId="0" xfId="0" applyFont="1" applyFill="1"/>
    <xf numFmtId="0" fontId="8" fillId="4" borderId="0" xfId="0" applyFont="1" applyFill="1" applyAlignment="1">
      <alignment vertical="center"/>
    </xf>
    <xf numFmtId="0" fontId="5" fillId="4" borderId="0" xfId="0" applyFont="1" applyFill="1"/>
    <xf numFmtId="0" fontId="4" fillId="4" borderId="0" xfId="0" applyFont="1" applyFill="1" applyBorder="1" applyAlignment="1">
      <alignment horizontal="right"/>
    </xf>
    <xf numFmtId="0" fontId="4" fillId="4" borderId="0" xfId="0" applyNumberFormat="1" applyFont="1" applyFill="1" applyBorder="1" applyAlignment="1" applyProtection="1">
      <protection locked="0"/>
    </xf>
    <xf numFmtId="0" fontId="4" fillId="4" borderId="0" xfId="0" applyFont="1" applyFill="1" applyBorder="1" applyAlignment="1"/>
    <xf numFmtId="0" fontId="8" fillId="4" borderId="0" xfId="0" applyFont="1" applyFill="1" applyBorder="1"/>
    <xf numFmtId="0" fontId="1" fillId="4" borderId="0" xfId="0" applyFont="1" applyFill="1" applyBorder="1"/>
    <xf numFmtId="0" fontId="1" fillId="4" borderId="0" xfId="0" applyFont="1" applyFill="1"/>
    <xf numFmtId="4" fontId="8" fillId="4" borderId="0" xfId="0" applyNumberFormat="1" applyFont="1" applyFill="1"/>
    <xf numFmtId="10" fontId="8" fillId="4" borderId="0" xfId="7" applyNumberFormat="1" applyFont="1" applyFill="1" applyProtection="1"/>
    <xf numFmtId="0" fontId="8" fillId="4" borderId="0" xfId="7" applyFont="1" applyFill="1" applyProtection="1"/>
    <xf numFmtId="0" fontId="9" fillId="7" borderId="14" xfId="7" applyFont="1" applyFill="1" applyBorder="1" applyAlignment="1">
      <alignment horizontal="center" vertical="center" wrapText="1"/>
    </xf>
    <xf numFmtId="0" fontId="9" fillId="7" borderId="13" xfId="7" applyFont="1" applyFill="1" applyBorder="1" applyAlignment="1">
      <alignment horizontal="center" vertical="center" wrapText="1"/>
    </xf>
    <xf numFmtId="0" fontId="9" fillId="7" borderId="14" xfId="20" applyFont="1" applyFill="1" applyBorder="1" applyAlignment="1">
      <alignment horizontal="center" vertical="center" wrapText="1"/>
    </xf>
    <xf numFmtId="0" fontId="9" fillId="7" borderId="13" xfId="20" applyFont="1" applyFill="1" applyBorder="1" applyAlignment="1">
      <alignment horizontal="center" vertical="center" wrapText="1"/>
    </xf>
    <xf numFmtId="0" fontId="9" fillId="7" borderId="8" xfId="20" applyFont="1" applyFill="1" applyBorder="1" applyAlignment="1">
      <alignment horizontal="center" vertical="center" wrapText="1"/>
    </xf>
    <xf numFmtId="4" fontId="9" fillId="7" borderId="5" xfId="20" applyNumberFormat="1" applyFont="1" applyFill="1" applyBorder="1" applyAlignment="1">
      <alignment horizontal="center" vertical="center" wrapText="1"/>
    </xf>
    <xf numFmtId="0" fontId="9" fillId="7" borderId="5" xfId="20" applyFont="1" applyFill="1" applyBorder="1" applyAlignment="1">
      <alignment horizontal="center" vertical="center" wrapText="1"/>
    </xf>
    <xf numFmtId="10" fontId="8" fillId="0" borderId="0" xfId="7" applyNumberFormat="1" applyFont="1" applyProtection="1"/>
    <xf numFmtId="0" fontId="8" fillId="0" borderId="0" xfId="7" applyFont="1" applyProtection="1"/>
    <xf numFmtId="0" fontId="50" fillId="0" borderId="13" xfId="7" applyFont="1" applyBorder="1" applyAlignment="1">
      <alignment horizontal="left" vertical="center" wrapText="1" indent="1"/>
    </xf>
    <xf numFmtId="0" fontId="9" fillId="0" borderId="8" xfId="7" applyFont="1" applyFill="1" applyBorder="1" applyAlignment="1">
      <alignment horizontal="center" vertical="center" wrapText="1"/>
    </xf>
    <xf numFmtId="0" fontId="51" fillId="0" borderId="13" xfId="7" applyFont="1" applyBorder="1" applyAlignment="1">
      <alignment horizontal="left" vertical="center" wrapText="1"/>
    </xf>
    <xf numFmtId="0" fontId="9" fillId="0" borderId="6" xfId="7" applyFont="1" applyFill="1" applyBorder="1" applyAlignment="1">
      <alignment horizontal="center" vertical="center" wrapText="1"/>
    </xf>
    <xf numFmtId="0" fontId="9" fillId="0" borderId="13" xfId="7" applyFont="1" applyFill="1" applyBorder="1" applyAlignment="1">
      <alignment horizontal="center" vertical="center" wrapText="1"/>
    </xf>
    <xf numFmtId="0" fontId="8" fillId="0" borderId="0" xfId="7" applyFont="1" applyProtection="1">
      <protection locked="0"/>
    </xf>
    <xf numFmtId="0" fontId="8" fillId="4" borderId="0" xfId="7" applyFont="1" applyFill="1" applyProtection="1">
      <protection locked="0"/>
    </xf>
    <xf numFmtId="0" fontId="8" fillId="4" borderId="0" xfId="7" applyFont="1" applyFill="1" applyBorder="1" applyProtection="1">
      <protection locked="0"/>
    </xf>
    <xf numFmtId="0" fontId="8" fillId="0" borderId="0" xfId="7" applyFont="1" applyBorder="1" applyProtection="1">
      <protection locked="0"/>
    </xf>
    <xf numFmtId="4" fontId="8" fillId="0" borderId="0" xfId="7" applyNumberFormat="1" applyFont="1" applyProtection="1">
      <protection locked="0"/>
    </xf>
    <xf numFmtId="0" fontId="12" fillId="4" borderId="53" xfId="0" applyNumberFormat="1" applyFont="1" applyFill="1" applyBorder="1" applyAlignment="1" applyProtection="1">
      <protection locked="0"/>
    </xf>
    <xf numFmtId="0" fontId="17" fillId="4" borderId="53" xfId="0" applyFont="1" applyFill="1" applyBorder="1"/>
    <xf numFmtId="4" fontId="0" fillId="0" borderId="0" xfId="0" applyNumberFormat="1"/>
    <xf numFmtId="0" fontId="17" fillId="0" borderId="53" xfId="0" applyFont="1" applyBorder="1"/>
    <xf numFmtId="0" fontId="3" fillId="0" borderId="53" xfId="0" applyFont="1" applyFill="1" applyBorder="1"/>
    <xf numFmtId="0" fontId="17" fillId="4" borderId="52" xfId="0" applyFont="1" applyFill="1" applyBorder="1" applyAlignment="1">
      <alignment horizontal="justify" vertical="top"/>
    </xf>
    <xf numFmtId="4" fontId="18" fillId="4" borderId="15" xfId="0" applyNumberFormat="1" applyFont="1" applyFill="1" applyBorder="1" applyAlignment="1">
      <alignment horizontal="right" vertical="top" wrapText="1"/>
    </xf>
    <xf numFmtId="0" fontId="17" fillId="4" borderId="54" xfId="0" applyFont="1" applyFill="1" applyBorder="1" applyAlignment="1">
      <alignment vertical="top"/>
    </xf>
    <xf numFmtId="0" fontId="18" fillId="4" borderId="54" xfId="0" applyFont="1" applyFill="1" applyBorder="1" applyAlignment="1">
      <alignment vertical="top"/>
    </xf>
    <xf numFmtId="0" fontId="17" fillId="0" borderId="51" xfId="0" applyFont="1" applyBorder="1" applyAlignment="1"/>
    <xf numFmtId="0" fontId="17" fillId="0" borderId="0" xfId="0" applyFont="1" applyAlignment="1"/>
    <xf numFmtId="0" fontId="12" fillId="4" borderId="53" xfId="0" applyFont="1" applyFill="1" applyBorder="1" applyAlignment="1">
      <alignment horizontal="left"/>
    </xf>
    <xf numFmtId="0" fontId="18" fillId="4" borderId="53" xfId="4" applyFont="1" applyFill="1" applyBorder="1" applyAlignment="1">
      <alignment horizontal="center"/>
    </xf>
    <xf numFmtId="0" fontId="35" fillId="4" borderId="53" xfId="4" applyFont="1" applyFill="1" applyBorder="1" applyAlignment="1">
      <alignment horizontal="center" vertical="center"/>
    </xf>
    <xf numFmtId="0" fontId="35" fillId="4" borderId="54" xfId="4" applyFont="1" applyFill="1" applyBorder="1" applyAlignment="1">
      <alignment wrapText="1"/>
    </xf>
    <xf numFmtId="165" fontId="35" fillId="4" borderId="54" xfId="2" applyFont="1" applyFill="1" applyBorder="1" applyAlignment="1">
      <alignment horizontal="center"/>
    </xf>
    <xf numFmtId="0" fontId="53" fillId="4" borderId="8" xfId="4" applyFont="1" applyFill="1" applyBorder="1"/>
    <xf numFmtId="165" fontId="53" fillId="4" borderId="14" xfId="2" applyFont="1" applyFill="1" applyBorder="1" applyAlignment="1">
      <alignment horizontal="center"/>
    </xf>
    <xf numFmtId="165" fontId="53" fillId="4" borderId="5" xfId="2" applyFont="1" applyFill="1" applyBorder="1" applyAlignment="1">
      <alignment horizontal="center"/>
    </xf>
    <xf numFmtId="0" fontId="40" fillId="4" borderId="1" xfId="4" applyFont="1" applyFill="1" applyBorder="1" applyAlignment="1">
      <alignment horizontal="left"/>
    </xf>
    <xf numFmtId="0" fontId="40" fillId="4" borderId="0" xfId="4" applyFont="1" applyFill="1" applyBorder="1" applyAlignment="1">
      <alignment horizontal="left"/>
    </xf>
    <xf numFmtId="0" fontId="8" fillId="0" borderId="0" xfId="0" applyFont="1" applyBorder="1"/>
    <xf numFmtId="165" fontId="54" fillId="4" borderId="15" xfId="2" applyFont="1" applyFill="1" applyBorder="1" applyAlignment="1">
      <alignment vertical="center" wrapText="1"/>
    </xf>
    <xf numFmtId="165" fontId="54" fillId="4" borderId="52" xfId="2" applyFont="1" applyFill="1" applyBorder="1" applyAlignment="1">
      <alignment vertical="center" wrapText="1"/>
    </xf>
    <xf numFmtId="0" fontId="49" fillId="4" borderId="1" xfId="4" applyFont="1" applyFill="1" applyBorder="1" applyAlignment="1">
      <alignment horizontal="center" vertical="center"/>
    </xf>
    <xf numFmtId="165" fontId="55" fillId="4" borderId="15" xfId="2" applyFont="1" applyFill="1" applyBorder="1" applyAlignment="1">
      <alignment vertical="center" wrapText="1"/>
    </xf>
    <xf numFmtId="165" fontId="55" fillId="4" borderId="52" xfId="2" applyFont="1" applyFill="1" applyBorder="1" applyAlignment="1">
      <alignment vertical="center" wrapText="1"/>
    </xf>
    <xf numFmtId="0" fontId="41" fillId="4" borderId="0" xfId="0" applyFont="1" applyFill="1" applyBorder="1" applyAlignment="1">
      <alignment vertical="center" wrapText="1"/>
    </xf>
    <xf numFmtId="165" fontId="0" fillId="0" borderId="15" xfId="0" applyNumberFormat="1" applyBorder="1"/>
    <xf numFmtId="4" fontId="0" fillId="0" borderId="15" xfId="0" applyNumberFormat="1" applyBorder="1"/>
    <xf numFmtId="0" fontId="55" fillId="4" borderId="0" xfId="0" applyFont="1" applyFill="1" applyBorder="1" applyAlignment="1">
      <alignment vertical="center" wrapText="1"/>
    </xf>
    <xf numFmtId="0" fontId="0" fillId="0" borderId="15" xfId="0" applyBorder="1"/>
    <xf numFmtId="165" fontId="53" fillId="4" borderId="15" xfId="2" applyFont="1" applyFill="1" applyBorder="1" applyAlignment="1">
      <alignment horizontal="center"/>
    </xf>
    <xf numFmtId="0" fontId="40" fillId="4" borderId="1" xfId="4" applyFont="1" applyFill="1" applyBorder="1" applyAlignment="1">
      <alignment horizontal="center" vertical="center"/>
    </xf>
    <xf numFmtId="0" fontId="9" fillId="0" borderId="0" xfId="0" applyFont="1" applyBorder="1"/>
    <xf numFmtId="165" fontId="56" fillId="4" borderId="15" xfId="2" applyFont="1" applyFill="1" applyBorder="1" applyAlignment="1">
      <alignment horizontal="center"/>
    </xf>
    <xf numFmtId="0" fontId="49" fillId="4" borderId="0" xfId="4" applyFont="1" applyFill="1" applyBorder="1" applyAlignment="1">
      <alignment horizontal="center" vertical="center"/>
    </xf>
    <xf numFmtId="0" fontId="53" fillId="4" borderId="2" xfId="4" applyFont="1" applyFill="1" applyBorder="1" applyAlignment="1">
      <alignment horizontal="center" vertical="center"/>
    </xf>
    <xf numFmtId="0" fontId="53" fillId="4" borderId="53" xfId="4" applyFont="1" applyFill="1" applyBorder="1" applyAlignment="1">
      <alignment horizontal="center" vertical="center"/>
    </xf>
    <xf numFmtId="0" fontId="53" fillId="4" borderId="53" xfId="4" applyFont="1" applyFill="1" applyBorder="1" applyAlignment="1">
      <alignment wrapText="1"/>
    </xf>
    <xf numFmtId="165" fontId="53" fillId="4" borderId="16" xfId="2" applyFont="1" applyFill="1" applyBorder="1" applyAlignment="1">
      <alignment horizontal="center"/>
    </xf>
    <xf numFmtId="0" fontId="56" fillId="4" borderId="6" xfId="4" applyFont="1" applyFill="1" applyBorder="1" applyAlignment="1">
      <alignment horizontal="centerContinuous"/>
    </xf>
    <xf numFmtId="0" fontId="56" fillId="4" borderId="3" xfId="4" applyFont="1" applyFill="1" applyBorder="1" applyAlignment="1">
      <alignment horizontal="centerContinuous"/>
    </xf>
    <xf numFmtId="0" fontId="56" fillId="4" borderId="7" xfId="4" applyFont="1" applyFill="1" applyBorder="1" applyAlignment="1">
      <alignment horizontal="left" wrapText="1" indent="1"/>
    </xf>
    <xf numFmtId="165" fontId="55" fillId="4" borderId="13" xfId="2" applyFont="1" applyFill="1" applyBorder="1" applyAlignment="1">
      <alignment vertical="center" wrapText="1"/>
    </xf>
    <xf numFmtId="0" fontId="12" fillId="4" borderId="53" xfId="0" applyFont="1" applyFill="1" applyBorder="1" applyAlignment="1">
      <alignment horizontal="right"/>
    </xf>
    <xf numFmtId="0" fontId="12" fillId="4" borderId="53" xfId="0" applyNumberFormat="1" applyFont="1" applyFill="1" applyBorder="1" applyAlignment="1" applyProtection="1">
      <alignment horizontal="right"/>
      <protection locked="0"/>
    </xf>
    <xf numFmtId="0" fontId="17" fillId="4" borderId="53" xfId="0" applyFont="1" applyFill="1" applyBorder="1" applyAlignment="1">
      <alignment horizontal="right"/>
    </xf>
    <xf numFmtId="0" fontId="18" fillId="4" borderId="52" xfId="0" applyFont="1" applyFill="1" applyBorder="1" applyAlignment="1">
      <alignment horizontal="justify" vertical="center" wrapText="1"/>
    </xf>
    <xf numFmtId="0" fontId="18" fillId="4" borderId="54" xfId="0" applyFont="1" applyFill="1" applyBorder="1" applyAlignment="1">
      <alignment horizontal="justify" vertical="center" wrapText="1"/>
    </xf>
    <xf numFmtId="0" fontId="48" fillId="4" borderId="53" xfId="0" applyFont="1" applyFill="1" applyBorder="1"/>
    <xf numFmtId="0" fontId="48" fillId="4" borderId="53" xfId="0" applyFont="1" applyFill="1" applyBorder="1" applyAlignment="1"/>
    <xf numFmtId="0" fontId="31" fillId="0" borderId="0" xfId="0" applyFont="1" applyFill="1" applyBorder="1" applyAlignment="1">
      <alignment vertical="center"/>
    </xf>
    <xf numFmtId="4" fontId="31" fillId="0" borderId="0" xfId="0" applyNumberFormat="1" applyFont="1" applyFill="1" applyBorder="1" applyAlignment="1">
      <alignment horizontal="right" vertical="center"/>
    </xf>
    <xf numFmtId="49" fontId="9" fillId="7" borderId="14" xfId="6" applyNumberFormat="1" applyFont="1" applyFill="1" applyBorder="1" applyAlignment="1">
      <alignment vertical="center" wrapText="1"/>
    </xf>
    <xf numFmtId="4" fontId="9" fillId="7" borderId="14" xfId="6" applyNumberFormat="1" applyFont="1" applyFill="1" applyBorder="1" applyAlignment="1">
      <alignment vertical="center"/>
    </xf>
    <xf numFmtId="49" fontId="9" fillId="7" borderId="16" xfId="6" applyNumberFormat="1" applyFont="1" applyFill="1" applyBorder="1" applyAlignment="1">
      <alignment horizontal="center" vertical="center" wrapText="1"/>
    </xf>
    <xf numFmtId="4" fontId="9" fillId="7" borderId="7" xfId="6" applyNumberFormat="1" applyFont="1" applyFill="1" applyBorder="1" applyAlignment="1">
      <alignment horizontal="center" vertical="center" wrapText="1"/>
    </xf>
    <xf numFmtId="4" fontId="9" fillId="7" borderId="6" xfId="6" applyNumberFormat="1" applyFont="1" applyFill="1" applyBorder="1" applyAlignment="1">
      <alignment horizontal="center" vertical="center" wrapText="1"/>
    </xf>
    <xf numFmtId="4" fontId="9" fillId="7" borderId="16" xfId="6" applyNumberFormat="1" applyFont="1" applyFill="1" applyBorder="1" applyAlignment="1">
      <alignment horizontal="center" vertical="center"/>
    </xf>
    <xf numFmtId="0" fontId="17" fillId="4" borderId="53" xfId="0" applyFont="1" applyFill="1" applyBorder="1" applyAlignment="1" applyProtection="1">
      <protection locked="0"/>
    </xf>
    <xf numFmtId="0" fontId="0" fillId="0" borderId="53" xfId="0" applyBorder="1"/>
    <xf numFmtId="0" fontId="3" fillId="4" borderId="0" xfId="0" applyFont="1" applyFill="1" applyBorder="1" applyAlignment="1">
      <alignment horizontal="left" vertical="top" wrapText="1"/>
    </xf>
    <xf numFmtId="0" fontId="12" fillId="4" borderId="0" xfId="0" applyFont="1" applyFill="1" applyBorder="1" applyAlignment="1">
      <alignment horizontal="left" vertical="top" wrapText="1"/>
    </xf>
    <xf numFmtId="0" fontId="1" fillId="4" borderId="0" xfId="0" applyFont="1" applyFill="1" applyBorder="1" applyAlignment="1">
      <alignment horizontal="left" vertical="top"/>
    </xf>
    <xf numFmtId="0" fontId="12" fillId="7" borderId="3" xfId="3" applyFont="1" applyFill="1" applyBorder="1" applyAlignment="1">
      <alignment horizontal="center" vertical="center"/>
    </xf>
    <xf numFmtId="0" fontId="12" fillId="4" borderId="0" xfId="0" applyFont="1" applyFill="1" applyBorder="1" applyAlignment="1">
      <alignment vertical="top" wrapText="1"/>
    </xf>
    <xf numFmtId="0" fontId="21" fillId="4" borderId="0" xfId="0" applyFont="1" applyFill="1" applyBorder="1" applyAlignment="1">
      <alignment vertical="top" wrapText="1"/>
    </xf>
    <xf numFmtId="0" fontId="17" fillId="4" borderId="0" xfId="0" applyFont="1" applyFill="1" applyBorder="1"/>
    <xf numFmtId="0" fontId="17" fillId="0" borderId="51" xfId="0" applyFont="1" applyBorder="1" applyAlignment="1">
      <alignment horizontal="center"/>
    </xf>
    <xf numFmtId="0" fontId="17" fillId="0" borderId="0" xfId="0" applyFont="1" applyAlignment="1">
      <alignment horizontal="center"/>
    </xf>
    <xf numFmtId="0" fontId="3" fillId="7" borderId="52" xfId="0" applyFont="1" applyFill="1" applyBorder="1"/>
    <xf numFmtId="0" fontId="17" fillId="4" borderId="52" xfId="0" applyFont="1" applyFill="1" applyBorder="1"/>
    <xf numFmtId="0" fontId="17" fillId="4" borderId="53" xfId="0" applyFont="1" applyFill="1" applyBorder="1" applyAlignment="1">
      <alignment vertical="top"/>
    </xf>
    <xf numFmtId="0" fontId="17" fillId="4" borderId="53" xfId="0" applyFont="1" applyFill="1" applyBorder="1" applyAlignment="1">
      <alignment horizontal="right" vertical="top"/>
    </xf>
    <xf numFmtId="0" fontId="17" fillId="4" borderId="54" xfId="0" applyFont="1" applyFill="1" applyBorder="1"/>
    <xf numFmtId="0" fontId="17" fillId="4" borderId="52" xfId="0" applyFont="1" applyFill="1" applyBorder="1" applyAlignment="1"/>
    <xf numFmtId="0" fontId="17" fillId="4" borderId="52" xfId="0" applyFont="1" applyFill="1" applyBorder="1" applyAlignment="1">
      <alignment vertical="top"/>
    </xf>
    <xf numFmtId="0" fontId="22" fillId="4" borderId="52" xfId="0" applyFont="1" applyFill="1" applyBorder="1" applyAlignment="1">
      <alignment vertical="top"/>
    </xf>
    <xf numFmtId="0" fontId="17" fillId="4" borderId="53" xfId="0" applyFont="1" applyFill="1" applyBorder="1" applyAlignment="1"/>
    <xf numFmtId="0" fontId="3" fillId="4" borderId="53" xfId="0" applyFont="1" applyFill="1" applyBorder="1" applyAlignment="1">
      <alignment vertical="top"/>
    </xf>
    <xf numFmtId="0" fontId="3" fillId="4" borderId="53" xfId="0" applyFont="1" applyFill="1" applyBorder="1"/>
    <xf numFmtId="165" fontId="3" fillId="4" borderId="53" xfId="2" applyFont="1" applyFill="1" applyBorder="1"/>
    <xf numFmtId="0" fontId="3" fillId="4" borderId="53" xfId="0" applyFont="1" applyFill="1" applyBorder="1" applyAlignment="1">
      <alignment vertical="center"/>
    </xf>
    <xf numFmtId="0" fontId="3" fillId="4" borderId="53" xfId="0" applyFont="1" applyFill="1" applyBorder="1" applyAlignment="1"/>
    <xf numFmtId="0" fontId="17" fillId="4" borderId="52" xfId="0" applyFont="1" applyFill="1" applyBorder="1" applyAlignment="1">
      <alignment horizontal="left" wrapText="1"/>
    </xf>
    <xf numFmtId="0" fontId="12" fillId="4" borderId="53" xfId="3" applyFont="1" applyFill="1" applyBorder="1" applyAlignment="1">
      <alignment vertical="top"/>
    </xf>
    <xf numFmtId="3" fontId="3" fillId="4" borderId="53" xfId="3" applyNumberFormat="1" applyFont="1" applyFill="1" applyBorder="1" applyAlignment="1">
      <alignment vertical="top"/>
    </xf>
    <xf numFmtId="165" fontId="17" fillId="4" borderId="53" xfId="2" applyFont="1" applyFill="1" applyBorder="1"/>
    <xf numFmtId="0" fontId="12" fillId="7" borderId="53" xfId="0" applyFont="1" applyFill="1" applyBorder="1" applyAlignment="1">
      <alignment horizontal="center" vertical="center" wrapText="1"/>
    </xf>
    <xf numFmtId="0" fontId="12" fillId="7" borderId="54" xfId="3" applyFont="1" applyFill="1" applyBorder="1" applyAlignment="1">
      <alignment horizontal="center" vertical="center" wrapText="1"/>
    </xf>
    <xf numFmtId="0" fontId="18" fillId="4" borderId="52" xfId="0" applyFont="1" applyFill="1" applyBorder="1" applyAlignment="1">
      <alignment vertical="top"/>
    </xf>
    <xf numFmtId="0" fontId="25" fillId="4" borderId="52" xfId="0" applyFont="1" applyFill="1" applyBorder="1" applyAlignment="1">
      <alignment vertical="top"/>
    </xf>
    <xf numFmtId="0" fontId="12" fillId="4" borderId="52" xfId="1" applyNumberFormat="1" applyFont="1" applyFill="1" applyBorder="1" applyAlignment="1" applyProtection="1">
      <alignment vertical="top"/>
    </xf>
    <xf numFmtId="0" fontId="12" fillId="4" borderId="52" xfId="0" applyFont="1" applyFill="1" applyBorder="1" applyAlignment="1" applyProtection="1">
      <alignment vertical="top"/>
    </xf>
    <xf numFmtId="0" fontId="18" fillId="4" borderId="52" xfId="0" applyFont="1" applyFill="1" applyBorder="1" applyAlignment="1" applyProtection="1">
      <alignment vertical="top"/>
    </xf>
    <xf numFmtId="0" fontId="17" fillId="4" borderId="52" xfId="0" applyFont="1" applyFill="1" applyBorder="1" applyAlignment="1" applyProtection="1">
      <alignment vertical="top"/>
    </xf>
    <xf numFmtId="0" fontId="25" fillId="4" borderId="52" xfId="0" applyFont="1" applyFill="1" applyBorder="1" applyAlignment="1" applyProtection="1">
      <alignment vertical="top"/>
    </xf>
    <xf numFmtId="0" fontId="21" fillId="4" borderId="53" xfId="0" applyFont="1" applyFill="1" applyBorder="1" applyAlignment="1" applyProtection="1">
      <alignment vertical="top"/>
    </xf>
    <xf numFmtId="3" fontId="21" fillId="4" borderId="53" xfId="0" applyNumberFormat="1" applyFont="1" applyFill="1" applyBorder="1" applyAlignment="1" applyProtection="1">
      <alignment horizontal="center" vertical="top"/>
    </xf>
    <xf numFmtId="3" fontId="21" fillId="4" borderId="53" xfId="0" applyNumberFormat="1" applyFont="1" applyFill="1" applyBorder="1" applyAlignment="1" applyProtection="1">
      <alignment horizontal="right" vertical="top"/>
    </xf>
    <xf numFmtId="0" fontId="25" fillId="4" borderId="54" xfId="0" applyFont="1" applyFill="1" applyBorder="1" applyAlignment="1" applyProtection="1">
      <alignment vertical="top"/>
    </xf>
    <xf numFmtId="3" fontId="3" fillId="4" borderId="53" xfId="2" applyNumberFormat="1" applyFont="1" applyFill="1" applyBorder="1" applyAlignment="1" applyProtection="1">
      <alignment horizontal="right" vertical="top" wrapText="1"/>
    </xf>
    <xf numFmtId="0" fontId="3" fillId="4" borderId="53" xfId="0" applyFont="1" applyFill="1" applyBorder="1" applyAlignment="1">
      <alignment vertical="center" wrapText="1"/>
    </xf>
    <xf numFmtId="0" fontId="12" fillId="4" borderId="53" xfId="0" applyFont="1" applyFill="1" applyBorder="1" applyAlignment="1"/>
    <xf numFmtId="49" fontId="46" fillId="0" borderId="15" xfId="3" applyNumberFormat="1" applyFont="1" applyFill="1" applyBorder="1" applyAlignment="1">
      <alignment horizontal="left"/>
    </xf>
    <xf numFmtId="49" fontId="12" fillId="0" borderId="8" xfId="3" applyNumberFormat="1" applyFont="1" applyFill="1" applyBorder="1" applyAlignment="1">
      <alignment horizontal="left"/>
    </xf>
    <xf numFmtId="169" fontId="29" fillId="4" borderId="52" xfId="0" applyNumberFormat="1" applyFont="1" applyFill="1" applyBorder="1"/>
    <xf numFmtId="49" fontId="12" fillId="0" borderId="2" xfId="3" applyNumberFormat="1" applyFont="1" applyFill="1" applyBorder="1" applyAlignment="1">
      <alignment horizontal="left"/>
    </xf>
    <xf numFmtId="49" fontId="46" fillId="0" borderId="13" xfId="3" applyNumberFormat="1" applyFont="1" applyFill="1" applyBorder="1" applyAlignment="1">
      <alignment horizontal="left"/>
    </xf>
    <xf numFmtId="169" fontId="3" fillId="0" borderId="13" xfId="3" applyNumberFormat="1" applyFill="1" applyBorder="1"/>
    <xf numFmtId="169" fontId="12" fillId="7" borderId="13" xfId="3" applyNumberFormat="1" applyFont="1" applyFill="1" applyBorder="1"/>
    <xf numFmtId="169" fontId="29" fillId="4" borderId="53" xfId="0" applyNumberFormat="1" applyFont="1" applyFill="1" applyBorder="1"/>
    <xf numFmtId="169" fontId="29" fillId="4" borderId="54" xfId="0" applyNumberFormat="1" applyFont="1" applyFill="1" applyBorder="1"/>
    <xf numFmtId="4" fontId="17" fillId="0" borderId="53" xfId="5" applyNumberFormat="1" applyFont="1" applyFill="1" applyBorder="1" applyAlignment="1">
      <alignment wrapText="1"/>
    </xf>
    <xf numFmtId="170" fontId="29" fillId="4" borderId="52" xfId="0" applyNumberFormat="1" applyFont="1" applyFill="1" applyBorder="1"/>
    <xf numFmtId="170" fontId="12" fillId="4" borderId="54" xfId="0" applyNumberFormat="1" applyFont="1" applyFill="1" applyBorder="1"/>
    <xf numFmtId="169" fontId="12" fillId="4" borderId="54" xfId="0" applyNumberFormat="1" applyFont="1" applyFill="1" applyBorder="1"/>
    <xf numFmtId="0" fontId="17" fillId="4" borderId="53" xfId="0" applyFont="1" applyFill="1" applyBorder="1" applyAlignment="1">
      <alignment horizontal="justify" vertical="center" wrapText="1"/>
    </xf>
    <xf numFmtId="0" fontId="17" fillId="4" borderId="54" xfId="0" applyFont="1" applyFill="1" applyBorder="1" applyAlignment="1">
      <alignment horizontal="justify" vertical="center" wrapText="1"/>
    </xf>
    <xf numFmtId="0" fontId="27" fillId="0" borderId="53" xfId="0" applyFont="1" applyBorder="1"/>
    <xf numFmtId="0" fontId="0" fillId="0" borderId="52" xfId="0" applyBorder="1"/>
    <xf numFmtId="0" fontId="0" fillId="0" borderId="54" xfId="0" applyBorder="1"/>
    <xf numFmtId="0" fontId="4" fillId="7" borderId="13" xfId="6" applyFont="1" applyFill="1" applyBorder="1" applyAlignment="1">
      <alignment horizontal="center" vertical="center" wrapText="1"/>
    </xf>
    <xf numFmtId="0" fontId="4" fillId="7" borderId="14" xfId="6" applyFont="1" applyFill="1" applyBorder="1" applyAlignment="1">
      <alignment horizontal="center" vertical="center" wrapText="1"/>
    </xf>
    <xf numFmtId="0" fontId="0" fillId="0" borderId="0" xfId="0" applyAlignment="1">
      <alignment vertical="center"/>
    </xf>
    <xf numFmtId="0" fontId="18" fillId="4" borderId="0" xfId="0" applyFont="1" applyFill="1" applyAlignment="1">
      <alignment horizontal="left" wrapText="1"/>
    </xf>
    <xf numFmtId="4" fontId="8" fillId="4" borderId="0" xfId="7" applyNumberFormat="1" applyFont="1" applyFill="1" applyProtection="1">
      <protection locked="0"/>
    </xf>
    <xf numFmtId="2" fontId="18" fillId="4" borderId="52" xfId="0" applyNumberFormat="1" applyFont="1" applyFill="1" applyBorder="1" applyAlignment="1">
      <alignment horizontal="right" vertical="center" wrapText="1"/>
    </xf>
    <xf numFmtId="2" fontId="18" fillId="4" borderId="15" xfId="0" applyNumberFormat="1" applyFont="1" applyFill="1" applyBorder="1" applyAlignment="1">
      <alignment horizontal="right" vertical="center" wrapText="1"/>
    </xf>
    <xf numFmtId="4" fontId="9" fillId="0" borderId="0" xfId="0" applyNumberFormat="1" applyFont="1" applyBorder="1" applyProtection="1">
      <protection locked="0"/>
    </xf>
    <xf numFmtId="4" fontId="9" fillId="0" borderId="15" xfId="0" applyNumberFormat="1" applyFont="1" applyBorder="1" applyProtection="1">
      <protection locked="0"/>
    </xf>
    <xf numFmtId="4" fontId="18" fillId="0" borderId="0" xfId="0" applyNumberFormat="1" applyFont="1" applyBorder="1" applyProtection="1">
      <protection locked="0"/>
    </xf>
    <xf numFmtId="4" fontId="18" fillId="0" borderId="15" xfId="0" applyNumberFormat="1" applyFont="1" applyBorder="1" applyProtection="1">
      <protection locked="0"/>
    </xf>
    <xf numFmtId="2" fontId="17" fillId="4" borderId="15" xfId="2" applyNumberFormat="1" applyFont="1" applyFill="1" applyBorder="1" applyAlignment="1">
      <alignment horizontal="right" vertical="top" wrapText="1"/>
    </xf>
    <xf numFmtId="2" fontId="17" fillId="4" borderId="52" xfId="0" applyNumberFormat="1" applyFont="1" applyFill="1" applyBorder="1" applyAlignment="1">
      <alignment horizontal="right" vertical="center" wrapText="1"/>
    </xf>
    <xf numFmtId="2" fontId="17" fillId="4" borderId="15" xfId="0" applyNumberFormat="1" applyFont="1" applyFill="1" applyBorder="1" applyAlignment="1">
      <alignment horizontal="right" vertical="center" wrapText="1"/>
    </xf>
    <xf numFmtId="2" fontId="17" fillId="4" borderId="54" xfId="0" applyNumberFormat="1" applyFont="1" applyFill="1" applyBorder="1" applyAlignment="1">
      <alignment horizontal="right" vertical="center" wrapText="1"/>
    </xf>
    <xf numFmtId="2" fontId="17" fillId="4" borderId="16" xfId="0" applyNumberFormat="1" applyFont="1" applyFill="1" applyBorder="1" applyAlignment="1">
      <alignment horizontal="right" vertical="center" wrapText="1"/>
    </xf>
    <xf numFmtId="37" fontId="0" fillId="4" borderId="0" xfId="0" applyNumberFormat="1" applyFill="1" applyBorder="1"/>
    <xf numFmtId="37" fontId="0" fillId="4" borderId="0" xfId="0" applyNumberFormat="1" applyFill="1" applyBorder="1" applyAlignment="1">
      <alignment vertical="top"/>
    </xf>
    <xf numFmtId="0" fontId="17" fillId="4" borderId="0" xfId="0" applyFont="1" applyFill="1" applyBorder="1"/>
    <xf numFmtId="0" fontId="8" fillId="4" borderId="0" xfId="0" applyFont="1" applyFill="1" applyBorder="1" applyAlignment="1" applyProtection="1">
      <alignment horizontal="center"/>
      <protection locked="0"/>
    </xf>
    <xf numFmtId="0" fontId="1" fillId="4" borderId="0" xfId="0" applyFont="1" applyFill="1" applyBorder="1" applyAlignment="1" applyProtection="1">
      <alignment horizontal="center" vertical="top" wrapText="1"/>
      <protection locked="0"/>
    </xf>
    <xf numFmtId="49" fontId="8" fillId="0" borderId="0" xfId="247" applyNumberFormat="1" applyFont="1" applyBorder="1" applyProtection="1">
      <protection locked="0"/>
    </xf>
    <xf numFmtId="0" fontId="8" fillId="4" borderId="0" xfId="0" applyFont="1" applyFill="1" applyBorder="1" applyAlignment="1" applyProtection="1">
      <protection locked="0"/>
    </xf>
    <xf numFmtId="0" fontId="1" fillId="4" borderId="0" xfId="0" applyFont="1" applyFill="1" applyBorder="1" applyAlignment="1" applyProtection="1">
      <alignment vertical="top" wrapText="1"/>
      <protection locked="0"/>
    </xf>
    <xf numFmtId="0" fontId="0" fillId="0" borderId="0" xfId="0" applyBorder="1"/>
    <xf numFmtId="0" fontId="35" fillId="4" borderId="51" xfId="4" applyFont="1" applyFill="1" applyBorder="1"/>
    <xf numFmtId="0" fontId="3" fillId="4" borderId="51" xfId="0" applyFont="1" applyFill="1" applyBorder="1" applyAlignment="1">
      <alignment vertical="top" wrapText="1"/>
    </xf>
    <xf numFmtId="165" fontId="3" fillId="4" borderId="51" xfId="2" applyFont="1" applyFill="1" applyBorder="1" applyAlignment="1">
      <alignment vertical="top" wrapText="1"/>
    </xf>
    <xf numFmtId="0" fontId="53" fillId="4" borderId="51" xfId="4" applyFont="1" applyFill="1" applyBorder="1"/>
    <xf numFmtId="49" fontId="46" fillId="4" borderId="15" xfId="3" applyNumberFormat="1" applyFont="1" applyFill="1" applyBorder="1" applyAlignment="1">
      <alignment horizontal="left"/>
    </xf>
    <xf numFmtId="169" fontId="3" fillId="4" borderId="15" xfId="3" applyNumberFormat="1" applyFill="1" applyBorder="1"/>
    <xf numFmtId="169" fontId="3" fillId="4" borderId="16" xfId="3" applyNumberFormat="1" applyFill="1" applyBorder="1"/>
    <xf numFmtId="169" fontId="12" fillId="4" borderId="16" xfId="3" applyNumberFormat="1" applyFont="1" applyFill="1" applyBorder="1"/>
    <xf numFmtId="169" fontId="12" fillId="4" borderId="13" xfId="3" applyNumberFormat="1" applyFont="1" applyFill="1" applyBorder="1"/>
    <xf numFmtId="165" fontId="32" fillId="4" borderId="15" xfId="2" applyFont="1" applyFill="1" applyBorder="1" applyAlignment="1">
      <alignment horizontal="left" vertical="center" wrapText="1"/>
    </xf>
    <xf numFmtId="0" fontId="0" fillId="0" borderId="0" xfId="0"/>
    <xf numFmtId="0" fontId="0" fillId="0" borderId="0" xfId="0" applyFont="1" applyProtection="1">
      <protection locked="0"/>
    </xf>
    <xf numFmtId="4" fontId="0" fillId="0" borderId="0" xfId="0" applyNumberFormat="1" applyFont="1" applyProtection="1">
      <protection locked="0"/>
    </xf>
    <xf numFmtId="0" fontId="0" fillId="0" borderId="0" xfId="0" applyNumberFormat="1" applyFont="1" applyFill="1" applyBorder="1" applyAlignment="1" applyProtection="1">
      <alignment horizontal="left" vertical="center" wrapText="1"/>
      <protection locked="0"/>
    </xf>
    <xf numFmtId="0" fontId="0" fillId="0" borderId="51" xfId="0" applyNumberFormat="1" applyFont="1" applyFill="1" applyBorder="1" applyAlignment="1" applyProtection="1">
      <alignment horizontal="left" vertical="center" wrapText="1"/>
      <protection locked="0"/>
    </xf>
    <xf numFmtId="4" fontId="17" fillId="4" borderId="52" xfId="0" applyNumberFormat="1" applyFont="1" applyFill="1" applyBorder="1" applyAlignment="1">
      <alignment horizontal="right" vertical="center" wrapText="1"/>
    </xf>
    <xf numFmtId="0" fontId="12" fillId="0" borderId="0" xfId="0" applyFont="1" applyFill="1" applyBorder="1" applyAlignment="1"/>
    <xf numFmtId="0" fontId="2" fillId="4" borderId="0" xfId="0" applyFont="1" applyFill="1" applyBorder="1" applyAlignment="1">
      <alignment horizontal="right"/>
    </xf>
    <xf numFmtId="0" fontId="2" fillId="4" borderId="53" xfId="0" applyFont="1" applyFill="1" applyBorder="1" applyAlignment="1"/>
    <xf numFmtId="0" fontId="0" fillId="4" borderId="0" xfId="0" applyFill="1"/>
    <xf numFmtId="0" fontId="12" fillId="0" borderId="0" xfId="0" applyFont="1" applyFill="1" applyBorder="1" applyAlignment="1">
      <alignment horizontal="center"/>
    </xf>
    <xf numFmtId="0" fontId="18" fillId="7" borderId="14" xfId="20" applyFont="1" applyFill="1" applyBorder="1" applyAlignment="1">
      <alignment horizontal="center" vertical="top" wrapText="1"/>
    </xf>
    <xf numFmtId="0" fontId="18" fillId="7" borderId="14" xfId="20" applyFont="1" applyFill="1" applyBorder="1" applyAlignment="1">
      <alignment horizontal="center" vertical="center" wrapText="1"/>
    </xf>
    <xf numFmtId="4" fontId="18" fillId="7" borderId="6" xfId="7" applyNumberFormat="1" applyFont="1" applyFill="1" applyBorder="1" applyAlignment="1">
      <alignment horizontal="center" wrapText="1"/>
    </xf>
    <xf numFmtId="0" fontId="18" fillId="7" borderId="3" xfId="7" applyFont="1" applyFill="1" applyBorder="1" applyAlignment="1">
      <alignment horizontal="center" wrapText="1"/>
    </xf>
    <xf numFmtId="0" fontId="18" fillId="7" borderId="7" xfId="7" applyFont="1" applyFill="1" applyBorder="1" applyAlignment="1">
      <alignment horizontal="center" wrapText="1"/>
    </xf>
    <xf numFmtId="0" fontId="18" fillId="7" borderId="6" xfId="7" applyFont="1" applyFill="1" applyBorder="1" applyAlignment="1">
      <alignment horizontal="center" wrapText="1"/>
    </xf>
    <xf numFmtId="0" fontId="18" fillId="7" borderId="6" xfId="7" applyFont="1" applyFill="1" applyBorder="1" applyAlignment="1">
      <alignment horizontal="left"/>
    </xf>
    <xf numFmtId="0" fontId="18" fillId="7" borderId="6" xfId="8" applyFont="1" applyFill="1" applyBorder="1" applyAlignment="1">
      <alignment horizontal="left" vertical="center"/>
    </xf>
    <xf numFmtId="0" fontId="18" fillId="7" borderId="7" xfId="8" applyFont="1" applyFill="1" applyBorder="1" applyAlignment="1">
      <alignment horizontal="center" vertical="center"/>
    </xf>
    <xf numFmtId="4" fontId="18" fillId="0" borderId="0" xfId="7" applyNumberFormat="1" applyFont="1"/>
    <xf numFmtId="173" fontId="18" fillId="0" borderId="0" xfId="7" applyNumberFormat="1" applyFont="1"/>
    <xf numFmtId="0" fontId="18" fillId="0" borderId="0" xfId="7" applyFont="1"/>
    <xf numFmtId="0" fontId="58" fillId="0" borderId="0" xfId="7" applyFont="1" applyFill="1"/>
    <xf numFmtId="0" fontId="8" fillId="0" borderId="0" xfId="7"/>
    <xf numFmtId="0" fontId="18" fillId="7" borderId="16" xfId="20" applyFont="1" applyFill="1" applyBorder="1" applyAlignment="1">
      <alignment horizontal="center" vertical="top" wrapText="1"/>
    </xf>
    <xf numFmtId="4" fontId="18" fillId="7" borderId="13" xfId="7" applyNumberFormat="1" applyFont="1" applyFill="1" applyBorder="1" applyAlignment="1">
      <alignment horizontal="center" vertical="center" wrapText="1"/>
    </xf>
    <xf numFmtId="0" fontId="18" fillId="7" borderId="13" xfId="7" applyFont="1" applyFill="1" applyBorder="1" applyAlignment="1">
      <alignment horizontal="center" vertical="center" wrapText="1"/>
    </xf>
    <xf numFmtId="0" fontId="18" fillId="7" borderId="13" xfId="7" applyFont="1" applyFill="1" applyBorder="1" applyAlignment="1">
      <alignment horizontal="center" wrapText="1"/>
    </xf>
    <xf numFmtId="4" fontId="18" fillId="7" borderId="13" xfId="8" applyNumberFormat="1" applyFont="1" applyFill="1" applyBorder="1" applyAlignment="1">
      <alignment horizontal="center" vertical="center" wrapText="1"/>
    </xf>
    <xf numFmtId="0" fontId="3" fillId="0" borderId="13" xfId="7" applyFont="1" applyFill="1" applyBorder="1" applyAlignment="1">
      <alignment horizontal="center" vertical="center" wrapText="1"/>
    </xf>
    <xf numFmtId="0" fontId="17" fillId="0" borderId="13" xfId="7" applyFont="1" applyFill="1" applyBorder="1" applyAlignment="1">
      <alignment horizontal="left" vertical="center" wrapText="1"/>
    </xf>
    <xf numFmtId="0" fontId="17" fillId="0" borderId="13" xfId="7" applyNumberFormat="1" applyFont="1" applyFill="1" applyBorder="1" applyAlignment="1">
      <alignment horizontal="center" vertical="center" wrapText="1"/>
    </xf>
    <xf numFmtId="4" fontId="3" fillId="0" borderId="13" xfId="7" applyNumberFormat="1" applyFont="1" applyFill="1" applyBorder="1" applyAlignment="1">
      <alignment horizontal="center" vertical="center"/>
    </xf>
    <xf numFmtId="165" fontId="3" fillId="0" borderId="13" xfId="246" applyFont="1" applyFill="1" applyBorder="1" applyAlignment="1">
      <alignment horizontal="center" vertical="center"/>
    </xf>
    <xf numFmtId="0" fontId="17" fillId="0" borderId="13" xfId="7" applyFont="1" applyFill="1" applyBorder="1" applyAlignment="1">
      <alignment horizontal="center" vertical="center"/>
    </xf>
    <xf numFmtId="174" fontId="17" fillId="0" borderId="13" xfId="7" applyNumberFormat="1" applyFont="1" applyFill="1" applyBorder="1" applyAlignment="1" applyProtection="1">
      <alignment horizontal="center" vertical="center"/>
      <protection locked="0"/>
    </xf>
    <xf numFmtId="2" fontId="17" fillId="0" borderId="13" xfId="7" applyNumberFormat="1" applyFont="1" applyFill="1" applyBorder="1" applyAlignment="1">
      <alignment horizontal="center" vertical="center"/>
    </xf>
    <xf numFmtId="4" fontId="18" fillId="0" borderId="0" xfId="7" applyNumberFormat="1" applyFont="1" applyFill="1"/>
    <xf numFmtId="173" fontId="18" fillId="0" borderId="0" xfId="7" applyNumberFormat="1" applyFont="1" applyFill="1"/>
    <xf numFmtId="165" fontId="18" fillId="0" borderId="0" xfId="7" applyNumberFormat="1" applyFont="1" applyFill="1"/>
    <xf numFmtId="0" fontId="8" fillId="0" borderId="0" xfId="7" applyFill="1"/>
    <xf numFmtId="0" fontId="18" fillId="0" borderId="0" xfId="7" applyFont="1" applyFill="1"/>
    <xf numFmtId="4" fontId="3" fillId="0" borderId="13" xfId="246" applyNumberFormat="1" applyFont="1" applyFill="1" applyBorder="1" applyAlignment="1">
      <alignment horizontal="center" vertical="center"/>
    </xf>
    <xf numFmtId="0" fontId="59" fillId="0" borderId="0" xfId="7" applyFont="1" applyFill="1"/>
    <xf numFmtId="0" fontId="17" fillId="0" borderId="13" xfId="7" applyFont="1" applyFill="1" applyBorder="1" applyAlignment="1">
      <alignment horizontal="center" vertical="center" wrapText="1"/>
    </xf>
    <xf numFmtId="0" fontId="17" fillId="0" borderId="13" xfId="7" quotePrefix="1" applyFont="1" applyFill="1" applyBorder="1" applyAlignment="1">
      <alignment horizontal="center" vertical="center" wrapText="1"/>
    </xf>
    <xf numFmtId="0" fontId="17" fillId="0" borderId="0" xfId="7" applyFont="1" applyFill="1" applyBorder="1" applyAlignment="1">
      <alignment horizontal="center" vertical="center" wrapText="1"/>
    </xf>
    <xf numFmtId="0" fontId="17" fillId="0" borderId="0" xfId="7" applyFont="1" applyFill="1" applyBorder="1" applyAlignment="1">
      <alignment horizontal="left" vertical="center" wrapText="1"/>
    </xf>
    <xf numFmtId="4" fontId="17"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174" fontId="17" fillId="0" borderId="0" xfId="7" applyNumberFormat="1" applyFont="1" applyFill="1" applyBorder="1" applyAlignment="1" applyProtection="1">
      <alignment horizontal="center" vertical="center"/>
      <protection locked="0"/>
    </xf>
    <xf numFmtId="2" fontId="17" fillId="0" borderId="0" xfId="7" applyNumberFormat="1" applyFont="1" applyFill="1" applyBorder="1" applyAlignment="1">
      <alignment horizontal="center" vertical="center"/>
    </xf>
    <xf numFmtId="0" fontId="9" fillId="4" borderId="0" xfId="0" applyFont="1" applyFill="1" applyBorder="1" applyAlignment="1">
      <alignment horizontal="justify" vertical="center" wrapText="1"/>
    </xf>
    <xf numFmtId="0" fontId="9" fillId="4" borderId="0" xfId="0" applyFont="1" applyFill="1" applyBorder="1" applyAlignment="1">
      <alignment horizontal="right" vertical="center" wrapText="1"/>
    </xf>
    <xf numFmtId="0" fontId="60" fillId="4" borderId="0" xfId="0" applyFont="1" applyFill="1"/>
    <xf numFmtId="0" fontId="60" fillId="0" borderId="0" xfId="0" applyFont="1"/>
    <xf numFmtId="0" fontId="8" fillId="4" borderId="0" xfId="7" applyFill="1"/>
    <xf numFmtId="4" fontId="8" fillId="4" borderId="0" xfId="7" applyNumberFormat="1" applyFill="1"/>
    <xf numFmtId="4" fontId="8" fillId="0" borderId="0" xfId="7" applyNumberFormat="1"/>
    <xf numFmtId="0" fontId="8" fillId="0" borderId="8" xfId="7" applyFont="1" applyFill="1" applyBorder="1" applyAlignment="1">
      <alignment horizontal="center" vertical="center" wrapText="1"/>
    </xf>
    <xf numFmtId="0" fontId="51" fillId="0" borderId="13" xfId="7" applyFont="1" applyBorder="1" applyAlignment="1">
      <alignment horizontal="justify" vertical="center" wrapText="1"/>
    </xf>
    <xf numFmtId="0" fontId="1" fillId="0" borderId="13" xfId="7" applyFont="1" applyBorder="1" applyAlignment="1">
      <alignment horizontal="left" vertical="center" wrapText="1"/>
    </xf>
    <xf numFmtId="0" fontId="8" fillId="0" borderId="6" xfId="7" applyFont="1" applyFill="1" applyBorder="1" applyAlignment="1">
      <alignment horizontal="center" vertical="center" wrapText="1"/>
    </xf>
    <xf numFmtId="0" fontId="8" fillId="0" borderId="13" xfId="7" applyFont="1" applyFill="1" applyBorder="1" applyAlignment="1">
      <alignment horizontal="center" vertical="center" wrapText="1"/>
    </xf>
    <xf numFmtId="0" fontId="61" fillId="4" borderId="0" xfId="0" applyFont="1" applyFill="1" applyAlignment="1">
      <alignment horizontal="center"/>
    </xf>
    <xf numFmtId="0" fontId="61" fillId="4" borderId="0" xfId="0" applyFont="1" applyFill="1" applyAlignment="1"/>
    <xf numFmtId="0" fontId="1" fillId="4" borderId="0" xfId="0" applyFont="1" applyFill="1" applyBorder="1" applyAlignment="1">
      <alignment vertical="top" wrapText="1"/>
    </xf>
    <xf numFmtId="0" fontId="17" fillId="0" borderId="0" xfId="0" applyFont="1" applyAlignment="1">
      <alignment horizontal="center"/>
    </xf>
    <xf numFmtId="167" fontId="4" fillId="0" borderId="57" xfId="248" applyNumberFormat="1" applyFont="1" applyFill="1" applyBorder="1" applyAlignment="1">
      <alignment horizontal="center" vertical="center" wrapText="1"/>
    </xf>
    <xf numFmtId="4" fontId="4" fillId="0" borderId="58" xfId="6" applyNumberFormat="1" applyFont="1" applyFill="1" applyBorder="1" applyProtection="1">
      <protection locked="0"/>
    </xf>
    <xf numFmtId="4" fontId="1" fillId="7" borderId="58" xfId="6" applyNumberFormat="1" applyFont="1" applyFill="1" applyBorder="1" applyProtection="1">
      <protection locked="0"/>
    </xf>
    <xf numFmtId="4" fontId="1" fillId="0" borderId="58" xfId="6" applyNumberFormat="1" applyFont="1" applyFill="1" applyBorder="1" applyProtection="1">
      <protection locked="0"/>
    </xf>
    <xf numFmtId="4" fontId="4" fillId="7" borderId="58" xfId="6" applyNumberFormat="1" applyFont="1" applyFill="1" applyBorder="1" applyProtection="1">
      <protection locked="0"/>
    </xf>
    <xf numFmtId="4" fontId="1" fillId="7" borderId="58" xfId="6" applyNumberFormat="1" applyFont="1" applyFill="1" applyBorder="1" applyAlignment="1" applyProtection="1">
      <alignment vertical="top"/>
      <protection locked="0"/>
    </xf>
    <xf numFmtId="4" fontId="1" fillId="0" borderId="58" xfId="6" applyNumberFormat="1" applyFont="1" applyFill="1" applyBorder="1" applyAlignment="1" applyProtection="1">
      <alignment vertical="top"/>
      <protection locked="0"/>
    </xf>
    <xf numFmtId="4" fontId="4" fillId="0" borderId="59" xfId="6" applyNumberFormat="1" applyFont="1" applyFill="1" applyBorder="1" applyAlignment="1" applyProtection="1">
      <alignment vertical="center"/>
      <protection locked="0"/>
    </xf>
    <xf numFmtId="0" fontId="1" fillId="0" borderId="0" xfId="6" applyFont="1" applyFill="1" applyBorder="1" applyAlignment="1">
      <alignment vertical="top" wrapText="1"/>
    </xf>
    <xf numFmtId="4" fontId="1" fillId="0" borderId="0" xfId="6" applyNumberFormat="1" applyFont="1" applyFill="1" applyBorder="1" applyAlignment="1">
      <alignment vertical="top"/>
    </xf>
    <xf numFmtId="0" fontId="48" fillId="4" borderId="0" xfId="0" applyFont="1" applyFill="1" applyAlignment="1">
      <alignment horizontal="center"/>
    </xf>
    <xf numFmtId="0" fontId="12" fillId="7" borderId="3" xfId="3" applyFont="1" applyFill="1" applyBorder="1" applyAlignment="1">
      <alignment horizontal="center" vertical="center"/>
    </xf>
    <xf numFmtId="0" fontId="12" fillId="4" borderId="0" xfId="0" applyFont="1" applyFill="1" applyBorder="1" applyAlignment="1">
      <alignment vertical="top" wrapText="1"/>
    </xf>
    <xf numFmtId="0" fontId="12" fillId="4" borderId="0" xfId="3" applyFont="1" applyFill="1" applyBorder="1" applyAlignment="1">
      <alignment horizontal="left" vertical="top"/>
    </xf>
    <xf numFmtId="0" fontId="48" fillId="4" borderId="0" xfId="0" applyFont="1" applyFill="1" applyBorder="1" applyAlignment="1">
      <alignment horizontal="center"/>
    </xf>
    <xf numFmtId="0" fontId="3" fillId="4" borderId="0" xfId="3" applyFont="1" applyFill="1" applyBorder="1" applyAlignment="1">
      <alignment horizontal="left" vertical="top"/>
    </xf>
    <xf numFmtId="0" fontId="17" fillId="4" borderId="0" xfId="0" applyFont="1" applyFill="1" applyBorder="1" applyAlignment="1">
      <alignment horizontal="left" vertical="top"/>
    </xf>
    <xf numFmtId="0" fontId="12" fillId="4" borderId="0" xfId="0" applyFont="1" applyFill="1" applyBorder="1" applyAlignment="1" applyProtection="1">
      <alignment horizontal="left" vertical="top"/>
    </xf>
    <xf numFmtId="0" fontId="12" fillId="4" borderId="0" xfId="0" applyFont="1" applyFill="1" applyBorder="1" applyAlignment="1" applyProtection="1">
      <alignment horizontal="center" vertical="top"/>
    </xf>
    <xf numFmtId="0" fontId="17" fillId="4" borderId="0" xfId="0" applyFont="1" applyFill="1" applyBorder="1"/>
    <xf numFmtId="0" fontId="12" fillId="4" borderId="0" xfId="0" applyFont="1" applyFill="1" applyBorder="1" applyAlignment="1">
      <alignment horizontal="left"/>
    </xf>
    <xf numFmtId="0" fontId="0" fillId="0" borderId="2" xfId="0" applyBorder="1"/>
    <xf numFmtId="4" fontId="8" fillId="0" borderId="1" xfId="247" applyNumberFormat="1" applyFont="1" applyBorder="1" applyProtection="1">
      <protection locked="0"/>
    </xf>
    <xf numFmtId="4" fontId="8" fillId="0" borderId="1" xfId="247" applyNumberFormat="1" applyFont="1" applyBorder="1" applyAlignment="1" applyProtection="1">
      <alignment horizontal="right" vertical="top"/>
      <protection locked="0"/>
    </xf>
    <xf numFmtId="4" fontId="8" fillId="0" borderId="8" xfId="247" applyNumberFormat="1" applyFont="1" applyBorder="1" applyAlignment="1" applyProtection="1">
      <alignment horizontal="right" vertical="top"/>
      <protection locked="0"/>
    </xf>
    <xf numFmtId="49" fontId="8" fillId="0" borderId="0" xfId="247" applyNumberFormat="1" applyFont="1" applyBorder="1" applyAlignment="1" applyProtection="1">
      <alignment horizontal="left" vertical="top"/>
      <protection locked="0"/>
    </xf>
    <xf numFmtId="0" fontId="48" fillId="4" borderId="0" xfId="0" applyFont="1" applyFill="1" applyAlignment="1">
      <alignment horizontal="center"/>
    </xf>
    <xf numFmtId="0" fontId="17" fillId="0" borderId="51" xfId="0" applyFont="1" applyBorder="1"/>
    <xf numFmtId="0" fontId="17" fillId="0" borderId="52" xfId="0" applyFont="1" applyBorder="1"/>
    <xf numFmtId="0" fontId="47" fillId="0" borderId="52" xfId="0" applyFont="1" applyBorder="1"/>
    <xf numFmtId="0" fontId="17" fillId="0" borderId="54" xfId="0" applyFont="1" applyBorder="1"/>
    <xf numFmtId="4" fontId="48" fillId="0" borderId="0" xfId="0" applyNumberFormat="1" applyFont="1" applyAlignment="1">
      <alignment vertical="center"/>
    </xf>
    <xf numFmtId="165" fontId="3" fillId="4" borderId="0" xfId="2" applyNumberFormat="1" applyFont="1" applyFill="1" applyBorder="1" applyAlignment="1">
      <alignment horizontal="center"/>
    </xf>
    <xf numFmtId="0" fontId="57" fillId="4" borderId="0" xfId="0" applyFont="1" applyFill="1" applyAlignment="1"/>
    <xf numFmtId="4" fontId="18" fillId="4" borderId="16" xfId="0" applyNumberFormat="1" applyFont="1" applyFill="1" applyBorder="1" applyAlignment="1">
      <alignment horizontal="right" vertical="center" wrapText="1"/>
    </xf>
    <xf numFmtId="0" fontId="0" fillId="0" borderId="53" xfId="0" applyNumberFormat="1" applyFont="1" applyFill="1" applyBorder="1" applyAlignment="1" applyProtection="1">
      <alignment horizontal="left" vertical="center" wrapText="1"/>
      <protection locked="0"/>
    </xf>
    <xf numFmtId="49" fontId="9" fillId="7" borderId="8" xfId="6" applyNumberFormat="1" applyFont="1" applyFill="1" applyBorder="1" applyAlignment="1">
      <alignment vertical="center" wrapText="1"/>
    </xf>
    <xf numFmtId="49" fontId="9" fillId="7" borderId="2" xfId="6" applyNumberFormat="1" applyFont="1" applyFill="1" applyBorder="1" applyAlignment="1">
      <alignment horizontal="center" vertical="center" wrapText="1"/>
    </xf>
    <xf numFmtId="49" fontId="8" fillId="0" borderId="15" xfId="247" applyNumberFormat="1" applyFont="1" applyBorder="1" applyProtection="1">
      <protection locked="0"/>
    </xf>
    <xf numFmtId="0" fontId="48" fillId="4" borderId="0" xfId="0" applyFont="1" applyFill="1" applyAlignment="1">
      <alignment horizontal="center"/>
    </xf>
    <xf numFmtId="0" fontId="48" fillId="4" borderId="0" xfId="0" applyFont="1" applyFill="1" applyBorder="1" applyAlignment="1">
      <alignment horizontal="center"/>
    </xf>
    <xf numFmtId="49" fontId="12" fillId="7" borderId="7" xfId="0" applyNumberFormat="1" applyFont="1" applyFill="1" applyBorder="1" applyAlignment="1">
      <alignment horizontal="center" vertical="center"/>
    </xf>
    <xf numFmtId="0" fontId="17" fillId="4" borderId="0" xfId="0" applyFont="1" applyFill="1" applyBorder="1"/>
    <xf numFmtId="0" fontId="31" fillId="7" borderId="13" xfId="0" applyFont="1" applyFill="1" applyBorder="1" applyAlignment="1">
      <alignment vertical="center"/>
    </xf>
    <xf numFmtId="0" fontId="13" fillId="0" borderId="0" xfId="0" applyFont="1" applyBorder="1" applyAlignment="1">
      <alignment horizontal="center"/>
    </xf>
    <xf numFmtId="0" fontId="57" fillId="4" borderId="0" xfId="0" applyFont="1" applyFill="1" applyAlignment="1">
      <alignment horizontal="center"/>
    </xf>
    <xf numFmtId="0" fontId="57" fillId="4" borderId="0" xfId="0" applyFont="1" applyFill="1" applyBorder="1" applyAlignment="1">
      <alignment horizontal="center"/>
    </xf>
    <xf numFmtId="169" fontId="0" fillId="0" borderId="15" xfId="0" applyNumberFormat="1" applyFill="1" applyBorder="1"/>
    <xf numFmtId="169" fontId="12" fillId="7" borderId="13" xfId="0" applyNumberFormat="1" applyFont="1" applyFill="1" applyBorder="1"/>
    <xf numFmtId="49" fontId="46" fillId="0" borderId="15" xfId="0" applyNumberFormat="1" applyFont="1" applyFill="1" applyBorder="1" applyAlignment="1">
      <alignment horizontal="left"/>
    </xf>
    <xf numFmtId="4" fontId="17" fillId="0" borderId="4" xfId="5" applyNumberFormat="1" applyFont="1" applyFill="1" applyBorder="1" applyAlignment="1">
      <alignment wrapText="1"/>
    </xf>
    <xf numFmtId="169" fontId="12" fillId="0" borderId="15" xfId="0" applyNumberFormat="1" applyFont="1" applyFill="1" applyBorder="1"/>
    <xf numFmtId="170" fontId="0" fillId="0" borderId="15" xfId="0" applyNumberFormat="1" applyFill="1" applyBorder="1"/>
    <xf numFmtId="169" fontId="12" fillId="0" borderId="13" xfId="0" applyNumberFormat="1" applyFont="1" applyFill="1" applyBorder="1"/>
    <xf numFmtId="4" fontId="12" fillId="4" borderId="0" xfId="0" applyNumberFormat="1" applyFont="1" applyFill="1" applyBorder="1" applyAlignment="1" applyProtection="1">
      <alignment horizontal="right" vertical="top"/>
    </xf>
    <xf numFmtId="0" fontId="12" fillId="7" borderId="4" xfId="0" applyFont="1" applyFill="1" applyBorder="1" applyAlignment="1">
      <alignment horizontal="center" vertical="center" wrapText="1"/>
    </xf>
    <xf numFmtId="0" fontId="17" fillId="4" borderId="0" xfId="0" applyFont="1" applyFill="1" applyBorder="1" applyAlignment="1">
      <alignment horizontal="left" vertical="top"/>
    </xf>
    <xf numFmtId="0" fontId="12" fillId="7" borderId="4" xfId="3" applyFont="1" applyFill="1" applyBorder="1" applyAlignment="1">
      <alignment horizontal="center" vertical="center" wrapText="1"/>
    </xf>
    <xf numFmtId="0" fontId="12" fillId="7" borderId="53" xfId="3" applyFont="1" applyFill="1" applyBorder="1" applyAlignment="1">
      <alignment horizontal="center" vertical="center" wrapText="1"/>
    </xf>
    <xf numFmtId="0" fontId="17" fillId="4" borderId="0" xfId="0" applyFont="1" applyFill="1" applyBorder="1"/>
    <xf numFmtId="167" fontId="4" fillId="7" borderId="13" xfId="248" applyNumberFormat="1" applyFont="1" applyFill="1" applyBorder="1" applyAlignment="1">
      <alignment horizontal="center" vertical="center" wrapText="1"/>
    </xf>
    <xf numFmtId="0" fontId="4" fillId="0" borderId="57" xfId="6" applyFont="1" applyFill="1" applyBorder="1" applyAlignment="1">
      <alignment horizontal="center" vertical="center" wrapText="1"/>
    </xf>
    <xf numFmtId="0" fontId="4" fillId="0" borderId="58" xfId="6" applyFont="1" applyFill="1" applyBorder="1" applyAlignment="1">
      <alignment vertical="top" wrapText="1"/>
    </xf>
    <xf numFmtId="0" fontId="1" fillId="0" borderId="58" xfId="6" applyFont="1" applyFill="1" applyBorder="1" applyAlignment="1">
      <alignment horizontal="left" vertical="top" wrapText="1" indent="1"/>
    </xf>
    <xf numFmtId="0" fontId="4" fillId="0" borderId="58" xfId="6" applyFont="1" applyFill="1" applyBorder="1" applyAlignment="1">
      <alignment horizontal="left" vertical="top" wrapText="1"/>
    </xf>
    <xf numFmtId="0" fontId="4" fillId="0" borderId="59" xfId="6" applyFont="1" applyFill="1" applyBorder="1" applyAlignment="1">
      <alignment vertical="center" wrapText="1"/>
    </xf>
    <xf numFmtId="49" fontId="46" fillId="4" borderId="14" xfId="3" applyNumberFormat="1" applyFont="1" applyFill="1" applyBorder="1" applyAlignment="1">
      <alignment horizontal="left"/>
    </xf>
    <xf numFmtId="169" fontId="0" fillId="7" borderId="14" xfId="0" applyNumberFormat="1" applyFill="1" applyBorder="1"/>
    <xf numFmtId="0" fontId="17" fillId="4" borderId="4" xfId="0" applyFont="1" applyFill="1" applyBorder="1"/>
    <xf numFmtId="169" fontId="0" fillId="4" borderId="4" xfId="0" applyNumberFormat="1" applyFill="1" applyBorder="1"/>
    <xf numFmtId="0" fontId="0" fillId="0" borderId="0" xfId="0" applyFont="1" applyBorder="1" applyAlignment="1">
      <alignment vertical="top"/>
    </xf>
    <xf numFmtId="0" fontId="62" fillId="0" borderId="0" xfId="0" applyFont="1" applyBorder="1" applyAlignment="1">
      <alignment vertical="center" wrapText="1"/>
    </xf>
    <xf numFmtId="0" fontId="0" fillId="0" borderId="8" xfId="0" applyFont="1" applyBorder="1" applyAlignment="1">
      <alignment vertical="top"/>
    </xf>
    <xf numFmtId="0" fontId="0" fillId="0" borderId="51" xfId="0" applyFont="1" applyBorder="1" applyAlignment="1">
      <alignment vertical="top"/>
    </xf>
    <xf numFmtId="0" fontId="62" fillId="0" borderId="51" xfId="0" applyFont="1" applyBorder="1" applyAlignment="1">
      <alignment vertical="center" wrapText="1"/>
    </xf>
    <xf numFmtId="4" fontId="0" fillId="0" borderId="5" xfId="0" applyNumberFormat="1" applyFont="1" applyBorder="1" applyAlignment="1">
      <alignment horizontal="right" vertical="top"/>
    </xf>
    <xf numFmtId="0" fontId="0" fillId="0" borderId="1" xfId="0" applyFont="1" applyBorder="1" applyAlignment="1">
      <alignment vertical="top"/>
    </xf>
    <xf numFmtId="4" fontId="0" fillId="0" borderId="52" xfId="0" applyNumberFormat="1" applyFont="1" applyBorder="1" applyAlignment="1">
      <alignment horizontal="right" vertical="top"/>
    </xf>
    <xf numFmtId="0" fontId="0" fillId="0" borderId="2" xfId="0" applyFont="1" applyBorder="1" applyAlignment="1">
      <alignment vertical="top"/>
    </xf>
    <xf numFmtId="0" fontId="0" fillId="0" borderId="53" xfId="0" applyFont="1" applyBorder="1" applyAlignment="1">
      <alignment vertical="top"/>
    </xf>
    <xf numFmtId="0" fontId="62" fillId="0" borderId="53" xfId="0" applyFont="1" applyBorder="1" applyAlignment="1">
      <alignment vertical="center" wrapText="1"/>
    </xf>
    <xf numFmtId="4" fontId="0" fillId="0" borderId="54" xfId="0" applyNumberFormat="1" applyFont="1" applyBorder="1" applyAlignment="1">
      <alignment horizontal="right" vertical="top"/>
    </xf>
    <xf numFmtId="4" fontId="4" fillId="7" borderId="14" xfId="6" applyNumberFormat="1" applyFont="1" applyFill="1" applyBorder="1" applyAlignment="1">
      <alignment horizontal="center" vertical="center" wrapText="1"/>
    </xf>
    <xf numFmtId="0" fontId="48" fillId="4" borderId="0" xfId="0" applyFont="1" applyFill="1" applyAlignment="1">
      <alignment horizontal="center"/>
    </xf>
    <xf numFmtId="0" fontId="48" fillId="4" borderId="0" xfId="0" applyFont="1" applyFill="1" applyBorder="1" applyAlignment="1">
      <alignment horizontal="center"/>
    </xf>
    <xf numFmtId="0" fontId="12" fillId="7" borderId="0" xfId="0" applyFont="1" applyFill="1" applyBorder="1" applyAlignment="1">
      <alignment horizontal="center"/>
    </xf>
    <xf numFmtId="0" fontId="12" fillId="4" borderId="0" xfId="0" applyFont="1" applyFill="1" applyBorder="1" applyAlignment="1">
      <alignment horizontal="center"/>
    </xf>
    <xf numFmtId="0" fontId="17" fillId="4" borderId="0" xfId="0" applyFont="1" applyFill="1" applyBorder="1"/>
    <xf numFmtId="37" fontId="12" fillId="7" borderId="13" xfId="4" applyNumberFormat="1" applyFont="1" applyFill="1" applyBorder="1" applyAlignment="1">
      <alignment horizontal="center" vertical="center"/>
    </xf>
    <xf numFmtId="0" fontId="17" fillId="0" borderId="51" xfId="0" applyFont="1" applyBorder="1" applyAlignment="1">
      <alignment horizontal="center"/>
    </xf>
    <xf numFmtId="0" fontId="32" fillId="4" borderId="0" xfId="0" applyFont="1" applyFill="1" applyBorder="1" applyAlignment="1">
      <alignment horizontal="left" vertical="center" wrapText="1"/>
    </xf>
    <xf numFmtId="0" fontId="17" fillId="0" borderId="0" xfId="0" applyFont="1" applyBorder="1" applyAlignment="1">
      <alignment horizontal="center"/>
    </xf>
    <xf numFmtId="0" fontId="12" fillId="7" borderId="13" xfId="0" applyFont="1" applyFill="1" applyBorder="1" applyAlignment="1">
      <alignment horizontal="center" vertical="center" wrapText="1"/>
    </xf>
    <xf numFmtId="0" fontId="31" fillId="4" borderId="1" xfId="0" applyFont="1" applyFill="1" applyBorder="1" applyAlignment="1">
      <alignment horizontal="left" vertical="center" wrapText="1"/>
    </xf>
    <xf numFmtId="0" fontId="17" fillId="0" borderId="0" xfId="0" applyFont="1" applyAlignment="1">
      <alignment horizontal="center"/>
    </xf>
    <xf numFmtId="0" fontId="17" fillId="4" borderId="13" xfId="0" applyFont="1" applyFill="1" applyBorder="1" applyAlignment="1">
      <alignment horizontal="center"/>
    </xf>
    <xf numFmtId="0" fontId="17" fillId="4" borderId="13" xfId="0" applyFont="1" applyFill="1" applyBorder="1" applyAlignment="1">
      <alignment horizontal="right"/>
    </xf>
    <xf numFmtId="0" fontId="8" fillId="4" borderId="0" xfId="0" applyFont="1" applyFill="1" applyAlignment="1">
      <alignment horizontal="left"/>
    </xf>
    <xf numFmtId="0" fontId="17" fillId="4" borderId="0" xfId="0" applyFont="1" applyFill="1" applyBorder="1" applyAlignment="1">
      <alignment horizontal="justify" vertical="center" wrapText="1"/>
    </xf>
    <xf numFmtId="0" fontId="17" fillId="4" borderId="52" xfId="0" applyFont="1" applyFill="1" applyBorder="1" applyAlignment="1">
      <alignment horizontal="justify" vertical="center" wrapText="1"/>
    </xf>
    <xf numFmtId="0" fontId="61" fillId="4" borderId="0" xfId="0" applyFont="1" applyFill="1" applyBorder="1" applyAlignment="1">
      <alignment horizontal="center"/>
    </xf>
    <xf numFmtId="0" fontId="8" fillId="0" borderId="0" xfId="247" applyProtection="1">
      <protection locked="0"/>
    </xf>
    <xf numFmtId="0" fontId="4" fillId="0" borderId="0" xfId="259" applyFont="1" applyFill="1" applyBorder="1" applyAlignment="1" applyProtection="1">
      <alignment horizontal="center" vertical="center" wrapText="1"/>
      <protection locked="0"/>
    </xf>
    <xf numFmtId="0" fontId="8" fillId="0" borderId="8" xfId="247" applyBorder="1" applyProtection="1">
      <protection locked="0"/>
    </xf>
    <xf numFmtId="0" fontId="1" fillId="0" borderId="5" xfId="259" applyFont="1" applyFill="1" applyBorder="1" applyAlignment="1">
      <alignment horizontal="center" vertical="center"/>
    </xf>
    <xf numFmtId="4" fontId="1" fillId="0" borderId="14" xfId="259" applyNumberFormat="1" applyFont="1" applyFill="1" applyBorder="1" applyAlignment="1">
      <alignment horizontal="center" vertical="center" wrapText="1"/>
    </xf>
    <xf numFmtId="0" fontId="8" fillId="0" borderId="1" xfId="247" applyBorder="1" applyProtection="1">
      <protection locked="0"/>
    </xf>
    <xf numFmtId="0" fontId="1" fillId="0" borderId="52" xfId="247" applyFont="1" applyFill="1" applyBorder="1" applyProtection="1">
      <protection locked="0"/>
    </xf>
    <xf numFmtId="4" fontId="1" fillId="0" borderId="15" xfId="247" applyNumberFormat="1" applyFont="1" applyFill="1" applyBorder="1" applyProtection="1">
      <protection locked="0"/>
    </xf>
    <xf numFmtId="0" fontId="1" fillId="0" borderId="54" xfId="247" applyFont="1" applyFill="1" applyBorder="1" applyProtection="1">
      <protection locked="0"/>
    </xf>
    <xf numFmtId="4" fontId="1" fillId="0" borderId="16" xfId="247" applyNumberFormat="1" applyFont="1" applyFill="1" applyBorder="1" applyProtection="1">
      <protection locked="0"/>
    </xf>
    <xf numFmtId="0" fontId="8" fillId="0" borderId="6" xfId="247" applyBorder="1" applyProtection="1">
      <protection locked="0"/>
    </xf>
    <xf numFmtId="0" fontId="4" fillId="0" borderId="3" xfId="247" applyFont="1" applyFill="1" applyBorder="1" applyAlignment="1" applyProtection="1">
      <alignment horizontal="left"/>
      <protection locked="0"/>
    </xf>
    <xf numFmtId="4" fontId="4" fillId="0" borderId="13" xfId="247" applyNumberFormat="1" applyFont="1" applyFill="1" applyBorder="1" applyProtection="1">
      <protection locked="0"/>
    </xf>
    <xf numFmtId="0" fontId="8" fillId="0" borderId="4" xfId="247" applyBorder="1" applyProtection="1">
      <protection locked="0"/>
    </xf>
    <xf numFmtId="4" fontId="8" fillId="0" borderId="14" xfId="247" applyNumberFormat="1" applyBorder="1" applyProtection="1">
      <protection locked="0"/>
    </xf>
    <xf numFmtId="0" fontId="8" fillId="0" borderId="0" xfId="247" applyBorder="1" applyProtection="1">
      <protection locked="0"/>
    </xf>
    <xf numFmtId="4" fontId="8" fillId="0" borderId="15" xfId="247" applyNumberFormat="1" applyBorder="1" applyProtection="1">
      <protection locked="0"/>
    </xf>
    <xf numFmtId="4" fontId="8" fillId="0" borderId="16" xfId="247" applyNumberFormat="1" applyBorder="1" applyProtection="1">
      <protection locked="0"/>
    </xf>
    <xf numFmtId="0" fontId="8" fillId="0" borderId="0" xfId="247" applyBorder="1" applyAlignment="1" applyProtection="1">
      <alignment wrapText="1"/>
      <protection locked="0"/>
    </xf>
    <xf numFmtId="0" fontId="8" fillId="0" borderId="2" xfId="247" applyBorder="1" applyProtection="1">
      <protection locked="0"/>
    </xf>
    <xf numFmtId="0" fontId="8" fillId="0" borderId="53" xfId="247" applyBorder="1" applyProtection="1">
      <protection locked="0"/>
    </xf>
    <xf numFmtId="4" fontId="4" fillId="7" borderId="13" xfId="259" applyNumberFormat="1" applyFont="1" applyFill="1" applyBorder="1" applyAlignment="1">
      <alignment horizontal="center" vertical="center" wrapText="1"/>
    </xf>
    <xf numFmtId="0" fontId="4" fillId="7" borderId="13" xfId="259" applyNumberFormat="1" applyFont="1" applyFill="1" applyBorder="1" applyAlignment="1">
      <alignment horizontal="center" vertical="center" wrapText="1"/>
    </xf>
    <xf numFmtId="165" fontId="18" fillId="4" borderId="21" xfId="0" applyNumberFormat="1" applyFont="1" applyFill="1" applyBorder="1" applyAlignment="1">
      <alignment horizontal="right" vertical="center" wrapText="1"/>
    </xf>
    <xf numFmtId="2" fontId="9" fillId="0" borderId="14" xfId="7" applyNumberFormat="1" applyFont="1" applyFill="1" applyBorder="1" applyAlignment="1">
      <alignment horizontal="center" vertical="center" wrapText="1"/>
    </xf>
    <xf numFmtId="2" fontId="9" fillId="0" borderId="13" xfId="7" applyNumberFormat="1" applyFont="1" applyFill="1" applyBorder="1" applyAlignment="1">
      <alignment horizontal="center" vertical="center" wrapText="1"/>
    </xf>
    <xf numFmtId="173" fontId="17" fillId="0" borderId="13" xfId="7" applyNumberFormat="1" applyFont="1" applyFill="1" applyBorder="1" applyAlignment="1">
      <alignment horizontal="center" vertical="center"/>
    </xf>
    <xf numFmtId="173" fontId="3" fillId="19" borderId="13" xfId="7" applyNumberFormat="1" applyFont="1" applyFill="1" applyBorder="1" applyAlignment="1">
      <alignment horizontal="center" vertical="center"/>
    </xf>
    <xf numFmtId="173" fontId="17" fillId="19" borderId="13" xfId="7" applyNumberFormat="1" applyFont="1" applyFill="1" applyBorder="1" applyAlignment="1">
      <alignment horizontal="center" vertical="center"/>
    </xf>
    <xf numFmtId="0" fontId="64" fillId="0" borderId="0" xfId="7" applyFont="1" applyFill="1"/>
    <xf numFmtId="165" fontId="58" fillId="0" borderId="0" xfId="7" applyNumberFormat="1" applyFont="1" applyFill="1"/>
    <xf numFmtId="174" fontId="17" fillId="19" borderId="13" xfId="7" applyNumberFormat="1" applyFont="1" applyFill="1" applyBorder="1" applyAlignment="1">
      <alignment horizontal="center" vertical="center"/>
    </xf>
    <xf numFmtId="2" fontId="17" fillId="19" borderId="13" xfId="7" applyNumberFormat="1" applyFont="1" applyFill="1" applyBorder="1" applyAlignment="1">
      <alignment horizontal="center" vertical="center"/>
    </xf>
    <xf numFmtId="0" fontId="8" fillId="0" borderId="0" xfId="247"/>
    <xf numFmtId="0" fontId="4" fillId="8" borderId="14" xfId="6" applyFont="1" applyFill="1" applyBorder="1" applyAlignment="1">
      <alignment horizontal="center" vertical="center" wrapText="1"/>
    </xf>
    <xf numFmtId="0" fontId="8" fillId="0" borderId="0" xfId="247" applyNumberFormat="1" applyFont="1" applyFill="1" applyBorder="1" applyAlignment="1" applyProtection="1">
      <alignment horizontal="left" vertical="top"/>
      <protection locked="0"/>
    </xf>
    <xf numFmtId="4" fontId="8" fillId="0" borderId="0" xfId="247" applyNumberFormat="1" applyFont="1" applyFill="1" applyBorder="1" applyAlignment="1" applyProtection="1">
      <alignment vertical="top"/>
      <protection locked="0"/>
    </xf>
    <xf numFmtId="0" fontId="8" fillId="0" borderId="0" xfId="247" applyNumberFormat="1" applyFont="1" applyFill="1" applyBorder="1" applyAlignment="1" applyProtection="1">
      <alignment horizontal="center" vertical="center"/>
      <protection locked="0"/>
    </xf>
    <xf numFmtId="0" fontId="8" fillId="0" borderId="0" xfId="247" applyFont="1" applyAlignment="1" applyProtection="1">
      <alignment horizontal="left" vertical="top"/>
      <protection locked="0"/>
    </xf>
    <xf numFmtId="0" fontId="8" fillId="0" borderId="0" xfId="247" applyFont="1" applyAlignment="1" applyProtection="1">
      <alignment vertical="top"/>
      <protection locked="0"/>
    </xf>
    <xf numFmtId="0" fontId="8" fillId="0" borderId="0" xfId="247" applyNumberFormat="1" applyFont="1" applyFill="1" applyBorder="1" applyAlignment="1" applyProtection="1">
      <alignment horizontal="left" vertical="center"/>
      <protection locked="0"/>
    </xf>
    <xf numFmtId="4" fontId="8" fillId="0" borderId="0" xfId="247" applyNumberFormat="1" applyFont="1" applyFill="1" applyBorder="1" applyAlignment="1" applyProtection="1">
      <alignment horizontal="right" vertical="top"/>
      <protection locked="0"/>
    </xf>
    <xf numFmtId="0" fontId="9" fillId="0" borderId="0" xfId="247" applyNumberFormat="1" applyFont="1" applyFill="1" applyBorder="1" applyAlignment="1" applyProtection="1">
      <alignment horizontal="left" vertical="center"/>
      <protection locked="0"/>
    </xf>
    <xf numFmtId="0" fontId="8" fillId="0" borderId="0" xfId="247" applyFont="1" applyAlignment="1" applyProtection="1">
      <alignment horizontal="left"/>
      <protection locked="0"/>
    </xf>
    <xf numFmtId="0" fontId="8" fillId="0" borderId="0" xfId="247" applyFont="1" applyAlignment="1" applyProtection="1">
      <alignment horizontal="right" vertical="top"/>
      <protection locked="0"/>
    </xf>
    <xf numFmtId="0" fontId="12" fillId="7" borderId="0" xfId="3" applyFont="1" applyFill="1" applyBorder="1" applyAlignment="1">
      <alignment horizontal="center"/>
    </xf>
    <xf numFmtId="0" fontId="12" fillId="4" borderId="53" xfId="0" applyNumberFormat="1" applyFont="1" applyFill="1" applyBorder="1" applyAlignment="1" applyProtection="1">
      <alignment horizontal="center"/>
      <protection locked="0"/>
    </xf>
    <xf numFmtId="0" fontId="12" fillId="7" borderId="3" xfId="3" applyFont="1" applyFill="1" applyBorder="1" applyAlignment="1">
      <alignment horizontal="center" vertical="center"/>
    </xf>
    <xf numFmtId="0" fontId="3" fillId="4" borderId="0" xfId="0" applyFont="1" applyFill="1" applyBorder="1" applyAlignment="1">
      <alignment horizontal="left" vertical="top" wrapText="1"/>
    </xf>
    <xf numFmtId="0" fontId="12" fillId="4" borderId="0" xfId="0" applyFont="1" applyFill="1" applyBorder="1" applyAlignment="1">
      <alignment vertical="top" wrapText="1"/>
    </xf>
    <xf numFmtId="0" fontId="12" fillId="4" borderId="0" xfId="0" applyFont="1" applyFill="1" applyBorder="1" applyAlignment="1">
      <alignment horizontal="left" vertical="top" wrapText="1"/>
    </xf>
    <xf numFmtId="0" fontId="3" fillId="4" borderId="0" xfId="0" applyFont="1" applyFill="1" applyBorder="1" applyAlignment="1">
      <alignment horizontal="justify" vertical="top" wrapText="1"/>
    </xf>
    <xf numFmtId="0" fontId="21" fillId="4" borderId="0" xfId="0" applyFont="1" applyFill="1" applyBorder="1" applyAlignment="1">
      <alignment horizontal="left" vertical="top" wrapText="1"/>
    </xf>
    <xf numFmtId="0" fontId="48" fillId="4" borderId="0" xfId="0" applyFont="1" applyFill="1" applyAlignment="1">
      <alignment horizontal="center"/>
    </xf>
    <xf numFmtId="0" fontId="21" fillId="4" borderId="0" xfId="0" applyFont="1" applyFill="1" applyBorder="1" applyAlignment="1">
      <alignment vertical="top" wrapText="1"/>
    </xf>
    <xf numFmtId="0" fontId="48" fillId="4" borderId="4" xfId="0" applyFont="1" applyFill="1" applyBorder="1" applyAlignment="1">
      <alignment horizontal="center"/>
    </xf>
    <xf numFmtId="0" fontId="18" fillId="7" borderId="0" xfId="0" applyFont="1" applyFill="1" applyBorder="1" applyAlignment="1">
      <alignment horizontal="center"/>
    </xf>
    <xf numFmtId="0" fontId="19" fillId="7" borderId="8" xfId="3" applyFont="1" applyFill="1" applyBorder="1" applyAlignment="1">
      <alignment horizontal="center" vertical="center"/>
    </xf>
    <xf numFmtId="0" fontId="19" fillId="7" borderId="1" xfId="3" applyFont="1" applyFill="1" applyBorder="1" applyAlignment="1">
      <alignment horizontal="center" vertical="center"/>
    </xf>
    <xf numFmtId="0" fontId="12" fillId="7" borderId="4" xfId="3" applyFont="1" applyFill="1" applyBorder="1" applyAlignment="1">
      <alignment horizontal="center" vertical="center"/>
    </xf>
    <xf numFmtId="0" fontId="12" fillId="7" borderId="0" xfId="3" applyFont="1" applyFill="1" applyBorder="1" applyAlignment="1">
      <alignment horizontal="center" vertical="center"/>
    </xf>
    <xf numFmtId="0" fontId="12" fillId="7" borderId="4" xfId="3" applyFont="1" applyFill="1" applyBorder="1" applyAlignment="1">
      <alignment horizontal="right" vertical="top"/>
    </xf>
    <xf numFmtId="0" fontId="12" fillId="7" borderId="0" xfId="3" applyFont="1" applyFill="1" applyBorder="1" applyAlignment="1">
      <alignment horizontal="right" vertical="top"/>
    </xf>
    <xf numFmtId="0" fontId="19" fillId="4" borderId="0" xfId="0" applyFont="1" applyFill="1" applyBorder="1" applyAlignment="1">
      <alignment horizontal="center" vertical="center" wrapText="1"/>
    </xf>
    <xf numFmtId="0" fontId="1" fillId="4" borderId="0" xfId="0" applyFont="1" applyFill="1" applyBorder="1" applyAlignment="1">
      <alignment horizontal="left" vertical="top"/>
    </xf>
    <xf numFmtId="0" fontId="3" fillId="4" borderId="53" xfId="0" applyFont="1" applyFill="1" applyBorder="1" applyAlignment="1">
      <alignment horizontal="left" vertical="top" wrapText="1"/>
    </xf>
    <xf numFmtId="0" fontId="48" fillId="4" borderId="51" xfId="0" applyFont="1" applyFill="1" applyBorder="1" applyAlignment="1">
      <alignment horizontal="center"/>
    </xf>
    <xf numFmtId="0" fontId="12" fillId="4" borderId="0" xfId="1" applyNumberFormat="1" applyFont="1" applyFill="1" applyBorder="1" applyAlignment="1">
      <alignment horizontal="center" vertical="center"/>
    </xf>
    <xf numFmtId="0" fontId="12" fillId="7" borderId="0" xfId="0" applyFont="1" applyFill="1" applyBorder="1" applyAlignment="1">
      <alignment horizontal="center"/>
    </xf>
    <xf numFmtId="0" fontId="17" fillId="4" borderId="0" xfId="0" applyFont="1" applyFill="1" applyBorder="1" applyAlignment="1">
      <alignment horizontal="left" vertical="top"/>
    </xf>
    <xf numFmtId="0" fontId="12" fillId="7" borderId="4" xfId="3" applyFont="1" applyFill="1" applyBorder="1" applyAlignment="1">
      <alignment horizontal="center" vertical="center" wrapText="1"/>
    </xf>
    <xf numFmtId="0" fontId="12" fillId="7" borderId="53" xfId="3" applyFont="1" applyFill="1" applyBorder="1" applyAlignment="1">
      <alignment horizontal="center" vertical="center" wrapText="1"/>
    </xf>
    <xf numFmtId="0" fontId="12" fillId="4" borderId="1" xfId="1" applyNumberFormat="1" applyFont="1" applyFill="1" applyBorder="1" applyAlignment="1">
      <alignment horizontal="center" vertical="center"/>
    </xf>
    <xf numFmtId="0" fontId="12" fillId="4" borderId="52" xfId="1" applyNumberFormat="1" applyFont="1" applyFill="1" applyBorder="1" applyAlignment="1">
      <alignment horizontal="center" vertical="center"/>
    </xf>
    <xf numFmtId="0" fontId="12" fillId="4" borderId="1" xfId="1" applyNumberFormat="1" applyFont="1" applyFill="1" applyBorder="1" applyAlignment="1">
      <alignment horizontal="center" vertical="top"/>
    </xf>
    <xf numFmtId="0" fontId="12" fillId="4" borderId="0" xfId="1" applyNumberFormat="1" applyFont="1" applyFill="1" applyBorder="1" applyAlignment="1">
      <alignment horizontal="center" vertical="top"/>
    </xf>
    <xf numFmtId="0" fontId="12" fillId="4" borderId="52" xfId="1" applyNumberFormat="1" applyFont="1" applyFill="1" applyBorder="1" applyAlignment="1">
      <alignment horizontal="center" vertical="top"/>
    </xf>
    <xf numFmtId="0" fontId="18" fillId="4" borderId="0" xfId="0" applyFont="1" applyFill="1" applyBorder="1" applyAlignment="1">
      <alignment horizontal="left" vertical="top"/>
    </xf>
    <xf numFmtId="0" fontId="17" fillId="4" borderId="2" xfId="0" applyFont="1" applyFill="1" applyBorder="1" applyAlignment="1">
      <alignment horizontal="center" vertical="top"/>
    </xf>
    <xf numFmtId="0" fontId="17" fillId="4" borderId="53" xfId="0" applyFont="1" applyFill="1" applyBorder="1" applyAlignment="1">
      <alignment horizontal="center" vertical="top"/>
    </xf>
    <xf numFmtId="0" fontId="17" fillId="4" borderId="54" xfId="0" applyFont="1" applyFill="1" applyBorder="1" applyAlignment="1">
      <alignment horizontal="center" vertical="top"/>
    </xf>
    <xf numFmtId="0" fontId="1" fillId="4" borderId="0" xfId="0" applyFont="1" applyFill="1" applyBorder="1" applyAlignment="1">
      <alignment horizontal="left" vertical="top" wrapText="1"/>
    </xf>
    <xf numFmtId="0" fontId="48" fillId="4" borderId="0" xfId="0" applyFont="1" applyFill="1" applyBorder="1" applyAlignment="1">
      <alignment horizontal="center"/>
    </xf>
    <xf numFmtId="0" fontId="3" fillId="4" borderId="0" xfId="0" applyFont="1" applyFill="1" applyBorder="1" applyAlignment="1" applyProtection="1">
      <alignment horizontal="left" vertical="top"/>
    </xf>
    <xf numFmtId="0" fontId="21" fillId="4" borderId="0" xfId="0" applyFont="1" applyFill="1" applyBorder="1" applyAlignment="1" applyProtection="1">
      <alignment horizontal="left" vertical="top"/>
    </xf>
    <xf numFmtId="0" fontId="12" fillId="4" borderId="0" xfId="0" applyFont="1" applyFill="1" applyBorder="1" applyAlignment="1" applyProtection="1">
      <alignment horizontal="left" vertical="top"/>
    </xf>
    <xf numFmtId="0" fontId="21" fillId="4" borderId="53" xfId="0" applyFont="1" applyFill="1" applyBorder="1" applyAlignment="1" applyProtection="1">
      <alignment horizontal="left" vertical="top"/>
    </xf>
    <xf numFmtId="0" fontId="12" fillId="4" borderId="0" xfId="0" applyFont="1" applyFill="1" applyBorder="1" applyAlignment="1" applyProtection="1">
      <alignment horizontal="center" vertical="top"/>
    </xf>
    <xf numFmtId="0" fontId="1" fillId="4" borderId="0" xfId="0" applyFont="1" applyFill="1" applyBorder="1" applyAlignment="1" applyProtection="1">
      <alignment horizontal="left" vertical="top"/>
    </xf>
    <xf numFmtId="0" fontId="12" fillId="4" borderId="0" xfId="1" applyNumberFormat="1" applyFont="1" applyFill="1" applyBorder="1" applyAlignment="1" applyProtection="1">
      <alignment horizontal="center" vertical="center"/>
    </xf>
    <xf numFmtId="0" fontId="12" fillId="7" borderId="3" xfId="3" applyFont="1" applyFill="1" applyBorder="1" applyAlignment="1" applyProtection="1">
      <alignment horizontal="center" vertical="center"/>
    </xf>
    <xf numFmtId="0" fontId="12" fillId="4" borderId="52" xfId="1" applyNumberFormat="1" applyFont="1" applyFill="1" applyBorder="1" applyAlignment="1" applyProtection="1">
      <alignment horizontal="center" vertical="center"/>
    </xf>
    <xf numFmtId="0" fontId="12" fillId="4" borderId="0" xfId="1" applyNumberFormat="1" applyFont="1" applyFill="1" applyBorder="1" applyAlignment="1" applyProtection="1">
      <alignment horizontal="center" vertical="top"/>
    </xf>
    <xf numFmtId="0" fontId="12" fillId="4" borderId="52" xfId="1" applyNumberFormat="1" applyFont="1" applyFill="1" applyBorder="1" applyAlignment="1" applyProtection="1">
      <alignment horizontal="center" vertical="top"/>
    </xf>
    <xf numFmtId="0" fontId="12" fillId="7" borderId="0" xfId="3" applyFont="1" applyFill="1" applyBorder="1" applyAlignment="1" applyProtection="1">
      <alignment horizontal="center"/>
    </xf>
    <xf numFmtId="0" fontId="12" fillId="7" borderId="0" xfId="0" applyFont="1" applyFill="1" applyBorder="1" applyAlignment="1" applyProtection="1">
      <alignment horizontal="right"/>
    </xf>
    <xf numFmtId="0" fontId="3" fillId="7" borderId="0" xfId="0" applyNumberFormat="1" applyFont="1" applyFill="1" applyBorder="1" applyAlignment="1" applyProtection="1">
      <alignment horizontal="left"/>
    </xf>
    <xf numFmtId="0" fontId="4" fillId="7" borderId="6" xfId="6" applyFont="1" applyFill="1" applyBorder="1" applyAlignment="1" applyProtection="1">
      <alignment horizontal="center" vertical="center" wrapText="1"/>
      <protection locked="0"/>
    </xf>
    <xf numFmtId="0" fontId="4" fillId="7" borderId="3" xfId="6" applyFont="1" applyFill="1" applyBorder="1" applyAlignment="1" applyProtection="1">
      <alignment horizontal="center" vertical="center" wrapText="1"/>
      <protection locked="0"/>
    </xf>
    <xf numFmtId="0" fontId="4" fillId="7" borderId="7" xfId="6" applyFont="1" applyFill="1" applyBorder="1" applyAlignment="1" applyProtection="1">
      <alignment horizontal="center" vertical="center" wrapText="1"/>
      <protection locked="0"/>
    </xf>
    <xf numFmtId="165" fontId="3" fillId="4" borderId="0" xfId="2" applyNumberFormat="1" applyFont="1" applyFill="1" applyAlignment="1">
      <alignment horizontal="center"/>
    </xf>
    <xf numFmtId="0" fontId="3" fillId="4" borderId="0" xfId="3" applyFont="1" applyFill="1" applyBorder="1" applyAlignment="1">
      <alignment horizontal="left" vertical="top" wrapText="1"/>
    </xf>
    <xf numFmtId="0" fontId="12" fillId="4" borderId="0" xfId="3" applyFont="1" applyFill="1" applyBorder="1" applyAlignment="1">
      <alignment horizontal="left" vertical="top" wrapText="1"/>
    </xf>
    <xf numFmtId="0" fontId="12" fillId="4" borderId="0" xfId="3" applyFont="1" applyFill="1" applyBorder="1" applyAlignment="1">
      <alignment horizontal="left" vertical="top"/>
    </xf>
    <xf numFmtId="0" fontId="3" fillId="4" borderId="0" xfId="3" applyFont="1" applyFill="1" applyBorder="1" applyAlignment="1">
      <alignment horizontal="left" vertical="top"/>
    </xf>
    <xf numFmtId="0" fontId="12" fillId="7" borderId="3" xfId="0" applyFont="1" applyFill="1" applyBorder="1" applyAlignment="1">
      <alignment horizontal="center" vertical="center"/>
    </xf>
    <xf numFmtId="0" fontId="12" fillId="4" borderId="0" xfId="0" applyFont="1" applyFill="1" applyBorder="1" applyAlignment="1">
      <alignment horizontal="center"/>
    </xf>
    <xf numFmtId="0" fontId="6" fillId="3" borderId="0" xfId="0" applyFont="1" applyFill="1" applyBorder="1" applyAlignment="1">
      <alignment horizontal="center" vertical="center" wrapText="1"/>
    </xf>
    <xf numFmtId="0" fontId="1" fillId="3" borderId="0" xfId="0" applyFont="1" applyFill="1" applyBorder="1" applyAlignment="1">
      <alignment horizontal="left" vertical="top" wrapText="1"/>
    </xf>
    <xf numFmtId="0" fontId="6" fillId="3" borderId="11" xfId="0" applyFont="1" applyFill="1" applyBorder="1" applyAlignment="1">
      <alignment horizontal="left" vertical="top" wrapText="1"/>
    </xf>
    <xf numFmtId="0" fontId="4" fillId="3" borderId="0" xfId="0" applyFont="1" applyFill="1" applyBorder="1" applyAlignment="1">
      <alignment horizontal="left" vertical="top" wrapText="1"/>
    </xf>
    <xf numFmtId="0" fontId="6" fillId="3" borderId="12"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2" fillId="3" borderId="0" xfId="0" applyFont="1" applyFill="1" applyBorder="1" applyAlignment="1">
      <alignment horizontal="right" vertical="distributed" wrapText="1"/>
    </xf>
    <xf numFmtId="0" fontId="1" fillId="3" borderId="0" xfId="0" applyFont="1" applyFill="1" applyBorder="1" applyAlignment="1">
      <alignment horizontal="center" vertical="center" wrapText="1"/>
    </xf>
    <xf numFmtId="0" fontId="2" fillId="2" borderId="9" xfId="3" applyFont="1" applyFill="1" applyBorder="1" applyAlignment="1">
      <alignment horizontal="center" vertical="center"/>
    </xf>
    <xf numFmtId="0" fontId="2" fillId="2" borderId="10" xfId="3" applyFont="1" applyFill="1" applyBorder="1" applyAlignment="1">
      <alignment horizontal="center" vertical="center"/>
    </xf>
    <xf numFmtId="0" fontId="6" fillId="3" borderId="0" xfId="0" applyFont="1" applyFill="1" applyBorder="1" applyAlignment="1">
      <alignment horizontal="left" vertical="top" wrapText="1"/>
    </xf>
    <xf numFmtId="0" fontId="2" fillId="2" borderId="0" xfId="0" applyFont="1" applyFill="1" applyBorder="1" applyAlignment="1">
      <alignment horizontal="center"/>
    </xf>
    <xf numFmtId="0" fontId="18" fillId="7" borderId="3" xfId="0" applyFont="1" applyFill="1" applyBorder="1" applyAlignment="1">
      <alignment horizontal="center"/>
    </xf>
    <xf numFmtId="0" fontId="18" fillId="7" borderId="7" xfId="0" applyFont="1" applyFill="1" applyBorder="1" applyAlignment="1">
      <alignment horizontal="center"/>
    </xf>
    <xf numFmtId="0" fontId="31" fillId="7" borderId="8" xfId="0" applyFont="1" applyFill="1" applyBorder="1" applyAlignment="1">
      <alignment horizontal="center" vertical="center" wrapText="1"/>
    </xf>
    <xf numFmtId="0" fontId="31" fillId="7" borderId="4" xfId="0" applyFont="1" applyFill="1" applyBorder="1" applyAlignment="1">
      <alignment horizontal="center" vertical="center" wrapText="1"/>
    </xf>
    <xf numFmtId="0" fontId="31" fillId="7" borderId="5" xfId="0" applyFont="1" applyFill="1" applyBorder="1" applyAlignment="1">
      <alignment horizontal="center" vertical="center" wrapText="1"/>
    </xf>
    <xf numFmtId="0" fontId="17" fillId="7" borderId="0" xfId="0" applyFont="1" applyFill="1" applyAlignment="1">
      <alignment horizontal="center"/>
    </xf>
    <xf numFmtId="0" fontId="12" fillId="7" borderId="0" xfId="0" applyFont="1" applyFill="1" applyBorder="1" applyAlignment="1">
      <alignment horizontal="center" vertical="center"/>
    </xf>
    <xf numFmtId="49" fontId="12" fillId="7" borderId="6" xfId="0" applyNumberFormat="1" applyFont="1" applyFill="1" applyBorder="1" applyAlignment="1">
      <alignment horizontal="center" vertical="center"/>
    </xf>
    <xf numFmtId="49" fontId="12" fillId="7" borderId="7" xfId="0" applyNumberFormat="1" applyFont="1" applyFill="1" applyBorder="1" applyAlignment="1">
      <alignment horizontal="center" vertical="center"/>
    </xf>
    <xf numFmtId="0" fontId="17" fillId="7" borderId="6" xfId="0" applyFont="1" applyFill="1" applyBorder="1" applyAlignment="1">
      <alignment horizontal="center"/>
    </xf>
    <xf numFmtId="0" fontId="17" fillId="7" borderId="7" xfId="0" applyFont="1" applyFill="1" applyBorder="1" applyAlignment="1">
      <alignment horizontal="center"/>
    </xf>
    <xf numFmtId="0" fontId="28" fillId="0" borderId="0" xfId="0" applyFont="1" applyAlignment="1">
      <alignment horizontal="center" wrapText="1"/>
    </xf>
    <xf numFmtId="0" fontId="31" fillId="0" borderId="13" xfId="0" applyFont="1" applyBorder="1" applyAlignment="1">
      <alignment vertical="center" wrapText="1"/>
    </xf>
    <xf numFmtId="0" fontId="31" fillId="7" borderId="1" xfId="0" applyFont="1" applyFill="1" applyBorder="1" applyAlignment="1">
      <alignment horizontal="center" vertical="center"/>
    </xf>
    <xf numFmtId="0" fontId="31" fillId="7" borderId="0" xfId="0" applyFont="1" applyFill="1" applyBorder="1" applyAlignment="1">
      <alignment horizontal="center" vertical="center"/>
    </xf>
    <xf numFmtId="0" fontId="31" fillId="7" borderId="52" xfId="0" applyFont="1" applyFill="1" applyBorder="1" applyAlignment="1">
      <alignment horizontal="center" vertical="center"/>
    </xf>
    <xf numFmtId="0" fontId="31" fillId="7" borderId="2" xfId="0" applyFont="1" applyFill="1" applyBorder="1" applyAlignment="1">
      <alignment horizontal="center" vertical="center"/>
    </xf>
    <xf numFmtId="0" fontId="31" fillId="7" borderId="53" xfId="0" applyFont="1" applyFill="1" applyBorder="1" applyAlignment="1">
      <alignment horizontal="center" vertical="center"/>
    </xf>
    <xf numFmtId="0" fontId="31" fillId="7" borderId="54" xfId="0" applyFont="1" applyFill="1" applyBorder="1" applyAlignment="1">
      <alignment horizontal="center" vertical="center"/>
    </xf>
    <xf numFmtId="0" fontId="31" fillId="7" borderId="6" xfId="0" applyFont="1" applyFill="1" applyBorder="1" applyAlignment="1">
      <alignment vertical="center"/>
    </xf>
    <xf numFmtId="0" fontId="31" fillId="7" borderId="7" xfId="0" applyFont="1" applyFill="1" applyBorder="1" applyAlignment="1">
      <alignment vertical="center"/>
    </xf>
    <xf numFmtId="0" fontId="17" fillId="4" borderId="0" xfId="0" applyFont="1" applyFill="1" applyBorder="1"/>
    <xf numFmtId="0" fontId="33" fillId="0" borderId="13" xfId="0" applyFont="1" applyBorder="1" applyAlignment="1">
      <alignment horizontal="left" vertical="center" wrapText="1"/>
    </xf>
    <xf numFmtId="0" fontId="33" fillId="0" borderId="6" xfId="0" applyFont="1" applyBorder="1" applyAlignment="1">
      <alignment horizontal="left" vertical="center" wrapText="1"/>
    </xf>
    <xf numFmtId="0" fontId="33" fillId="0" borderId="7" xfId="0" applyFont="1" applyBorder="1" applyAlignment="1">
      <alignment horizontal="left" vertical="center" wrapText="1"/>
    </xf>
    <xf numFmtId="0" fontId="31" fillId="0" borderId="13" xfId="0" applyFont="1" applyBorder="1" applyAlignment="1">
      <alignment vertical="center"/>
    </xf>
    <xf numFmtId="0" fontId="33" fillId="0" borderId="6" xfId="0" applyFont="1" applyBorder="1" applyAlignment="1">
      <alignment vertical="center"/>
    </xf>
    <xf numFmtId="0" fontId="33" fillId="0" borderId="7" xfId="0" applyFont="1" applyBorder="1" applyAlignment="1">
      <alignment vertical="center"/>
    </xf>
    <xf numFmtId="0" fontId="31" fillId="7" borderId="13" xfId="0" applyFont="1" applyFill="1" applyBorder="1" applyAlignment="1">
      <alignment vertical="center"/>
    </xf>
    <xf numFmtId="0" fontId="33" fillId="0" borderId="6" xfId="0" applyFont="1" applyBorder="1" applyAlignment="1">
      <alignment horizontal="left" vertical="center"/>
    </xf>
    <xf numFmtId="0" fontId="33" fillId="0" borderId="7" xfId="0" applyFont="1" applyBorder="1" applyAlignment="1">
      <alignment horizontal="left" vertical="center"/>
    </xf>
    <xf numFmtId="0" fontId="57" fillId="4" borderId="0" xfId="0" applyFont="1" applyFill="1" applyBorder="1" applyAlignment="1">
      <alignment horizontal="center"/>
    </xf>
    <xf numFmtId="0" fontId="57" fillId="4" borderId="0" xfId="0" applyFont="1" applyFill="1" applyAlignment="1">
      <alignment horizontal="center"/>
    </xf>
    <xf numFmtId="0" fontId="13" fillId="0" borderId="0" xfId="0" applyFont="1" applyBorder="1" applyAlignment="1">
      <alignment horizontal="center"/>
    </xf>
    <xf numFmtId="0" fontId="48" fillId="4" borderId="0" xfId="0" applyFont="1" applyFill="1" applyBorder="1" applyAlignment="1">
      <alignment horizontal="left"/>
    </xf>
    <xf numFmtId="37" fontId="12" fillId="7" borderId="13" xfId="4" applyNumberFormat="1" applyFont="1" applyFill="1" applyBorder="1" applyAlignment="1">
      <alignment horizontal="center" vertical="center"/>
    </xf>
    <xf numFmtId="37" fontId="12" fillId="7" borderId="13" xfId="4" applyNumberFormat="1" applyFont="1" applyFill="1" applyBorder="1" applyAlignment="1">
      <alignment horizontal="center" vertical="center" wrapText="1"/>
    </xf>
    <xf numFmtId="0" fontId="32" fillId="4" borderId="0" xfId="0" applyFont="1" applyFill="1" applyBorder="1" applyAlignment="1">
      <alignment horizontal="left" vertical="center" wrapText="1"/>
    </xf>
    <xf numFmtId="0" fontId="32" fillId="4" borderId="52" xfId="0" applyFont="1" applyFill="1" applyBorder="1" applyAlignment="1">
      <alignment horizontal="left" vertical="center" wrapText="1"/>
    </xf>
    <xf numFmtId="0" fontId="32" fillId="4" borderId="1" xfId="0" applyFont="1" applyFill="1" applyBorder="1" applyAlignment="1">
      <alignment horizontal="left" vertical="center" wrapText="1"/>
    </xf>
    <xf numFmtId="0" fontId="41" fillId="4" borderId="0" xfId="0" applyFont="1" applyFill="1" applyBorder="1" applyAlignment="1">
      <alignment horizontal="left" vertical="center" wrapText="1"/>
    </xf>
    <xf numFmtId="165" fontId="32" fillId="4" borderId="14" xfId="2" applyFont="1" applyFill="1" applyBorder="1" applyAlignment="1">
      <alignment horizontal="right" vertical="center" wrapText="1"/>
    </xf>
    <xf numFmtId="165" fontId="32" fillId="4" borderId="16" xfId="2" applyFont="1" applyFill="1" applyBorder="1" applyAlignment="1">
      <alignment horizontal="right" vertical="center" wrapText="1"/>
    </xf>
    <xf numFmtId="165" fontId="12" fillId="0" borderId="6" xfId="2" applyFont="1" applyBorder="1" applyAlignment="1">
      <alignment horizontal="center" vertical="top" wrapText="1"/>
    </xf>
    <xf numFmtId="165" fontId="12" fillId="0" borderId="7" xfId="2" applyFont="1" applyBorder="1" applyAlignment="1">
      <alignment horizontal="center" vertical="top" wrapText="1"/>
    </xf>
    <xf numFmtId="0" fontId="17" fillId="0" borderId="51" xfId="0" applyFont="1" applyBorder="1" applyAlignment="1">
      <alignment horizontal="center"/>
    </xf>
    <xf numFmtId="0" fontId="4" fillId="7" borderId="6" xfId="259" applyFont="1" applyFill="1" applyBorder="1" applyAlignment="1" applyProtection="1">
      <alignment horizontal="center" vertical="center" wrapText="1"/>
      <protection locked="0"/>
    </xf>
    <xf numFmtId="0" fontId="4" fillId="7" borderId="3" xfId="259" applyFont="1" applyFill="1" applyBorder="1" applyAlignment="1" applyProtection="1">
      <alignment horizontal="center" vertical="center" wrapText="1"/>
      <protection locked="0"/>
    </xf>
    <xf numFmtId="0" fontId="4" fillId="7" borderId="7" xfId="259" applyFont="1" applyFill="1" applyBorder="1" applyAlignment="1" applyProtection="1">
      <alignment horizontal="center" vertical="center" wrapText="1"/>
      <protection locked="0"/>
    </xf>
    <xf numFmtId="0" fontId="4" fillId="7" borderId="8" xfId="259" applyFont="1" applyFill="1" applyBorder="1" applyAlignment="1">
      <alignment horizontal="center" vertical="center"/>
    </xf>
    <xf numFmtId="0" fontId="4" fillId="7" borderId="5" xfId="259" applyFont="1" applyFill="1" applyBorder="1" applyAlignment="1">
      <alignment horizontal="center" vertical="center"/>
    </xf>
    <xf numFmtId="0" fontId="4" fillId="7" borderId="1" xfId="259" applyFont="1" applyFill="1" applyBorder="1" applyAlignment="1">
      <alignment horizontal="center" vertical="center"/>
    </xf>
    <xf numFmtId="0" fontId="4" fillId="7" borderId="52" xfId="259" applyFont="1" applyFill="1" applyBorder="1" applyAlignment="1">
      <alignment horizontal="center" vertical="center"/>
    </xf>
    <xf numFmtId="0" fontId="4" fillId="7" borderId="2" xfId="259" applyFont="1" applyFill="1" applyBorder="1" applyAlignment="1">
      <alignment horizontal="center" vertical="center"/>
    </xf>
    <xf numFmtId="0" fontId="4" fillId="7" borderId="54" xfId="259" applyFont="1" applyFill="1" applyBorder="1" applyAlignment="1">
      <alignment horizontal="center" vertical="center"/>
    </xf>
    <xf numFmtId="4" fontId="4" fillId="7" borderId="14" xfId="259" applyNumberFormat="1" applyFont="1" applyFill="1" applyBorder="1" applyAlignment="1">
      <alignment horizontal="center" vertical="center" wrapText="1"/>
    </xf>
    <xf numFmtId="4" fontId="4" fillId="7" borderId="16" xfId="259" applyNumberFormat="1" applyFont="1" applyFill="1" applyBorder="1" applyAlignment="1">
      <alignment horizontal="center" vertical="center" wrapText="1"/>
    </xf>
    <xf numFmtId="0" fontId="31" fillId="4" borderId="1" xfId="0" applyFont="1" applyFill="1" applyBorder="1" applyAlignment="1">
      <alignment horizontal="left" vertical="center" wrapText="1"/>
    </xf>
    <xf numFmtId="0" fontId="31" fillId="4" borderId="0" xfId="0" applyFont="1" applyFill="1" applyBorder="1" applyAlignment="1">
      <alignment horizontal="left" vertical="center" wrapText="1"/>
    </xf>
    <xf numFmtId="0" fontId="12" fillId="7" borderId="13" xfId="0" applyFont="1" applyFill="1" applyBorder="1" applyAlignment="1">
      <alignment horizontal="center" vertical="center"/>
    </xf>
    <xf numFmtId="0" fontId="12" fillId="7" borderId="13" xfId="0" applyFont="1" applyFill="1" applyBorder="1" applyAlignment="1">
      <alignment horizontal="center" vertical="center" wrapText="1"/>
    </xf>
    <xf numFmtId="0" fontId="17" fillId="0" borderId="0" xfId="0" applyFont="1" applyBorder="1" applyAlignment="1">
      <alignment horizontal="center"/>
    </xf>
    <xf numFmtId="0" fontId="17" fillId="0" borderId="0" xfId="0" applyFont="1" applyAlignment="1">
      <alignment horizontal="center"/>
    </xf>
    <xf numFmtId="0" fontId="12" fillId="7" borderId="8" xfId="0" applyFont="1" applyFill="1" applyBorder="1" applyAlignment="1">
      <alignment horizontal="center" vertical="center"/>
    </xf>
    <xf numFmtId="0" fontId="12" fillId="7" borderId="5" xfId="0" applyFont="1" applyFill="1" applyBorder="1" applyAlignment="1">
      <alignment horizontal="center" vertical="center"/>
    </xf>
    <xf numFmtId="0" fontId="12" fillId="7" borderId="1" xfId="0" applyFont="1" applyFill="1" applyBorder="1" applyAlignment="1">
      <alignment horizontal="center" vertical="center"/>
    </xf>
    <xf numFmtId="0" fontId="12" fillId="7" borderId="52" xfId="0" applyFont="1" applyFill="1" applyBorder="1" applyAlignment="1">
      <alignment horizontal="center" vertical="center"/>
    </xf>
    <xf numFmtId="0" fontId="12" fillId="7" borderId="2" xfId="0" applyFont="1" applyFill="1" applyBorder="1" applyAlignment="1">
      <alignment horizontal="center" vertical="center"/>
    </xf>
    <xf numFmtId="0" fontId="12" fillId="7" borderId="54" xfId="0" applyFont="1" applyFill="1" applyBorder="1" applyAlignment="1">
      <alignment horizontal="center" vertical="center"/>
    </xf>
    <xf numFmtId="0" fontId="18" fillId="4" borderId="1" xfId="0" applyFont="1" applyFill="1" applyBorder="1" applyAlignment="1">
      <alignment horizontal="left" vertical="top" wrapText="1"/>
    </xf>
    <xf numFmtId="0" fontId="18" fillId="4" borderId="52" xfId="0" applyFont="1" applyFill="1" applyBorder="1" applyAlignment="1">
      <alignment horizontal="left" vertical="top" wrapText="1"/>
    </xf>
    <xf numFmtId="0" fontId="17" fillId="4" borderId="13" xfId="0" applyFont="1" applyFill="1" applyBorder="1" applyAlignment="1">
      <alignment horizontal="center"/>
    </xf>
    <xf numFmtId="0" fontId="17" fillId="4" borderId="13" xfId="0" applyFont="1" applyFill="1" applyBorder="1" applyAlignment="1">
      <alignment horizontal="right"/>
    </xf>
    <xf numFmtId="0" fontId="17" fillId="4" borderId="6" xfId="0" applyFont="1" applyFill="1" applyBorder="1" applyAlignment="1">
      <alignment horizontal="center"/>
    </xf>
    <xf numFmtId="0" fontId="17" fillId="4" borderId="7" xfId="0" applyFont="1" applyFill="1" applyBorder="1" applyAlignment="1">
      <alignment horizontal="center"/>
    </xf>
    <xf numFmtId="0" fontId="17" fillId="4" borderId="6" xfId="0" applyFont="1" applyFill="1" applyBorder="1" applyAlignment="1">
      <alignment horizontal="right"/>
    </xf>
    <xf numFmtId="0" fontId="17" fillId="4" borderId="7" xfId="0" applyFont="1" applyFill="1" applyBorder="1" applyAlignment="1">
      <alignment horizontal="right"/>
    </xf>
    <xf numFmtId="0" fontId="12" fillId="7" borderId="1" xfId="0" applyFont="1" applyFill="1" applyBorder="1" applyAlignment="1">
      <alignment horizontal="center"/>
    </xf>
    <xf numFmtId="0" fontId="12" fillId="7" borderId="52" xfId="0" applyFont="1" applyFill="1" applyBorder="1" applyAlignment="1">
      <alignment horizontal="center"/>
    </xf>
    <xf numFmtId="0" fontId="12" fillId="7" borderId="13" xfId="3" applyFont="1" applyFill="1" applyBorder="1" applyAlignment="1">
      <alignment horizontal="center"/>
    </xf>
    <xf numFmtId="0" fontId="12" fillId="7" borderId="8" xfId="0" applyFont="1" applyFill="1" applyBorder="1" applyAlignment="1">
      <alignment horizontal="center"/>
    </xf>
    <xf numFmtId="0" fontId="12" fillId="7" borderId="51" xfId="0" applyFont="1" applyFill="1" applyBorder="1" applyAlignment="1">
      <alignment horizontal="center"/>
    </xf>
    <xf numFmtId="0" fontId="12" fillId="7" borderId="5" xfId="0" applyFont="1" applyFill="1" applyBorder="1" applyAlignment="1">
      <alignment horizontal="center"/>
    </xf>
    <xf numFmtId="0" fontId="12" fillId="7" borderId="2" xfId="0" applyFont="1" applyFill="1" applyBorder="1" applyAlignment="1">
      <alignment horizontal="center"/>
    </xf>
    <xf numFmtId="0" fontId="12" fillId="7" borderId="53" xfId="0" applyFont="1" applyFill="1" applyBorder="1" applyAlignment="1">
      <alignment horizontal="center"/>
    </xf>
    <xf numFmtId="0" fontId="12" fillId="7" borderId="54" xfId="0" applyFont="1" applyFill="1" applyBorder="1" applyAlignment="1">
      <alignment horizontal="center"/>
    </xf>
    <xf numFmtId="0" fontId="12" fillId="4" borderId="53" xfId="0" applyNumberFormat="1" applyFont="1" applyFill="1" applyBorder="1" applyAlignment="1" applyProtection="1">
      <alignment horizontal="left"/>
      <protection locked="0"/>
    </xf>
    <xf numFmtId="0" fontId="12" fillId="8" borderId="6" xfId="0" applyFont="1" applyFill="1" applyBorder="1" applyAlignment="1">
      <alignment horizontal="center"/>
    </xf>
    <xf numFmtId="0" fontId="12" fillId="8" borderId="51" xfId="0" applyFont="1" applyFill="1" applyBorder="1" applyAlignment="1">
      <alignment horizontal="center"/>
    </xf>
    <xf numFmtId="0" fontId="12" fillId="8" borderId="3" xfId="0" applyFont="1" applyFill="1" applyBorder="1" applyAlignment="1">
      <alignment horizontal="center"/>
    </xf>
    <xf numFmtId="0" fontId="12" fillId="8" borderId="7" xfId="0" applyFont="1" applyFill="1" applyBorder="1" applyAlignment="1">
      <alignment horizontal="center"/>
    </xf>
    <xf numFmtId="0" fontId="12" fillId="8" borderId="0" xfId="0" applyFont="1" applyFill="1" applyBorder="1" applyAlignment="1">
      <alignment horizontal="center"/>
    </xf>
    <xf numFmtId="0" fontId="12" fillId="8" borderId="13" xfId="0" applyFont="1" applyFill="1" applyBorder="1" applyAlignment="1">
      <alignment horizontal="center" vertical="center"/>
    </xf>
    <xf numFmtId="0" fontId="17" fillId="4" borderId="22" xfId="0" applyFont="1" applyFill="1" applyBorder="1" applyAlignment="1">
      <alignment horizontal="left" vertical="center" wrapText="1"/>
    </xf>
    <xf numFmtId="0" fontId="17" fillId="4" borderId="26" xfId="0" applyFont="1" applyFill="1" applyBorder="1" applyAlignment="1">
      <alignment horizontal="left" vertical="center" wrapText="1"/>
    </xf>
    <xf numFmtId="0" fontId="17" fillId="4" borderId="17" xfId="0" applyFont="1" applyFill="1" applyBorder="1" applyAlignment="1">
      <alignment horizontal="left" vertical="center" wrapText="1"/>
    </xf>
    <xf numFmtId="0" fontId="17" fillId="4" borderId="0" xfId="0" applyFont="1" applyFill="1" applyBorder="1" applyAlignment="1">
      <alignment horizontal="left" vertical="center" wrapText="1"/>
    </xf>
    <xf numFmtId="0" fontId="18" fillId="4" borderId="17" xfId="0" applyFont="1" applyFill="1" applyBorder="1" applyAlignment="1">
      <alignment horizontal="left" vertical="center" wrapText="1"/>
    </xf>
    <xf numFmtId="0" fontId="18" fillId="4" borderId="0" xfId="0" applyFont="1" applyFill="1" applyBorder="1" applyAlignment="1">
      <alignment horizontal="left" vertical="center" wrapText="1"/>
    </xf>
    <xf numFmtId="0" fontId="18" fillId="4" borderId="29" xfId="0" applyFont="1" applyFill="1" applyBorder="1" applyAlignment="1">
      <alignment horizontal="left" vertical="center" wrapText="1"/>
    </xf>
    <xf numFmtId="0" fontId="18" fillId="4" borderId="34" xfId="0" applyFont="1" applyFill="1" applyBorder="1" applyAlignment="1">
      <alignment horizontal="left" vertical="center" wrapText="1"/>
    </xf>
    <xf numFmtId="0" fontId="8" fillId="4" borderId="0" xfId="0" applyFont="1" applyFill="1" applyAlignment="1">
      <alignment horizontal="left" wrapText="1"/>
    </xf>
    <xf numFmtId="0" fontId="8" fillId="4" borderId="0" xfId="0" applyFont="1" applyFill="1" applyAlignment="1">
      <alignment horizontal="left"/>
    </xf>
    <xf numFmtId="0" fontId="17" fillId="4" borderId="22" xfId="0" applyFont="1" applyFill="1" applyBorder="1" applyAlignment="1">
      <alignment horizontal="left" vertical="top" wrapText="1" indent="1"/>
    </xf>
    <xf numFmtId="0" fontId="17" fillId="4" borderId="26" xfId="0" applyFont="1" applyFill="1" applyBorder="1" applyAlignment="1">
      <alignment horizontal="left" vertical="top" wrapText="1" indent="1"/>
    </xf>
    <xf numFmtId="0" fontId="17" fillId="4" borderId="29" xfId="0" applyFont="1" applyFill="1" applyBorder="1" applyAlignment="1">
      <alignment horizontal="left" vertical="center" wrapText="1"/>
    </xf>
    <xf numFmtId="0" fontId="17" fillId="4" borderId="34" xfId="0" applyFont="1" applyFill="1" applyBorder="1" applyAlignment="1">
      <alignment horizontal="left" vertical="center" wrapText="1"/>
    </xf>
    <xf numFmtId="0" fontId="12" fillId="8" borderId="36" xfId="0" applyFont="1" applyFill="1" applyBorder="1" applyAlignment="1">
      <alignment horizontal="center" vertical="center"/>
    </xf>
    <xf numFmtId="0" fontId="12" fillId="8" borderId="23" xfId="0" applyFont="1" applyFill="1" applyBorder="1" applyAlignment="1">
      <alignment horizontal="center" vertical="center"/>
    </xf>
    <xf numFmtId="0" fontId="12" fillId="8" borderId="24" xfId="0" applyFont="1" applyFill="1" applyBorder="1" applyAlignment="1">
      <alignment horizontal="center" vertical="center"/>
    </xf>
    <xf numFmtId="0" fontId="12" fillId="8" borderId="21" xfId="0" applyFont="1" applyFill="1" applyBorder="1" applyAlignment="1">
      <alignment horizontal="center" vertical="center"/>
    </xf>
    <xf numFmtId="0" fontId="17" fillId="4" borderId="0" xfId="0" applyFont="1" applyFill="1" applyBorder="1" applyAlignment="1">
      <alignment horizontal="justify" vertical="center" wrapText="1"/>
    </xf>
    <xf numFmtId="0" fontId="17" fillId="4" borderId="52" xfId="0" applyFont="1" applyFill="1" applyBorder="1" applyAlignment="1">
      <alignment horizontal="justify" vertical="center" wrapText="1"/>
    </xf>
    <xf numFmtId="0" fontId="12" fillId="7" borderId="51" xfId="0" applyFont="1" applyFill="1" applyBorder="1" applyAlignment="1">
      <alignment horizontal="center" vertical="center"/>
    </xf>
    <xf numFmtId="0" fontId="12" fillId="7" borderId="53" xfId="0" applyFont="1" applyFill="1" applyBorder="1" applyAlignment="1">
      <alignment horizontal="center" vertical="center"/>
    </xf>
    <xf numFmtId="0" fontId="17" fillId="4" borderId="1" xfId="0" applyFont="1" applyFill="1" applyBorder="1" applyAlignment="1">
      <alignment horizontal="left" vertical="center" wrapText="1"/>
    </xf>
    <xf numFmtId="0" fontId="17" fillId="4" borderId="52" xfId="0" applyFont="1" applyFill="1" applyBorder="1" applyAlignment="1">
      <alignment horizontal="left" vertical="center" wrapText="1"/>
    </xf>
    <xf numFmtId="0" fontId="18" fillId="4" borderId="3" xfId="0" applyFont="1" applyFill="1" applyBorder="1" applyAlignment="1">
      <alignment horizontal="left" vertical="center" wrapText="1" indent="3"/>
    </xf>
    <xf numFmtId="0" fontId="18" fillId="4" borderId="7" xfId="0" applyFont="1" applyFill="1" applyBorder="1" applyAlignment="1">
      <alignment horizontal="left" vertical="center" wrapText="1" indent="3"/>
    </xf>
    <xf numFmtId="0" fontId="61" fillId="4" borderId="0" xfId="0" applyFont="1" applyFill="1" applyBorder="1" applyAlignment="1">
      <alignment horizontal="center"/>
    </xf>
    <xf numFmtId="0" fontId="9" fillId="4" borderId="0" xfId="0" applyFont="1" applyFill="1" applyAlignment="1">
      <alignment horizontal="center"/>
    </xf>
    <xf numFmtId="0" fontId="8" fillId="4" borderId="0" xfId="0" applyFont="1" applyFill="1" applyAlignment="1">
      <alignment horizontal="center"/>
    </xf>
    <xf numFmtId="0" fontId="9" fillId="4" borderId="53" xfId="0" applyFont="1" applyFill="1" applyBorder="1" applyAlignment="1">
      <alignment horizontal="center"/>
    </xf>
    <xf numFmtId="0" fontId="9" fillId="4" borderId="2" xfId="6" applyFont="1" applyFill="1" applyBorder="1" applyAlignment="1" applyProtection="1">
      <alignment horizontal="center" vertical="center" wrapText="1"/>
      <protection locked="0"/>
    </xf>
    <xf numFmtId="0" fontId="9" fillId="4" borderId="53" xfId="6" applyFont="1" applyFill="1" applyBorder="1" applyAlignment="1" applyProtection="1">
      <alignment horizontal="center" vertical="center" wrapText="1"/>
      <protection locked="0"/>
    </xf>
    <xf numFmtId="0" fontId="65" fillId="7" borderId="0" xfId="0" applyFont="1" applyFill="1" applyAlignment="1">
      <alignment horizontal="center"/>
    </xf>
    <xf numFmtId="0" fontId="48" fillId="4" borderId="53" xfId="0" applyFont="1" applyFill="1" applyBorder="1" applyAlignment="1">
      <alignment horizontal="center"/>
    </xf>
    <xf numFmtId="0" fontId="17" fillId="4" borderId="22"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17" fillId="4" borderId="43"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7" fillId="4" borderId="36" xfId="0" applyFont="1" applyFill="1" applyBorder="1" applyAlignment="1">
      <alignment horizontal="center" vertical="center" wrapText="1"/>
    </xf>
    <xf numFmtId="0" fontId="17" fillId="4" borderId="56"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12" fillId="4" borderId="0" xfId="0" applyFont="1" applyFill="1" applyBorder="1" applyAlignment="1">
      <alignment horizontal="left"/>
    </xf>
    <xf numFmtId="0" fontId="18" fillId="3" borderId="44" xfId="0" applyFont="1" applyFill="1" applyBorder="1" applyAlignment="1">
      <alignment horizontal="center" vertical="center" wrapText="1"/>
    </xf>
    <xf numFmtId="0" fontId="18" fillId="3" borderId="45" xfId="0" applyFont="1" applyFill="1" applyBorder="1" applyAlignment="1">
      <alignment horizontal="center" vertical="center" wrapText="1"/>
    </xf>
    <xf numFmtId="0" fontId="18" fillId="3" borderId="43"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36"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8" fillId="3" borderId="37" xfId="0" applyFont="1" applyFill="1" applyBorder="1" applyAlignment="1">
      <alignment horizontal="center" vertical="center" wrapText="1"/>
    </xf>
    <xf numFmtId="0" fontId="18" fillId="3" borderId="41" xfId="0" applyFont="1" applyFill="1" applyBorder="1" applyAlignment="1">
      <alignment horizontal="center" vertical="center" wrapText="1"/>
    </xf>
    <xf numFmtId="0" fontId="18" fillId="3" borderId="42" xfId="0" applyFont="1" applyFill="1" applyBorder="1" applyAlignment="1">
      <alignment horizontal="center" vertical="center" wrapText="1"/>
    </xf>
    <xf numFmtId="0" fontId="9" fillId="7" borderId="8" xfId="7" applyFont="1" applyFill="1" applyBorder="1" applyAlignment="1" applyProtection="1">
      <alignment horizontal="center" vertical="center" wrapText="1"/>
      <protection locked="0"/>
    </xf>
    <xf numFmtId="0" fontId="9" fillId="7" borderId="51" xfId="7" applyFont="1" applyFill="1" applyBorder="1" applyAlignment="1" applyProtection="1">
      <alignment horizontal="center" vertical="center" wrapText="1"/>
      <protection locked="0"/>
    </xf>
    <xf numFmtId="0" fontId="9" fillId="7" borderId="3" xfId="7" applyFont="1" applyFill="1" applyBorder="1" applyAlignment="1" applyProtection="1">
      <alignment horizontal="center" vertical="center" wrapText="1"/>
      <protection locked="0"/>
    </xf>
    <xf numFmtId="0" fontId="9" fillId="7" borderId="5" xfId="7" applyFont="1" applyFill="1" applyBorder="1" applyAlignment="1" applyProtection="1">
      <alignment horizontal="center" vertical="center" wrapText="1"/>
      <protection locked="0"/>
    </xf>
    <xf numFmtId="0" fontId="9" fillId="7" borderId="7" xfId="7" applyFont="1" applyFill="1" applyBorder="1" applyAlignment="1" applyProtection="1">
      <alignment horizontal="center" vertical="center" wrapText="1"/>
      <protection locked="0"/>
    </xf>
    <xf numFmtId="0" fontId="9" fillId="7" borderId="6" xfId="7" applyFont="1" applyFill="1" applyBorder="1" applyAlignment="1" applyProtection="1">
      <alignment horizontal="center" vertical="center" wrapText="1"/>
      <protection locked="0"/>
    </xf>
    <xf numFmtId="0" fontId="8" fillId="0" borderId="0" xfId="0" applyFont="1" applyBorder="1" applyAlignment="1">
      <alignment horizontal="center"/>
    </xf>
    <xf numFmtId="0" fontId="1" fillId="4" borderId="0" xfId="0" applyFont="1" applyFill="1" applyBorder="1" applyAlignment="1">
      <alignment horizontal="center" vertical="top" wrapText="1"/>
    </xf>
    <xf numFmtId="0" fontId="17" fillId="0" borderId="0" xfId="0" applyFont="1" applyBorder="1" applyAlignment="1">
      <alignment horizontal="left"/>
    </xf>
    <xf numFmtId="0" fontId="4" fillId="8" borderId="6" xfId="6" applyFont="1" applyFill="1" applyBorder="1" applyAlignment="1" applyProtection="1">
      <alignment horizontal="center" vertical="center" wrapText="1"/>
      <protection locked="0"/>
    </xf>
    <xf numFmtId="0" fontId="4" fillId="8" borderId="3" xfId="6" applyFont="1" applyFill="1" applyBorder="1" applyAlignment="1" applyProtection="1">
      <alignment horizontal="center" vertical="center" wrapText="1"/>
      <protection locked="0"/>
    </xf>
    <xf numFmtId="0" fontId="4" fillId="8" borderId="7" xfId="6" applyFont="1" applyFill="1" applyBorder="1" applyAlignment="1" applyProtection="1">
      <alignment horizontal="center" vertical="center" wrapText="1"/>
      <protection locked="0"/>
    </xf>
    <xf numFmtId="0" fontId="9" fillId="0" borderId="60" xfId="247" applyNumberFormat="1" applyFont="1" applyFill="1" applyBorder="1" applyAlignment="1" applyProtection="1">
      <alignment horizontal="justify" vertical="top" wrapText="1"/>
      <protection locked="0"/>
    </xf>
    <xf numFmtId="0" fontId="66" fillId="20" borderId="61" xfId="260" applyFill="1" applyBorder="1" applyAlignment="1" applyProtection="1">
      <alignment horizontal="center" vertical="center" wrapText="1"/>
      <protection locked="0"/>
    </xf>
    <xf numFmtId="0" fontId="61" fillId="20" borderId="62" xfId="247" applyFont="1" applyFill="1" applyBorder="1" applyAlignment="1" applyProtection="1">
      <alignment horizontal="center" vertical="center" wrapText="1"/>
      <protection locked="0"/>
    </xf>
    <xf numFmtId="0" fontId="61" fillId="20" borderId="63" xfId="247" applyFont="1" applyFill="1" applyBorder="1" applyAlignment="1" applyProtection="1">
      <alignment horizontal="center" vertical="center" wrapText="1"/>
      <protection locked="0"/>
    </xf>
    <xf numFmtId="0" fontId="61" fillId="20" borderId="64" xfId="247" applyFont="1" applyFill="1" applyBorder="1" applyAlignment="1" applyProtection="1">
      <alignment horizontal="center" vertical="center" wrapText="1"/>
      <protection locked="0"/>
    </xf>
    <xf numFmtId="0" fontId="61" fillId="20" borderId="0" xfId="247" applyFont="1" applyFill="1" applyBorder="1" applyAlignment="1" applyProtection="1">
      <alignment horizontal="center" vertical="center" wrapText="1"/>
      <protection locked="0"/>
    </xf>
    <xf numFmtId="0" fontId="61" fillId="20" borderId="65" xfId="247" applyFont="1" applyFill="1" applyBorder="1" applyAlignment="1" applyProtection="1">
      <alignment horizontal="center" vertical="center" wrapText="1"/>
      <protection locked="0"/>
    </xf>
    <xf numFmtId="0" fontId="61" fillId="20" borderId="66" xfId="247" applyFont="1" applyFill="1" applyBorder="1" applyAlignment="1" applyProtection="1">
      <alignment horizontal="center" vertical="center" wrapText="1"/>
      <protection locked="0"/>
    </xf>
    <xf numFmtId="0" fontId="61" fillId="20" borderId="60" xfId="247" applyFont="1" applyFill="1" applyBorder="1" applyAlignment="1" applyProtection="1">
      <alignment horizontal="center" vertical="center" wrapText="1"/>
      <protection locked="0"/>
    </xf>
    <xf numFmtId="0" fontId="61" fillId="20" borderId="67" xfId="247" applyFont="1" applyFill="1" applyBorder="1" applyAlignment="1" applyProtection="1">
      <alignment horizontal="center" vertical="center" wrapText="1"/>
      <protection locked="0"/>
    </xf>
  </cellXfs>
  <cellStyles count="261">
    <cellStyle name="=C:\WINNT\SYSTEM32\COMMAND.COM" xfId="1"/>
    <cellStyle name="20% - Énfasis1 2" xfId="104"/>
    <cellStyle name="20% - Énfasis2 2" xfId="105"/>
    <cellStyle name="20% - Énfasis3 2" xfId="106"/>
    <cellStyle name="20% - Énfasis4 2" xfId="107"/>
    <cellStyle name="40% - Énfasis3 2" xfId="108"/>
    <cellStyle name="60% - Énfasis3 2" xfId="109"/>
    <cellStyle name="60% - Énfasis4 2" xfId="110"/>
    <cellStyle name="60% - Énfasis6 2" xfId="111"/>
    <cellStyle name="Euro" xfId="10"/>
    <cellStyle name="Fecha" xfId="21"/>
    <cellStyle name="Fijo" xfId="22"/>
    <cellStyle name="HEADING1" xfId="23"/>
    <cellStyle name="HEADING2" xfId="24"/>
    <cellStyle name="Hipervínculo" xfId="260" builtinId="8"/>
    <cellStyle name="Millares" xfId="2" builtinId="3"/>
    <cellStyle name="Millares 10" xfId="125"/>
    <cellStyle name="Millares 12" xfId="25"/>
    <cellStyle name="Millares 13" xfId="26"/>
    <cellStyle name="Millares 14" xfId="27"/>
    <cellStyle name="Millares 15" xfId="28"/>
    <cellStyle name="Millares 16" xfId="246"/>
    <cellStyle name="Millares 2" xfId="5"/>
    <cellStyle name="Millares 2 10" xfId="30"/>
    <cellStyle name="Millares 2 11" xfId="31"/>
    <cellStyle name="Millares 2 12" xfId="32"/>
    <cellStyle name="Millares 2 13" xfId="33"/>
    <cellStyle name="Millares 2 14" xfId="34"/>
    <cellStyle name="Millares 2 15" xfId="35"/>
    <cellStyle name="Millares 2 16" xfId="115"/>
    <cellStyle name="Millares 2 17" xfId="120"/>
    <cellStyle name="Millares 2 18" xfId="29"/>
    <cellStyle name="Millares 2 19" xfId="248"/>
    <cellStyle name="Millares 2 2" xfId="11"/>
    <cellStyle name="Millares 2 2 2" xfId="126"/>
    <cellStyle name="Millares 2 2 3" xfId="36"/>
    <cellStyle name="Millares 2 2 4" xfId="250"/>
    <cellStyle name="Millares 2 2 5" xfId="255"/>
    <cellStyle name="Millares 2 20" xfId="249"/>
    <cellStyle name="Millares 2 21" xfId="254"/>
    <cellStyle name="Millares 2 3" xfId="12"/>
    <cellStyle name="Millares 2 3 2" xfId="37"/>
    <cellStyle name="Millares 2 3 3" xfId="251"/>
    <cellStyle name="Millares 2 3 4" xfId="256"/>
    <cellStyle name="Millares 2 4" xfId="38"/>
    <cellStyle name="Millares 2 5" xfId="39"/>
    <cellStyle name="Millares 2 6" xfId="40"/>
    <cellStyle name="Millares 2 7" xfId="41"/>
    <cellStyle name="Millares 2 8" xfId="42"/>
    <cellStyle name="Millares 2 9" xfId="43"/>
    <cellStyle name="Millares 3" xfId="13"/>
    <cellStyle name="Millares 3 2" xfId="44"/>
    <cellStyle name="Millares 3 3" xfId="45"/>
    <cellStyle name="Millares 3 4" xfId="46"/>
    <cellStyle name="Millares 3 5" xfId="47"/>
    <cellStyle name="Millares 3 6" xfId="112"/>
    <cellStyle name="Millares 3 7" xfId="252"/>
    <cellStyle name="Millares 3 8" xfId="257"/>
    <cellStyle name="Millares 4" xfId="48"/>
    <cellStyle name="Millares 4 2" xfId="103"/>
    <cellStyle name="Millares 4 3" xfId="127"/>
    <cellStyle name="Millares 5" xfId="128"/>
    <cellStyle name="Millares 6" xfId="49"/>
    <cellStyle name="Millares 7" xfId="50"/>
    <cellStyle name="Millares 8" xfId="51"/>
    <cellStyle name="Millares 8 2" xfId="129"/>
    <cellStyle name="Millares 9" xfId="130"/>
    <cellStyle name="Moneda 2" xfId="14"/>
    <cellStyle name="Moneda 2 2" xfId="253"/>
    <cellStyle name="Moneda 2 3" xfId="258"/>
    <cellStyle name="Normal" xfId="0" builtinId="0"/>
    <cellStyle name="Normal 10" xfId="131"/>
    <cellStyle name="Normal 10 2" xfId="52"/>
    <cellStyle name="Normal 10 3" xfId="53"/>
    <cellStyle name="Normal 10 4" xfId="54"/>
    <cellStyle name="Normal 10 5" xfId="55"/>
    <cellStyle name="Normal 11" xfId="132"/>
    <cellStyle name="Normal 12" xfId="56"/>
    <cellStyle name="Normal 12 2" xfId="133"/>
    <cellStyle name="Normal 13" xfId="134"/>
    <cellStyle name="Normal 14" xfId="57"/>
    <cellStyle name="Normal 2" xfId="3"/>
    <cellStyle name="Normal 2 10" xfId="58"/>
    <cellStyle name="Normal 2 10 2" xfId="135"/>
    <cellStyle name="Normal 2 10 3" xfId="136"/>
    <cellStyle name="Normal 2 11" xfId="59"/>
    <cellStyle name="Normal 2 11 2" xfId="137"/>
    <cellStyle name="Normal 2 11 3" xfId="138"/>
    <cellStyle name="Normal 2 12" xfId="60"/>
    <cellStyle name="Normal 2 12 2" xfId="139"/>
    <cellStyle name="Normal 2 12 3" xfId="140"/>
    <cellStyle name="Normal 2 13" xfId="61"/>
    <cellStyle name="Normal 2 13 2" xfId="141"/>
    <cellStyle name="Normal 2 13 3" xfId="142"/>
    <cellStyle name="Normal 2 14" xfId="62"/>
    <cellStyle name="Normal 2 14 2" xfId="143"/>
    <cellStyle name="Normal 2 14 3" xfId="144"/>
    <cellStyle name="Normal 2 15" xfId="63"/>
    <cellStyle name="Normal 2 15 2" xfId="145"/>
    <cellStyle name="Normal 2 15 3" xfId="146"/>
    <cellStyle name="Normal 2 16" xfId="64"/>
    <cellStyle name="Normal 2 16 2" xfId="147"/>
    <cellStyle name="Normal 2 16 3" xfId="148"/>
    <cellStyle name="Normal 2 17" xfId="65"/>
    <cellStyle name="Normal 2 17 2" xfId="149"/>
    <cellStyle name="Normal 2 17 3" xfId="150"/>
    <cellStyle name="Normal 2 18" xfId="66"/>
    <cellStyle name="Normal 2 18 2" xfId="151"/>
    <cellStyle name="Normal 2 19" xfId="113"/>
    <cellStyle name="Normal 2 2" xfId="6"/>
    <cellStyle name="Normal 2 2 10" xfId="153"/>
    <cellStyle name="Normal 2 2 11" xfId="154"/>
    <cellStyle name="Normal 2 2 12" xfId="155"/>
    <cellStyle name="Normal 2 2 13" xfId="156"/>
    <cellStyle name="Normal 2 2 14" xfId="157"/>
    <cellStyle name="Normal 2 2 15" xfId="158"/>
    <cellStyle name="Normal 2 2 16" xfId="159"/>
    <cellStyle name="Normal 2 2 17" xfId="160"/>
    <cellStyle name="Normal 2 2 18" xfId="161"/>
    <cellStyle name="Normal 2 2 19" xfId="162"/>
    <cellStyle name="Normal 2 2 2" xfId="163"/>
    <cellStyle name="Normal 2 2 2 2" xfId="164"/>
    <cellStyle name="Normal 2 2 2 3" xfId="165"/>
    <cellStyle name="Normal 2 2 2 4" xfId="166"/>
    <cellStyle name="Normal 2 2 2 5" xfId="167"/>
    <cellStyle name="Normal 2 2 2 6" xfId="168"/>
    <cellStyle name="Normal 2 2 2 7" xfId="169"/>
    <cellStyle name="Normal 2 2 20" xfId="170"/>
    <cellStyle name="Normal 2 2 21" xfId="171"/>
    <cellStyle name="Normal 2 2 22" xfId="172"/>
    <cellStyle name="Normal 2 2 23" xfId="152"/>
    <cellStyle name="Normal 2 2 3" xfId="173"/>
    <cellStyle name="Normal 2 2 4" xfId="174"/>
    <cellStyle name="Normal 2 2 5" xfId="175"/>
    <cellStyle name="Normal 2 2 6" xfId="176"/>
    <cellStyle name="Normal 2 2 7" xfId="177"/>
    <cellStyle name="Normal 2 2 8" xfId="178"/>
    <cellStyle name="Normal 2 2 9" xfId="179"/>
    <cellStyle name="Normal 2 20" xfId="180"/>
    <cellStyle name="Normal 2 21" xfId="181"/>
    <cellStyle name="Normal 2 22" xfId="182"/>
    <cellStyle name="Normal 2 23" xfId="183"/>
    <cellStyle name="Normal 2 24" xfId="184"/>
    <cellStyle name="Normal 2 25" xfId="185"/>
    <cellStyle name="Normal 2 26" xfId="186"/>
    <cellStyle name="Normal 2 27" xfId="187"/>
    <cellStyle name="Normal 2 28" xfId="188"/>
    <cellStyle name="Normal 2 29" xfId="189"/>
    <cellStyle name="Normal 2 3" xfId="67"/>
    <cellStyle name="Normal 2 3 2" xfId="191"/>
    <cellStyle name="Normal 2 3 3" xfId="192"/>
    <cellStyle name="Normal 2 3 4" xfId="193"/>
    <cellStyle name="Normal 2 3 5" xfId="194"/>
    <cellStyle name="Normal 2 3 6" xfId="195"/>
    <cellStyle name="Normal 2 3 7" xfId="196"/>
    <cellStyle name="Normal 2 3 8" xfId="190"/>
    <cellStyle name="Normal 2 30" xfId="197"/>
    <cellStyle name="Normal 2 31" xfId="247"/>
    <cellStyle name="Normal 2 4" xfId="68"/>
    <cellStyle name="Normal 2 4 2" xfId="198"/>
    <cellStyle name="Normal 2 4 3" xfId="199"/>
    <cellStyle name="Normal 2 5" xfId="69"/>
    <cellStyle name="Normal 2 5 2" xfId="200"/>
    <cellStyle name="Normal 2 5 3" xfId="201"/>
    <cellStyle name="Normal 2 6" xfId="70"/>
    <cellStyle name="Normal 2 6 2" xfId="202"/>
    <cellStyle name="Normal 2 6 3" xfId="203"/>
    <cellStyle name="Normal 2 7" xfId="71"/>
    <cellStyle name="Normal 2 7 2" xfId="204"/>
    <cellStyle name="Normal 2 7 3" xfId="205"/>
    <cellStyle name="Normal 2 8" xfId="72"/>
    <cellStyle name="Normal 2 8 2" xfId="206"/>
    <cellStyle name="Normal 2 8 3" xfId="207"/>
    <cellStyle name="Normal 2 82" xfId="208"/>
    <cellStyle name="Normal 2 83" xfId="209"/>
    <cellStyle name="Normal 2 86" xfId="210"/>
    <cellStyle name="Normal 2 9" xfId="73"/>
    <cellStyle name="Normal 2 9 2" xfId="211"/>
    <cellStyle name="Normal 2 9 3" xfId="212"/>
    <cellStyle name="Normal 3" xfId="7"/>
    <cellStyle name="Normal 3 10" xfId="259"/>
    <cellStyle name="Normal 3 2" xfId="75"/>
    <cellStyle name="Normal 3 3" xfId="76"/>
    <cellStyle name="Normal 3 4" xfId="77"/>
    <cellStyle name="Normal 3 5" xfId="78"/>
    <cellStyle name="Normal 3 6" xfId="79"/>
    <cellStyle name="Normal 3 7" xfId="80"/>
    <cellStyle name="Normal 3 8" xfId="81"/>
    <cellStyle name="Normal 3 9" xfId="74"/>
    <cellStyle name="Normal 4" xfId="15"/>
    <cellStyle name="Normal 4 2" xfId="8"/>
    <cellStyle name="Normal 4 2 2" xfId="116"/>
    <cellStyle name="Normal 4 3" xfId="121"/>
    <cellStyle name="Normal 4 4" xfId="124"/>
    <cellStyle name="Normal 4 5" xfId="82"/>
    <cellStyle name="Normal 5" xfId="16"/>
    <cellStyle name="Normal 5 10" xfId="213"/>
    <cellStyle name="Normal 5 11" xfId="214"/>
    <cellStyle name="Normal 5 12" xfId="215"/>
    <cellStyle name="Normal 5 13" xfId="216"/>
    <cellStyle name="Normal 5 14" xfId="217"/>
    <cellStyle name="Normal 5 15" xfId="218"/>
    <cellStyle name="Normal 5 16" xfId="219"/>
    <cellStyle name="Normal 5 17" xfId="220"/>
    <cellStyle name="Normal 5 2" xfId="17"/>
    <cellStyle name="Normal 5 2 2" xfId="221"/>
    <cellStyle name="Normal 5 3" xfId="83"/>
    <cellStyle name="Normal 5 3 2" xfId="222"/>
    <cellStyle name="Normal 5 4" xfId="84"/>
    <cellStyle name="Normal 5 4 2" xfId="223"/>
    <cellStyle name="Normal 5 5" xfId="85"/>
    <cellStyle name="Normal 5 5 2" xfId="224"/>
    <cellStyle name="Normal 5 6" xfId="117"/>
    <cellStyle name="Normal 5 7" xfId="122"/>
    <cellStyle name="Normal 5 7 2" xfId="225"/>
    <cellStyle name="Normal 5 8" xfId="226"/>
    <cellStyle name="Normal 5 9" xfId="227"/>
    <cellStyle name="Normal 56" xfId="118"/>
    <cellStyle name="Normal 6" xfId="18"/>
    <cellStyle name="Normal 6 2" xfId="19"/>
    <cellStyle name="Normal 6 3" xfId="86"/>
    <cellStyle name="Normal 7" xfId="87"/>
    <cellStyle name="Normal 7 10" xfId="229"/>
    <cellStyle name="Normal 7 11" xfId="230"/>
    <cellStyle name="Normal 7 12" xfId="231"/>
    <cellStyle name="Normal 7 13" xfId="232"/>
    <cellStyle name="Normal 7 14" xfId="233"/>
    <cellStyle name="Normal 7 15" xfId="234"/>
    <cellStyle name="Normal 7 16" xfId="235"/>
    <cellStyle name="Normal 7 17" xfId="236"/>
    <cellStyle name="Normal 7 18" xfId="228"/>
    <cellStyle name="Normal 7 2" xfId="237"/>
    <cellStyle name="Normal 7 3" xfId="238"/>
    <cellStyle name="Normal 7 4" xfId="239"/>
    <cellStyle name="Normal 7 5" xfId="240"/>
    <cellStyle name="Normal 7 6" xfId="241"/>
    <cellStyle name="Normal 7 7" xfId="242"/>
    <cellStyle name="Normal 7 8" xfId="243"/>
    <cellStyle name="Normal 7 9" xfId="244"/>
    <cellStyle name="Normal 8" xfId="88"/>
    <cellStyle name="Normal 9" xfId="4"/>
    <cellStyle name="Normal 9 2" xfId="123"/>
    <cellStyle name="Normal 9 3" xfId="114"/>
    <cellStyle name="Normal_141008Reportes Cuadros Institucionales-sectorialesADV" xfId="20"/>
    <cellStyle name="Notas 2" xfId="89"/>
    <cellStyle name="Porcentaje 2" xfId="119"/>
    <cellStyle name="Porcentual 2" xfId="9"/>
    <cellStyle name="SAPBEXstdItem" xfId="245"/>
    <cellStyle name="Total 10" xfId="90"/>
    <cellStyle name="Total 11" xfId="91"/>
    <cellStyle name="Total 12" xfId="92"/>
    <cellStyle name="Total 13" xfId="93"/>
    <cellStyle name="Total 14" xfId="94"/>
    <cellStyle name="Total 2" xfId="95"/>
    <cellStyle name="Total 3" xfId="96"/>
    <cellStyle name="Total 4" xfId="97"/>
    <cellStyle name="Total 5" xfId="98"/>
    <cellStyle name="Total 6" xfId="99"/>
    <cellStyle name="Total 7" xfId="100"/>
    <cellStyle name="Total 8" xfId="101"/>
    <cellStyle name="Total 9" xfId="102"/>
  </cellStyles>
  <dxfs count="2">
    <dxf>
      <font>
        <color rgb="FFCC0000"/>
      </font>
    </dxf>
    <dxf>
      <font>
        <color rgb="FFCC0000"/>
      </font>
    </dxf>
  </dxfs>
  <tableStyles count="0" defaultTableStyle="TableStyleMedium2" defaultPivotStyle="PivotStyleLight16"/>
  <colors>
    <mruColors>
      <color rgb="FFFF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97368</xdr:colOff>
      <xdr:row>0</xdr:row>
      <xdr:rowOff>82550</xdr:rowOff>
    </xdr:from>
    <xdr:to>
      <xdr:col>9</xdr:col>
      <xdr:colOff>582082</xdr:colOff>
      <xdr:row>30</xdr:row>
      <xdr:rowOff>62925</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400000">
          <a:off x="921037" y="-741119"/>
          <a:ext cx="5695375" cy="7342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37</xdr:row>
      <xdr:rowOff>93352</xdr:rowOff>
    </xdr:from>
    <xdr:to>
      <xdr:col>11</xdr:col>
      <xdr:colOff>666750</xdr:colOff>
      <xdr:row>73</xdr:row>
      <xdr:rowOff>180976</xdr:rowOff>
    </xdr:to>
    <xdr:pic>
      <xdr:nvPicPr>
        <xdr:cNvPr id="12" name="Imagen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7141852"/>
          <a:ext cx="8963025" cy="694562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75</xdr:row>
      <xdr:rowOff>28576</xdr:rowOff>
    </xdr:from>
    <xdr:to>
      <xdr:col>11</xdr:col>
      <xdr:colOff>681018</xdr:colOff>
      <xdr:row>111</xdr:row>
      <xdr:rowOff>85726</xdr:rowOff>
    </xdr:to>
    <xdr:pic>
      <xdr:nvPicPr>
        <xdr:cNvPr id="13" name="Imagen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4316076"/>
          <a:ext cx="8986818" cy="69151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113</xdr:row>
      <xdr:rowOff>19050</xdr:rowOff>
    </xdr:from>
    <xdr:to>
      <xdr:col>11</xdr:col>
      <xdr:colOff>687658</xdr:colOff>
      <xdr:row>149</xdr:row>
      <xdr:rowOff>85725</xdr:rowOff>
    </xdr:to>
    <xdr:pic>
      <xdr:nvPicPr>
        <xdr:cNvPr id="14" name="Imagen 1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21545550"/>
          <a:ext cx="8993458" cy="69246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151</xdr:row>
      <xdr:rowOff>9526</xdr:rowOff>
    </xdr:from>
    <xdr:to>
      <xdr:col>11</xdr:col>
      <xdr:colOff>694313</xdr:colOff>
      <xdr:row>187</xdr:row>
      <xdr:rowOff>85726</xdr:rowOff>
    </xdr:to>
    <xdr:pic>
      <xdr:nvPicPr>
        <xdr:cNvPr id="15" name="Imagen 1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 y="28775026"/>
          <a:ext cx="9000113" cy="6934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189</xdr:row>
      <xdr:rowOff>9526</xdr:rowOff>
    </xdr:from>
    <xdr:to>
      <xdr:col>11</xdr:col>
      <xdr:colOff>706747</xdr:colOff>
      <xdr:row>225</xdr:row>
      <xdr:rowOff>9526</xdr:rowOff>
    </xdr:to>
    <xdr:pic>
      <xdr:nvPicPr>
        <xdr:cNvPr id="16" name="Imagen 1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36014026"/>
          <a:ext cx="9012547" cy="685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226</xdr:row>
      <xdr:rowOff>19051</xdr:rowOff>
    </xdr:from>
    <xdr:to>
      <xdr:col>11</xdr:col>
      <xdr:colOff>705297</xdr:colOff>
      <xdr:row>262</xdr:row>
      <xdr:rowOff>133351</xdr:rowOff>
    </xdr:to>
    <xdr:pic>
      <xdr:nvPicPr>
        <xdr:cNvPr id="17" name="Imagen 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43072051"/>
          <a:ext cx="9011097" cy="69723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xdr:colOff>
      <xdr:row>264</xdr:row>
      <xdr:rowOff>23811</xdr:rowOff>
    </xdr:from>
    <xdr:to>
      <xdr:col>11</xdr:col>
      <xdr:colOff>727455</xdr:colOff>
      <xdr:row>300</xdr:row>
      <xdr:rowOff>166686</xdr:rowOff>
    </xdr:to>
    <xdr:pic>
      <xdr:nvPicPr>
        <xdr:cNvPr id="10" name="Imagen 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812" y="50315811"/>
          <a:ext cx="9085643" cy="700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0</xdr:row>
      <xdr:rowOff>0</xdr:rowOff>
    </xdr:from>
    <xdr:to>
      <xdr:col>11</xdr:col>
      <xdr:colOff>654844</xdr:colOff>
      <xdr:row>35</xdr:row>
      <xdr:rowOff>107158</xdr:rowOff>
    </xdr:to>
    <xdr:pic>
      <xdr:nvPicPr>
        <xdr:cNvPr id="4" name="Imagen 3"/>
        <xdr:cNvPicPr>
          <a:picLocks noChangeAspect="1"/>
        </xdr:cNvPicPr>
      </xdr:nvPicPr>
      <xdr:blipFill rotWithShape="1">
        <a:blip xmlns:r="http://schemas.openxmlformats.org/officeDocument/2006/relationships" r:embed="rId8"/>
        <a:srcRect l="17450" t="9723" r="17004" b="11239"/>
        <a:stretch/>
      </xdr:blipFill>
      <xdr:spPr>
        <a:xfrm>
          <a:off x="47625" y="0"/>
          <a:ext cx="8989219" cy="67746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10</xdr:col>
      <xdr:colOff>419100</xdr:colOff>
      <xdr:row>32</xdr:row>
      <xdr:rowOff>104776</xdr:rowOff>
    </xdr:to>
    <xdr:pic>
      <xdr:nvPicPr>
        <xdr:cNvPr id="2" name="Imagen 1"/>
        <xdr:cNvPicPr>
          <a:picLocks noChangeAspect="1"/>
        </xdr:cNvPicPr>
      </xdr:nvPicPr>
      <xdr:blipFill rotWithShape="1">
        <a:blip xmlns:r="http://schemas.openxmlformats.org/officeDocument/2006/relationships" r:embed="rId1"/>
        <a:srcRect l="20975" t="19668" r="20407" b="8211"/>
        <a:stretch/>
      </xdr:blipFill>
      <xdr:spPr>
        <a:xfrm>
          <a:off x="0" y="19050"/>
          <a:ext cx="8039100" cy="61817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295274</xdr:colOff>
      <xdr:row>65</xdr:row>
      <xdr:rowOff>28576</xdr:rowOff>
    </xdr:from>
    <xdr:to>
      <xdr:col>1</xdr:col>
      <xdr:colOff>2895599</xdr:colOff>
      <xdr:row>68</xdr:row>
      <xdr:rowOff>95251</xdr:rowOff>
    </xdr:to>
    <xdr:sp macro="" textlink="">
      <xdr:nvSpPr>
        <xdr:cNvPr id="2" name="CuadroTexto 1"/>
        <xdr:cNvSpPr txBox="1"/>
      </xdr:nvSpPr>
      <xdr:spPr>
        <a:xfrm>
          <a:off x="457199" y="12125326"/>
          <a:ext cx="26003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M. en F. José Ricardo Narvaéz Ramírez</a:t>
          </a:r>
        </a:p>
        <a:p>
          <a:pPr algn="ctr"/>
          <a:r>
            <a:rPr lang="es-MX" sz="1100"/>
            <a:t>Titular de Dirección General</a:t>
          </a:r>
        </a:p>
      </xdr:txBody>
    </xdr:sp>
    <xdr:clientData/>
  </xdr:twoCellAnchor>
  <xdr:twoCellAnchor>
    <xdr:from>
      <xdr:col>1</xdr:col>
      <xdr:colOff>180975</xdr:colOff>
      <xdr:row>64</xdr:row>
      <xdr:rowOff>133350</xdr:rowOff>
    </xdr:from>
    <xdr:to>
      <xdr:col>1</xdr:col>
      <xdr:colOff>3024975</xdr:colOff>
      <xdr:row>64</xdr:row>
      <xdr:rowOff>133351</xdr:rowOff>
    </xdr:to>
    <xdr:cxnSp macro="">
      <xdr:nvCxnSpPr>
        <xdr:cNvPr id="3" name="Conector recto 2"/>
        <xdr:cNvCxnSpPr/>
      </xdr:nvCxnSpPr>
      <xdr:spPr>
        <a:xfrm flipV="1">
          <a:off x="342900" y="12087225"/>
          <a:ext cx="2844000"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923925</xdr:colOff>
      <xdr:row>65</xdr:row>
      <xdr:rowOff>28576</xdr:rowOff>
    </xdr:from>
    <xdr:to>
      <xdr:col>6</xdr:col>
      <xdr:colOff>962025</xdr:colOff>
      <xdr:row>68</xdr:row>
      <xdr:rowOff>95251</xdr:rowOff>
    </xdr:to>
    <xdr:sp macro="" textlink="">
      <xdr:nvSpPr>
        <xdr:cNvPr id="4" name="CuadroTexto 3"/>
        <xdr:cNvSpPr txBox="1"/>
      </xdr:nvSpPr>
      <xdr:spPr>
        <a:xfrm>
          <a:off x="5610225" y="12125326"/>
          <a:ext cx="318135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t>Lic. Fernando Núñez Rojas</a:t>
          </a:r>
        </a:p>
        <a:p>
          <a:pPr algn="ctr"/>
          <a:r>
            <a:rPr lang="es-MX" sz="1100"/>
            <a:t>Titular de Dirección de Administración y Finanzas</a:t>
          </a:r>
        </a:p>
      </xdr:txBody>
    </xdr:sp>
    <xdr:clientData/>
  </xdr:twoCellAnchor>
  <xdr:twoCellAnchor>
    <xdr:from>
      <xdr:col>3</xdr:col>
      <xdr:colOff>1000125</xdr:colOff>
      <xdr:row>64</xdr:row>
      <xdr:rowOff>133350</xdr:rowOff>
    </xdr:from>
    <xdr:to>
      <xdr:col>6</xdr:col>
      <xdr:colOff>820795</xdr:colOff>
      <xdr:row>64</xdr:row>
      <xdr:rowOff>133350</xdr:rowOff>
    </xdr:to>
    <xdr:cxnSp macro="">
      <xdr:nvCxnSpPr>
        <xdr:cNvPr id="5" name="Conector recto 4"/>
        <xdr:cNvCxnSpPr/>
      </xdr:nvCxnSpPr>
      <xdr:spPr>
        <a:xfrm>
          <a:off x="5686425" y="12087225"/>
          <a:ext cx="296392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oneCellAnchor>
    <xdr:from>
      <xdr:col>3</xdr:col>
      <xdr:colOff>752475</xdr:colOff>
      <xdr:row>15</xdr:row>
      <xdr:rowOff>85725</xdr:rowOff>
    </xdr:from>
    <xdr:ext cx="1750287" cy="468013"/>
    <xdr:sp macro="" textlink="">
      <xdr:nvSpPr>
        <xdr:cNvPr id="2" name="2 Rectángulo">
          <a:extLst>
            <a:ext uri="{FF2B5EF4-FFF2-40B4-BE49-F238E27FC236}">
              <a16:creationId xmlns:a16="http://schemas.microsoft.com/office/drawing/2014/main" xmlns="" id="{00000000-0008-0000-0F00-000003000000}"/>
            </a:ext>
          </a:extLst>
        </xdr:cNvPr>
        <xdr:cNvSpPr/>
      </xdr:nvSpPr>
      <xdr:spPr>
        <a:xfrm>
          <a:off x="3457575" y="2524125"/>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2678763</xdr:colOff>
      <xdr:row>15</xdr:row>
      <xdr:rowOff>85725</xdr:rowOff>
    </xdr:from>
    <xdr:ext cx="1750287" cy="468013"/>
    <xdr:sp macro="" textlink="">
      <xdr:nvSpPr>
        <xdr:cNvPr id="2" name="2 Rectángulo">
          <a:extLst>
            <a:ext uri="{FF2B5EF4-FFF2-40B4-BE49-F238E27FC236}">
              <a16:creationId xmlns:a16="http://schemas.microsoft.com/office/drawing/2014/main" xmlns="" id="{00000000-0008-0000-1000-000003000000}"/>
            </a:ext>
          </a:extLst>
        </xdr:cNvPr>
        <xdr:cNvSpPr/>
      </xdr:nvSpPr>
      <xdr:spPr>
        <a:xfrm>
          <a:off x="3135963" y="2552700"/>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1</xdr:col>
      <xdr:colOff>552449</xdr:colOff>
      <xdr:row>43</xdr:row>
      <xdr:rowOff>123825</xdr:rowOff>
    </xdr:from>
    <xdr:to>
      <xdr:col>1</xdr:col>
      <xdr:colOff>3476624</xdr:colOff>
      <xdr:row>44</xdr:row>
      <xdr:rowOff>0</xdr:rowOff>
    </xdr:to>
    <xdr:cxnSp macro="">
      <xdr:nvCxnSpPr>
        <xdr:cNvPr id="2" name="3 Conector recto">
          <a:extLst>
            <a:ext uri="{FF2B5EF4-FFF2-40B4-BE49-F238E27FC236}">
              <a16:creationId xmlns="" xmlns:a16="http://schemas.microsoft.com/office/drawing/2014/main" id="{00000000-0008-0000-1100-000004000000}"/>
            </a:ext>
          </a:extLst>
        </xdr:cNvPr>
        <xdr:cNvCxnSpPr/>
      </xdr:nvCxnSpPr>
      <xdr:spPr>
        <a:xfrm>
          <a:off x="628649" y="7248525"/>
          <a:ext cx="2924175"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3933263</xdr:colOff>
      <xdr:row>44</xdr:row>
      <xdr:rowOff>0</xdr:rowOff>
    </xdr:from>
    <xdr:to>
      <xdr:col>4</xdr:col>
      <xdr:colOff>818030</xdr:colOff>
      <xdr:row>44</xdr:row>
      <xdr:rowOff>0</xdr:rowOff>
    </xdr:to>
    <xdr:cxnSp macro="">
      <xdr:nvCxnSpPr>
        <xdr:cNvPr id="3" name="10 Conector recto">
          <a:extLst>
            <a:ext uri="{FF2B5EF4-FFF2-40B4-BE49-F238E27FC236}">
              <a16:creationId xmlns="" xmlns:a16="http://schemas.microsoft.com/office/drawing/2014/main" id="{00000000-0008-0000-1100-00000B000000}"/>
            </a:ext>
          </a:extLst>
        </xdr:cNvPr>
        <xdr:cNvCxnSpPr/>
      </xdr:nvCxnSpPr>
      <xdr:spPr>
        <a:xfrm>
          <a:off x="4009463" y="7258050"/>
          <a:ext cx="278074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11</xdr:col>
      <xdr:colOff>476250</xdr:colOff>
      <xdr:row>32</xdr:row>
      <xdr:rowOff>114300</xdr:rowOff>
    </xdr:to>
    <xdr:pic>
      <xdr:nvPicPr>
        <xdr:cNvPr id="2" name="Imagen 1"/>
        <xdr:cNvPicPr>
          <a:picLocks noChangeAspect="1"/>
        </xdr:cNvPicPr>
      </xdr:nvPicPr>
      <xdr:blipFill rotWithShape="1">
        <a:blip xmlns:r="http://schemas.openxmlformats.org/officeDocument/2006/relationships" r:embed="rId1"/>
        <a:srcRect l="20975" t="19558" r="20268" b="8433"/>
        <a:stretch/>
      </xdr:blipFill>
      <xdr:spPr>
        <a:xfrm>
          <a:off x="800100" y="38100"/>
          <a:ext cx="8058150" cy="6172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1832260</xdr:colOff>
      <xdr:row>48</xdr:row>
      <xdr:rowOff>0</xdr:rowOff>
    </xdr:from>
    <xdr:to>
      <xdr:col>3</xdr:col>
      <xdr:colOff>324310</xdr:colOff>
      <xdr:row>48</xdr:row>
      <xdr:rowOff>0</xdr:rowOff>
    </xdr:to>
    <xdr:cxnSp macro="">
      <xdr:nvCxnSpPr>
        <xdr:cNvPr id="2" name="Conector recto 1"/>
        <xdr:cNvCxnSpPr/>
      </xdr:nvCxnSpPr>
      <xdr:spPr>
        <a:xfrm>
          <a:off x="2889535" y="39014400"/>
          <a:ext cx="419752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38099</xdr:colOff>
      <xdr:row>0</xdr:row>
      <xdr:rowOff>19050</xdr:rowOff>
    </xdr:from>
    <xdr:to>
      <xdr:col>10</xdr:col>
      <xdr:colOff>457200</xdr:colOff>
      <xdr:row>32</xdr:row>
      <xdr:rowOff>180975</xdr:rowOff>
    </xdr:to>
    <xdr:pic>
      <xdr:nvPicPr>
        <xdr:cNvPr id="2" name="Imagen 1"/>
        <xdr:cNvPicPr>
          <a:picLocks noChangeAspect="1"/>
        </xdr:cNvPicPr>
      </xdr:nvPicPr>
      <xdr:blipFill rotWithShape="1">
        <a:blip xmlns:r="http://schemas.openxmlformats.org/officeDocument/2006/relationships" r:embed="rId1"/>
        <a:srcRect l="20905" t="19114" r="20476" b="7876"/>
        <a:stretch/>
      </xdr:blipFill>
      <xdr:spPr>
        <a:xfrm>
          <a:off x="38099" y="19050"/>
          <a:ext cx="8039101" cy="62579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3409950</xdr:colOff>
      <xdr:row>13</xdr:row>
      <xdr:rowOff>95250</xdr:rowOff>
    </xdr:from>
    <xdr:ext cx="1750287" cy="468013"/>
    <xdr:sp macro="" textlink="">
      <xdr:nvSpPr>
        <xdr:cNvPr id="2" name="2 Rectángulo">
          <a:extLst>
            <a:ext uri="{FF2B5EF4-FFF2-40B4-BE49-F238E27FC236}">
              <a16:creationId xmlns:a16="http://schemas.microsoft.com/office/drawing/2014/main" xmlns="" id="{00000000-0008-0000-1600-000003000000}"/>
            </a:ext>
          </a:extLst>
        </xdr:cNvPr>
        <xdr:cNvSpPr/>
      </xdr:nvSpPr>
      <xdr:spPr>
        <a:xfrm>
          <a:off x="4124325" y="2324100"/>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598992</xdr:colOff>
      <xdr:row>42</xdr:row>
      <xdr:rowOff>83344</xdr:rowOff>
    </xdr:to>
    <xdr:pic>
      <xdr:nvPicPr>
        <xdr:cNvPr id="7" name="Imagen 6"/>
        <xdr:cNvPicPr>
          <a:picLocks noChangeAspect="1"/>
        </xdr:cNvPicPr>
      </xdr:nvPicPr>
      <xdr:blipFill rotWithShape="1">
        <a:blip xmlns:r="http://schemas.openxmlformats.org/officeDocument/2006/relationships" r:embed="rId1"/>
        <a:srcRect l="20923" t="20142" r="20302" b="7488"/>
        <a:stretch/>
      </xdr:blipFill>
      <xdr:spPr>
        <a:xfrm>
          <a:off x="0" y="0"/>
          <a:ext cx="10504992" cy="8084344"/>
        </a:xfrm>
        <a:prstGeom prst="rect">
          <a:avLst/>
        </a:prstGeom>
      </xdr:spPr>
    </xdr:pic>
    <xdr:clientData/>
  </xdr:twoCellAnchor>
  <xdr:twoCellAnchor editAs="oneCell">
    <xdr:from>
      <xdr:col>14</xdr:col>
      <xdr:colOff>23812</xdr:colOff>
      <xdr:row>0</xdr:row>
      <xdr:rowOff>0</xdr:rowOff>
    </xdr:from>
    <xdr:to>
      <xdr:col>27</xdr:col>
      <xdr:colOff>577408</xdr:colOff>
      <xdr:row>42</xdr:row>
      <xdr:rowOff>142875</xdr:rowOff>
    </xdr:to>
    <xdr:pic>
      <xdr:nvPicPr>
        <xdr:cNvPr id="8" name="Imagen 7"/>
        <xdr:cNvPicPr>
          <a:picLocks noChangeAspect="1"/>
        </xdr:cNvPicPr>
      </xdr:nvPicPr>
      <xdr:blipFill rotWithShape="1">
        <a:blip xmlns:r="http://schemas.openxmlformats.org/officeDocument/2006/relationships" r:embed="rId2"/>
        <a:srcRect l="21096" t="19169" r="20476" b="8044"/>
        <a:stretch/>
      </xdr:blipFill>
      <xdr:spPr>
        <a:xfrm>
          <a:off x="10691812" y="0"/>
          <a:ext cx="10459596" cy="81438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xdr:col>
      <xdr:colOff>239852</xdr:colOff>
      <xdr:row>10</xdr:row>
      <xdr:rowOff>85725</xdr:rowOff>
    </xdr:from>
    <xdr:ext cx="184731" cy="468013"/>
    <xdr:sp macro="" textlink="">
      <xdr:nvSpPr>
        <xdr:cNvPr id="2" name="2 Rectángulo">
          <a:extLst>
            <a:ext uri="{FF2B5EF4-FFF2-40B4-BE49-F238E27FC236}">
              <a16:creationId xmlns:a16="http://schemas.microsoft.com/office/drawing/2014/main" xmlns="" id="{00000000-0008-0000-1600-000003000000}"/>
            </a:ext>
          </a:extLst>
        </xdr:cNvPr>
        <xdr:cNvSpPr/>
      </xdr:nvSpPr>
      <xdr:spPr>
        <a:xfrm>
          <a:off x="4202252" y="2638425"/>
          <a:ext cx="184731"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endPar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57150</xdr:colOff>
      <xdr:row>14</xdr:row>
      <xdr:rowOff>1</xdr:rowOff>
    </xdr:from>
    <xdr:to>
      <xdr:col>1</xdr:col>
      <xdr:colOff>1809751</xdr:colOff>
      <xdr:row>18</xdr:row>
      <xdr:rowOff>9525</xdr:rowOff>
    </xdr:to>
    <xdr:sp macro="" textlink="">
      <xdr:nvSpPr>
        <xdr:cNvPr id="3" name="CuadroTexto 2"/>
        <xdr:cNvSpPr txBox="1"/>
      </xdr:nvSpPr>
      <xdr:spPr>
        <a:xfrm>
          <a:off x="57150" y="3267076"/>
          <a:ext cx="2486026" cy="581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anose="020B0604020202020204" pitchFamily="34" charset="0"/>
              <a:cs typeface="Arial" panose="020B0604020202020204" pitchFamily="34" charset="0"/>
            </a:rPr>
            <a:t>M. en F. José Ricardo Narvaéz Ramírez</a:t>
          </a:r>
        </a:p>
        <a:p>
          <a:pPr algn="ctr"/>
          <a:r>
            <a:rPr lang="es-MX" sz="900">
              <a:latin typeface="Arial" panose="020B0604020202020204" pitchFamily="34" charset="0"/>
              <a:cs typeface="Arial" panose="020B0604020202020204" pitchFamily="34" charset="0"/>
            </a:rPr>
            <a:t>Titular de Dirección General</a:t>
          </a:r>
        </a:p>
      </xdr:txBody>
    </xdr:sp>
    <xdr:clientData/>
  </xdr:twoCellAnchor>
  <xdr:twoCellAnchor>
    <xdr:from>
      <xdr:col>0</xdr:col>
      <xdr:colOff>133351</xdr:colOff>
      <xdr:row>13</xdr:row>
      <xdr:rowOff>104775</xdr:rowOff>
    </xdr:from>
    <xdr:to>
      <xdr:col>1</xdr:col>
      <xdr:colOff>1657351</xdr:colOff>
      <xdr:row>13</xdr:row>
      <xdr:rowOff>104775</xdr:rowOff>
    </xdr:to>
    <xdr:cxnSp macro="">
      <xdr:nvCxnSpPr>
        <xdr:cNvPr id="4" name="Conector recto 3"/>
        <xdr:cNvCxnSpPr/>
      </xdr:nvCxnSpPr>
      <xdr:spPr>
        <a:xfrm>
          <a:off x="133351" y="3228975"/>
          <a:ext cx="22574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1876426</xdr:colOff>
      <xdr:row>14</xdr:row>
      <xdr:rowOff>1</xdr:rowOff>
    </xdr:from>
    <xdr:to>
      <xdr:col>3</xdr:col>
      <xdr:colOff>1</xdr:colOff>
      <xdr:row>17</xdr:row>
      <xdr:rowOff>66676</xdr:rowOff>
    </xdr:to>
    <xdr:sp macro="" textlink="">
      <xdr:nvSpPr>
        <xdr:cNvPr id="5" name="CuadroTexto 4"/>
        <xdr:cNvSpPr txBox="1"/>
      </xdr:nvSpPr>
      <xdr:spPr>
        <a:xfrm>
          <a:off x="2609851" y="3267076"/>
          <a:ext cx="30765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anose="020B0604020202020204" pitchFamily="34" charset="0"/>
              <a:cs typeface="Arial" panose="020B0604020202020204" pitchFamily="34" charset="0"/>
            </a:rPr>
            <a:t>Lic. Fernando Núñez Rojas</a:t>
          </a:r>
        </a:p>
        <a:p>
          <a:pPr algn="ctr"/>
          <a:r>
            <a:rPr lang="es-MX" sz="900">
              <a:latin typeface="Arial" panose="020B0604020202020204" pitchFamily="34" charset="0"/>
              <a:cs typeface="Arial" panose="020B0604020202020204" pitchFamily="34" charset="0"/>
            </a:rPr>
            <a:t>Titular de Dirección de Administración y Finanzas</a:t>
          </a:r>
        </a:p>
      </xdr:txBody>
    </xdr:sp>
    <xdr:clientData/>
  </xdr:twoCellAnchor>
  <xdr:twoCellAnchor>
    <xdr:from>
      <xdr:col>1</xdr:col>
      <xdr:colOff>1981201</xdr:colOff>
      <xdr:row>13</xdr:row>
      <xdr:rowOff>104775</xdr:rowOff>
    </xdr:from>
    <xdr:to>
      <xdr:col>2</xdr:col>
      <xdr:colOff>904876</xdr:colOff>
      <xdr:row>13</xdr:row>
      <xdr:rowOff>104775</xdr:rowOff>
    </xdr:to>
    <xdr:cxnSp macro="">
      <xdr:nvCxnSpPr>
        <xdr:cNvPr id="6" name="Conector recto 5"/>
        <xdr:cNvCxnSpPr/>
      </xdr:nvCxnSpPr>
      <xdr:spPr>
        <a:xfrm>
          <a:off x="2714626" y="3228975"/>
          <a:ext cx="26860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14</xdr:row>
      <xdr:rowOff>19051</xdr:rowOff>
    </xdr:from>
    <xdr:to>
      <xdr:col>1</xdr:col>
      <xdr:colOff>1752601</xdr:colOff>
      <xdr:row>18</xdr:row>
      <xdr:rowOff>28575</xdr:rowOff>
    </xdr:to>
    <xdr:sp macro="" textlink="">
      <xdr:nvSpPr>
        <xdr:cNvPr id="2" name="CuadroTexto 1"/>
        <xdr:cNvSpPr txBox="1"/>
      </xdr:nvSpPr>
      <xdr:spPr>
        <a:xfrm>
          <a:off x="57150" y="3257551"/>
          <a:ext cx="2486026" cy="581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anose="020B0604020202020204" pitchFamily="34" charset="0"/>
              <a:cs typeface="Arial" panose="020B0604020202020204" pitchFamily="34" charset="0"/>
            </a:rPr>
            <a:t>M. en F. José Ricardo Narvaéz Ramírez</a:t>
          </a:r>
        </a:p>
        <a:p>
          <a:pPr algn="ctr"/>
          <a:r>
            <a:rPr lang="es-MX" sz="900">
              <a:latin typeface="Arial" panose="020B0604020202020204" pitchFamily="34" charset="0"/>
              <a:cs typeface="Arial" panose="020B0604020202020204" pitchFamily="34" charset="0"/>
            </a:rPr>
            <a:t>Titular de Dirección General</a:t>
          </a:r>
        </a:p>
      </xdr:txBody>
    </xdr:sp>
    <xdr:clientData/>
  </xdr:twoCellAnchor>
  <xdr:twoCellAnchor>
    <xdr:from>
      <xdr:col>0</xdr:col>
      <xdr:colOff>133351</xdr:colOff>
      <xdr:row>13</xdr:row>
      <xdr:rowOff>123825</xdr:rowOff>
    </xdr:from>
    <xdr:to>
      <xdr:col>1</xdr:col>
      <xdr:colOff>1600201</xdr:colOff>
      <xdr:row>13</xdr:row>
      <xdr:rowOff>123825</xdr:rowOff>
    </xdr:to>
    <xdr:cxnSp macro="">
      <xdr:nvCxnSpPr>
        <xdr:cNvPr id="3" name="Conector recto 2"/>
        <xdr:cNvCxnSpPr/>
      </xdr:nvCxnSpPr>
      <xdr:spPr>
        <a:xfrm>
          <a:off x="133351" y="3219450"/>
          <a:ext cx="22574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2305051</xdr:colOff>
      <xdr:row>14</xdr:row>
      <xdr:rowOff>19051</xdr:rowOff>
    </xdr:from>
    <xdr:to>
      <xdr:col>2</xdr:col>
      <xdr:colOff>1333501</xdr:colOff>
      <xdr:row>17</xdr:row>
      <xdr:rowOff>85726</xdr:rowOff>
    </xdr:to>
    <xdr:sp macro="" textlink="">
      <xdr:nvSpPr>
        <xdr:cNvPr id="4" name="CuadroTexto 3"/>
        <xdr:cNvSpPr txBox="1"/>
      </xdr:nvSpPr>
      <xdr:spPr>
        <a:xfrm>
          <a:off x="3095626" y="3257551"/>
          <a:ext cx="30765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anose="020B0604020202020204" pitchFamily="34" charset="0"/>
              <a:cs typeface="Arial" panose="020B0604020202020204" pitchFamily="34" charset="0"/>
            </a:rPr>
            <a:t>Lic. Fernando Núñez Rojas</a:t>
          </a:r>
        </a:p>
        <a:p>
          <a:pPr algn="ctr"/>
          <a:r>
            <a:rPr lang="es-MX" sz="900">
              <a:latin typeface="Arial" panose="020B0604020202020204" pitchFamily="34" charset="0"/>
              <a:cs typeface="Arial" panose="020B0604020202020204" pitchFamily="34" charset="0"/>
            </a:rPr>
            <a:t>Titular de Dirección de Administración y Finanzas</a:t>
          </a:r>
        </a:p>
      </xdr:txBody>
    </xdr:sp>
    <xdr:clientData/>
  </xdr:twoCellAnchor>
  <xdr:twoCellAnchor>
    <xdr:from>
      <xdr:col>1</xdr:col>
      <xdr:colOff>2409826</xdr:colOff>
      <xdr:row>13</xdr:row>
      <xdr:rowOff>123825</xdr:rowOff>
    </xdr:from>
    <xdr:to>
      <xdr:col>2</xdr:col>
      <xdr:colOff>1047751</xdr:colOff>
      <xdr:row>13</xdr:row>
      <xdr:rowOff>123825</xdr:rowOff>
    </xdr:to>
    <xdr:cxnSp macro="">
      <xdr:nvCxnSpPr>
        <xdr:cNvPr id="5" name="Conector recto 4"/>
        <xdr:cNvCxnSpPr/>
      </xdr:nvCxnSpPr>
      <xdr:spPr>
        <a:xfrm>
          <a:off x="3200401" y="3219450"/>
          <a:ext cx="26860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9526</xdr:colOff>
      <xdr:row>0</xdr:row>
      <xdr:rowOff>133351</xdr:rowOff>
    </xdr:from>
    <xdr:to>
      <xdr:col>10</xdr:col>
      <xdr:colOff>409576</xdr:colOff>
      <xdr:row>33</xdr:row>
      <xdr:rowOff>38101</xdr:rowOff>
    </xdr:to>
    <xdr:pic>
      <xdr:nvPicPr>
        <xdr:cNvPr id="2" name="Imagen 1"/>
        <xdr:cNvPicPr>
          <a:picLocks noChangeAspect="1"/>
        </xdr:cNvPicPr>
      </xdr:nvPicPr>
      <xdr:blipFill rotWithShape="1">
        <a:blip xmlns:r="http://schemas.openxmlformats.org/officeDocument/2006/relationships" r:embed="rId1"/>
        <a:srcRect l="20905" t="19670" r="20615" b="8100"/>
        <a:stretch/>
      </xdr:blipFill>
      <xdr:spPr>
        <a:xfrm>
          <a:off x="9526" y="133351"/>
          <a:ext cx="8020050" cy="6191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19049</xdr:rowOff>
    </xdr:from>
    <xdr:to>
      <xdr:col>10</xdr:col>
      <xdr:colOff>419100</xdr:colOff>
      <xdr:row>32</xdr:row>
      <xdr:rowOff>76200</xdr:rowOff>
    </xdr:to>
    <xdr:pic>
      <xdr:nvPicPr>
        <xdr:cNvPr id="2" name="Imagen 1"/>
        <xdr:cNvPicPr>
          <a:picLocks noChangeAspect="1"/>
        </xdr:cNvPicPr>
      </xdr:nvPicPr>
      <xdr:blipFill rotWithShape="1">
        <a:blip xmlns:r="http://schemas.openxmlformats.org/officeDocument/2006/relationships" r:embed="rId1"/>
        <a:srcRect l="21045" t="19892" r="20337" b="8322"/>
        <a:stretch/>
      </xdr:blipFill>
      <xdr:spPr>
        <a:xfrm>
          <a:off x="1" y="19049"/>
          <a:ext cx="8039099" cy="61531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204107</xdr:colOff>
      <xdr:row>1</xdr:row>
      <xdr:rowOff>54428</xdr:rowOff>
    </xdr:from>
    <xdr:ext cx="184731" cy="264560"/>
    <xdr:sp macro="" textlink="">
      <xdr:nvSpPr>
        <xdr:cNvPr id="2" name="1 CuadroTexto">
          <a:extLst>
            <a:ext uri="{FF2B5EF4-FFF2-40B4-BE49-F238E27FC236}">
              <a16:creationId xmlns="" xmlns:a16="http://schemas.microsoft.com/office/drawing/2014/main" id="{00000000-0008-0000-0000-000002000000}"/>
            </a:ext>
          </a:extLst>
        </xdr:cNvPr>
        <xdr:cNvSpPr txBox="1"/>
      </xdr:nvSpPr>
      <xdr:spPr>
        <a:xfrm>
          <a:off x="6433457" y="2163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204107</xdr:colOff>
      <xdr:row>2</xdr:row>
      <xdr:rowOff>54428</xdr:rowOff>
    </xdr:from>
    <xdr:ext cx="184731" cy="264560"/>
    <xdr:sp macro="" textlink="">
      <xdr:nvSpPr>
        <xdr:cNvPr id="3" name="1 CuadroTexto">
          <a:extLst>
            <a:ext uri="{FF2B5EF4-FFF2-40B4-BE49-F238E27FC236}">
              <a16:creationId xmlns="" xmlns:a16="http://schemas.microsoft.com/office/drawing/2014/main" id="{00000000-0008-0000-0000-000002000000}"/>
            </a:ext>
          </a:extLst>
        </xdr:cNvPr>
        <xdr:cNvSpPr txBox="1"/>
      </xdr:nvSpPr>
      <xdr:spPr>
        <a:xfrm>
          <a:off x="6434578" y="2113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204107</xdr:colOff>
      <xdr:row>2</xdr:row>
      <xdr:rowOff>54428</xdr:rowOff>
    </xdr:from>
    <xdr:ext cx="184731" cy="264560"/>
    <xdr:sp macro="" textlink="">
      <xdr:nvSpPr>
        <xdr:cNvPr id="4" name="1 CuadroTexto">
          <a:extLst>
            <a:ext uri="{FF2B5EF4-FFF2-40B4-BE49-F238E27FC236}">
              <a16:creationId xmlns="" xmlns:a16="http://schemas.microsoft.com/office/drawing/2014/main" id="{00000000-0008-0000-0000-000002000000}"/>
            </a:ext>
          </a:extLst>
        </xdr:cNvPr>
        <xdr:cNvSpPr txBox="1"/>
      </xdr:nvSpPr>
      <xdr:spPr>
        <a:xfrm>
          <a:off x="6434578" y="2113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2</xdr:col>
      <xdr:colOff>1181100</xdr:colOff>
      <xdr:row>40</xdr:row>
      <xdr:rowOff>19050</xdr:rowOff>
    </xdr:from>
    <xdr:to>
      <xdr:col>3</xdr:col>
      <xdr:colOff>152400</xdr:colOff>
      <xdr:row>40</xdr:row>
      <xdr:rowOff>19050</xdr:rowOff>
    </xdr:to>
    <xdr:cxnSp macro="">
      <xdr:nvCxnSpPr>
        <xdr:cNvPr id="2" name="Conector recto 1"/>
        <xdr:cNvCxnSpPr/>
      </xdr:nvCxnSpPr>
      <xdr:spPr>
        <a:xfrm>
          <a:off x="2038350" y="7296150"/>
          <a:ext cx="26003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1009650</xdr:colOff>
      <xdr:row>45</xdr:row>
      <xdr:rowOff>19050</xdr:rowOff>
    </xdr:from>
    <xdr:to>
      <xdr:col>1</xdr:col>
      <xdr:colOff>342900</xdr:colOff>
      <xdr:row>45</xdr:row>
      <xdr:rowOff>19050</xdr:rowOff>
    </xdr:to>
    <xdr:cxnSp macro="">
      <xdr:nvCxnSpPr>
        <xdr:cNvPr id="3" name="Conector recto 2"/>
        <xdr:cNvCxnSpPr/>
      </xdr:nvCxnSpPr>
      <xdr:spPr>
        <a:xfrm>
          <a:off x="1009650" y="9467850"/>
          <a:ext cx="26098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438150</xdr:colOff>
      <xdr:row>45</xdr:row>
      <xdr:rowOff>0</xdr:rowOff>
    </xdr:from>
    <xdr:to>
      <xdr:col>5</xdr:col>
      <xdr:colOff>876300</xdr:colOff>
      <xdr:row>45</xdr:row>
      <xdr:rowOff>0</xdr:rowOff>
    </xdr:to>
    <xdr:cxnSp macro="">
      <xdr:nvCxnSpPr>
        <xdr:cNvPr id="4" name="Conector recto 3"/>
        <xdr:cNvCxnSpPr/>
      </xdr:nvCxnSpPr>
      <xdr:spPr>
        <a:xfrm>
          <a:off x="6457950" y="9448800"/>
          <a:ext cx="26098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oneCellAnchor>
    <xdr:from>
      <xdr:col>1</xdr:col>
      <xdr:colOff>2061883</xdr:colOff>
      <xdr:row>13</xdr:row>
      <xdr:rowOff>123264</xdr:rowOff>
    </xdr:from>
    <xdr:ext cx="1750287" cy="468013"/>
    <xdr:sp macro="" textlink="">
      <xdr:nvSpPr>
        <xdr:cNvPr id="2" name="2 Rectángulo">
          <a:extLst>
            <a:ext uri="{FF2B5EF4-FFF2-40B4-BE49-F238E27FC236}">
              <a16:creationId xmlns:a16="http://schemas.microsoft.com/office/drawing/2014/main" xmlns="" id="{00000000-0008-0000-0F00-000003000000}"/>
            </a:ext>
          </a:extLst>
        </xdr:cNvPr>
        <xdr:cNvSpPr/>
      </xdr:nvSpPr>
      <xdr:spPr>
        <a:xfrm>
          <a:off x="3347758" y="2314014"/>
          <a:ext cx="1750287" cy="468013"/>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r>
            <a:rPr lang="es-ES" sz="2400" b="1" cap="none" spc="150">
              <a:ln w="11430">
                <a:solidFill>
                  <a:schemeClr val="bg1">
                    <a:lumMod val="65000"/>
                  </a:schemeClr>
                </a:solidFill>
              </a:ln>
              <a:solidFill>
                <a:srgbClr val="F8F8F8"/>
              </a:solidFill>
              <a:effectLst>
                <a:outerShdw blurRad="25400" algn="tl" rotWithShape="0">
                  <a:srgbClr val="000000">
                    <a:alpha val="43000"/>
                  </a:srgbClr>
                </a:outerShdw>
              </a:effectLst>
            </a:rPr>
            <a:t>NO APLICA</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4</xdr:col>
      <xdr:colOff>714375</xdr:colOff>
      <xdr:row>624</xdr:row>
      <xdr:rowOff>0</xdr:rowOff>
    </xdr:from>
    <xdr:to>
      <xdr:col>6</xdr:col>
      <xdr:colOff>285750</xdr:colOff>
      <xdr:row>624</xdr:row>
      <xdr:rowOff>0</xdr:rowOff>
    </xdr:to>
    <xdr:cxnSp macro="">
      <xdr:nvCxnSpPr>
        <xdr:cNvPr id="2" name="Conector recto 1"/>
        <xdr:cNvCxnSpPr/>
      </xdr:nvCxnSpPr>
      <xdr:spPr>
        <a:xfrm>
          <a:off x="9725025" y="117557550"/>
          <a:ext cx="3133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755650</xdr:colOff>
      <xdr:row>623</xdr:row>
      <xdr:rowOff>454025</xdr:rowOff>
    </xdr:from>
    <xdr:to>
      <xdr:col>1</xdr:col>
      <xdr:colOff>3883025</xdr:colOff>
      <xdr:row>623</xdr:row>
      <xdr:rowOff>454025</xdr:rowOff>
    </xdr:to>
    <xdr:cxnSp macro="">
      <xdr:nvCxnSpPr>
        <xdr:cNvPr id="3" name="Conector recto 2"/>
        <xdr:cNvCxnSpPr/>
      </xdr:nvCxnSpPr>
      <xdr:spPr>
        <a:xfrm>
          <a:off x="1517650" y="117544850"/>
          <a:ext cx="31273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storres/Desktop/INFO.%20C.P.%20MARTHA/EDOS.%20FIN.%202017/2do%20Trimestre/EDOS.%20FIN.%202DO%20TRIM%202017-ECS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storres/Desktop/INFO.%20C.P.%20MARTHA/EDOS.%20FIN.%202017/2do%20Trimestre/EDOS.%20FIN.%202DO%20TRIM%202017-ALM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storres/Desktop/INFO.%20C.P.%20MARTHA/EDOS.%20FIN.%202017/MARZO/Formatos%20Fros%20y%20Pptales%202017%20(0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gcg/CECILIA/PARAESTATAL/ESTADOS%20FINANCIEROS/FORMATOS%20ESTADOS%20FINANCIEROS/2014/2014/Estados%20Fros%20y%20Pptales%20GTO%20Vincul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F"/>
      <sheetName val="EA"/>
      <sheetName val="EVHP"/>
      <sheetName val="EFE"/>
      <sheetName val="ECSF"/>
      <sheetName val="PT_ESF_ECSF"/>
      <sheetName val="EAA"/>
      <sheetName val="EADP"/>
      <sheetName val="PC"/>
      <sheetName val="NOTAS"/>
      <sheetName val="EAI"/>
      <sheetName val="CAdmon"/>
      <sheetName val="COG"/>
      <sheetName val="CTG"/>
      <sheetName val="CFG"/>
      <sheetName val="EN"/>
      <sheetName val="ID"/>
      <sheetName val="IPF"/>
      <sheetName val="CProg"/>
      <sheetName val="PYPI"/>
      <sheetName val="IR"/>
      <sheetName val="Esq Bur"/>
      <sheetName val="Rel Cta Banc"/>
      <sheetName val="Ayudas"/>
      <sheetName val="Gto Federalizado"/>
      <sheetName val="BMu"/>
      <sheetName val="BInmu"/>
    </sheetNames>
    <sheetDataSet>
      <sheetData sheetId="0">
        <row r="17">
          <cell r="I17">
            <v>0</v>
          </cell>
        </row>
        <row r="30">
          <cell r="I30">
            <v>184273.38</v>
          </cell>
          <cell r="J30">
            <v>2710154.91</v>
          </cell>
        </row>
        <row r="31">
          <cell r="I31">
            <v>0</v>
          </cell>
          <cell r="J31">
            <v>0</v>
          </cell>
        </row>
        <row r="32">
          <cell r="I32">
            <v>0</v>
          </cell>
          <cell r="J32">
            <v>0</v>
          </cell>
        </row>
        <row r="33">
          <cell r="I33">
            <v>0</v>
          </cell>
          <cell r="J33">
            <v>0</v>
          </cell>
        </row>
        <row r="34">
          <cell r="I34">
            <v>0</v>
          </cell>
          <cell r="J34">
            <v>0</v>
          </cell>
        </row>
        <row r="44">
          <cell r="I44">
            <v>-441176224.31999999</v>
          </cell>
          <cell r="J44">
            <v>-430407219.70999998</v>
          </cell>
        </row>
        <row r="45">
          <cell r="I45">
            <v>-182016.1</v>
          </cell>
          <cell r="J45">
            <v>-182016.1</v>
          </cell>
        </row>
        <row r="46">
          <cell r="I46">
            <v>0</v>
          </cell>
          <cell r="J46">
            <v>0</v>
          </cell>
        </row>
        <row r="52">
          <cell r="I52">
            <v>0</v>
          </cell>
          <cell r="J52">
            <v>0</v>
          </cell>
        </row>
        <row r="53">
          <cell r="I53">
            <v>-2203241.88</v>
          </cell>
          <cell r="J53">
            <v>-2203241.88</v>
          </cell>
        </row>
        <row r="54">
          <cell r="I54">
            <v>0</v>
          </cell>
          <cell r="J54">
            <v>0</v>
          </cell>
        </row>
        <row r="58">
          <cell r="I58">
            <v>0</v>
          </cell>
          <cell r="J58">
            <v>0</v>
          </cell>
        </row>
        <row r="59">
          <cell r="I59">
            <v>0</v>
          </cell>
          <cell r="J59">
            <v>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F"/>
      <sheetName val="EA"/>
      <sheetName val="EVHP"/>
      <sheetName val="EFE"/>
      <sheetName val="ECSF"/>
      <sheetName val="PT_ESF_ECSF"/>
      <sheetName val="EAA"/>
      <sheetName val="EADP"/>
      <sheetName val="PC"/>
      <sheetName val="NOTAS"/>
      <sheetName val="EAI"/>
      <sheetName val="CAdmon"/>
      <sheetName val="COG"/>
      <sheetName val="CTG"/>
      <sheetName val="CFG"/>
      <sheetName val="EN"/>
      <sheetName val="ID"/>
      <sheetName val="IPF"/>
      <sheetName val="CProg"/>
      <sheetName val="PYPI"/>
      <sheetName val="IR"/>
      <sheetName val="Esq Bur"/>
      <sheetName val="Rel Cta Banc"/>
      <sheetName val="Ayudas"/>
      <sheetName val="Gto Federalizado"/>
      <sheetName val="BMu"/>
      <sheetName val="BInmu"/>
    </sheetNames>
    <sheetDataSet>
      <sheetData sheetId="0" refreshError="1">
        <row r="16">
          <cell r="D16">
            <v>61255034.409999996</v>
          </cell>
        </row>
        <row r="20">
          <cell r="E20">
            <v>0</v>
          </cell>
        </row>
        <row r="21">
          <cell r="E21">
            <v>0</v>
          </cell>
        </row>
        <row r="22">
          <cell r="D22">
            <v>147358</v>
          </cell>
        </row>
        <row r="29">
          <cell r="E29">
            <v>0</v>
          </cell>
        </row>
        <row r="30">
          <cell r="E30">
            <v>0</v>
          </cell>
        </row>
        <row r="35">
          <cell r="E35">
            <v>0</v>
          </cell>
        </row>
        <row r="36">
          <cell r="E36">
            <v>0</v>
          </cell>
        </row>
        <row r="37">
          <cell r="D37">
            <v>0</v>
          </cell>
          <cell r="E3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sheetName val="ESF"/>
      <sheetName val="ECSF"/>
      <sheetName val="PT_ESF_ECSF"/>
      <sheetName val="EAA"/>
      <sheetName val="EADP"/>
      <sheetName val="EVHP"/>
      <sheetName val="EFE"/>
      <sheetName val="PC"/>
      <sheetName val="NOTAS"/>
      <sheetName val="EAI"/>
      <sheetName val="CAdmon"/>
      <sheetName val="CTG"/>
      <sheetName val="COG"/>
      <sheetName val="CFG"/>
      <sheetName val="EN"/>
      <sheetName val="ID"/>
      <sheetName val="IPF"/>
      <sheetName val="CProg"/>
      <sheetName val="PyPI"/>
      <sheetName val="IR"/>
      <sheetName val="Rel Cta Banc"/>
      <sheetName val="Esq Bur"/>
      <sheetName val="BMu"/>
      <sheetName val="BInmu"/>
      <sheetName val="Ayudas"/>
      <sheetName val="Gto Federalizado"/>
      <sheetName val="Hoja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
      <sheetName val="ESF"/>
      <sheetName val="ECSF"/>
      <sheetName val="PT_ESF_ECSF"/>
      <sheetName val="EAA"/>
      <sheetName val="EADP"/>
      <sheetName val="EVHP"/>
      <sheetName val="EFE"/>
      <sheetName val="EAI"/>
      <sheetName val="CAdmon"/>
      <sheetName val="CTG"/>
      <sheetName val="COG"/>
      <sheetName val="CFG"/>
      <sheetName val="End Neto"/>
      <sheetName val="Int"/>
      <sheetName val="Post Fiscal"/>
      <sheetName val="CProg"/>
      <sheetName val="BMu"/>
      <sheetName val="BInmu"/>
      <sheetName val="Rel Cta Ba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3">
          <cell r="E33">
            <v>0</v>
          </cell>
          <cell r="H33">
            <v>0</v>
          </cell>
          <cell r="I33">
            <v>0</v>
          </cell>
        </row>
        <row r="46">
          <cell r="E46">
            <v>0</v>
          </cell>
          <cell r="H46">
            <v>0</v>
          </cell>
          <cell r="I46">
            <v>0</v>
          </cell>
        </row>
        <row r="51">
          <cell r="H51">
            <v>0</v>
          </cell>
        </row>
        <row r="52">
          <cell r="E52">
            <v>0</v>
          </cell>
        </row>
        <row r="54">
          <cell r="I5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7.bin"/><Relationship Id="rId1" Type="http://schemas.openxmlformats.org/officeDocument/2006/relationships/hyperlink" Target="http://www.itesi.edu.mx/Acerca_de_ITESI/Informacion_Financiera.html"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8.bin"/><Relationship Id="rId1" Type="http://schemas.openxmlformats.org/officeDocument/2006/relationships/hyperlink" Target="http://www.itesi.edu.mx/Acerca_de_ITESI/Informacion_Financiera.html"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1"/>
  <sheetViews>
    <sheetView showGridLines="0" zoomScale="90" zoomScaleNormal="90" workbookViewId="0"/>
  </sheetViews>
  <sheetFormatPr baseColWidth="10" defaultRowHeight="15"/>
  <sheetData>
    <row r="1" spans="1:1">
      <c r="A1" s="534"/>
    </row>
    <row r="2" spans="1:1">
      <c r="A2" s="534"/>
    </row>
    <row r="3" spans="1:1">
      <c r="A3" s="534"/>
    </row>
    <row r="4" spans="1:1">
      <c r="A4" s="534"/>
    </row>
    <row r="5" spans="1:1">
      <c r="A5" s="534"/>
    </row>
    <row r="6" spans="1:1">
      <c r="A6" s="534"/>
    </row>
    <row r="7" spans="1:1">
      <c r="A7" s="534"/>
    </row>
    <row r="8" spans="1:1">
      <c r="A8" s="534"/>
    </row>
    <row r="9" spans="1:1">
      <c r="A9" s="534"/>
    </row>
    <row r="10" spans="1:1">
      <c r="A10" s="534"/>
    </row>
    <row r="11" spans="1:1">
      <c r="A11" s="534"/>
    </row>
    <row r="12" spans="1:1">
      <c r="A12" s="534"/>
    </row>
    <row r="13" spans="1:1">
      <c r="A13" s="534"/>
    </row>
    <row r="14" spans="1:1">
      <c r="A14" s="534"/>
    </row>
    <row r="15" spans="1:1">
      <c r="A15" s="534"/>
    </row>
    <row r="16" spans="1:1">
      <c r="A16" s="534"/>
    </row>
    <row r="17" spans="1:1">
      <c r="A17" s="534"/>
    </row>
    <row r="18" spans="1:1">
      <c r="A18" s="534"/>
    </row>
    <row r="19" spans="1:1">
      <c r="A19" s="534"/>
    </row>
    <row r="20" spans="1:1">
      <c r="A20" s="534"/>
    </row>
    <row r="21" spans="1:1">
      <c r="A21" s="534"/>
    </row>
    <row r="22" spans="1:1">
      <c r="A22" s="534"/>
    </row>
    <row r="23" spans="1:1">
      <c r="A23" s="534"/>
    </row>
    <row r="24" spans="1:1">
      <c r="A24" s="534"/>
    </row>
    <row r="25" spans="1:1">
      <c r="A25" s="534"/>
    </row>
    <row r="26" spans="1:1">
      <c r="A26" s="534"/>
    </row>
    <row r="27" spans="1:1">
      <c r="A27" s="534"/>
    </row>
    <row r="28" spans="1:1">
      <c r="A28" s="534"/>
    </row>
    <row r="29" spans="1:1">
      <c r="A29" s="534"/>
    </row>
    <row r="30" spans="1:1">
      <c r="A30" s="534"/>
    </row>
    <row r="31" spans="1:1">
      <c r="A31" s="534"/>
    </row>
  </sheetData>
  <pageMargins left="0.7" right="0.7" top="0.75" bottom="0.75" header="0.3" footer="0.3"/>
  <pageSetup scale="8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showGridLines="0" zoomScaleNormal="100" workbookViewId="0">
      <selection sqref="A1:XFD1048576"/>
    </sheetView>
  </sheetViews>
  <sheetFormatPr baseColWidth="10" defaultRowHeight="12.75"/>
  <cols>
    <col min="1" max="1" width="49.140625" style="170" customWidth="1"/>
    <col min="2" max="2" width="20.42578125" style="171" customWidth="1"/>
    <col min="3" max="3" width="20.5703125" style="171" customWidth="1"/>
    <col min="4" max="4" width="13.42578125" style="172" customWidth="1"/>
    <col min="5" max="5" width="19.140625" style="172" customWidth="1"/>
    <col min="6" max="6" width="15.7109375" style="172" customWidth="1"/>
    <col min="7" max="8" width="11.42578125" style="172"/>
    <col min="9" max="9" width="11.42578125" style="170"/>
    <col min="10" max="16384" width="11.42578125" style="23"/>
  </cols>
  <sheetData>
    <row r="1" spans="1:6" ht="63.75" customHeight="1">
      <c r="A1" s="834" t="s">
        <v>1229</v>
      </c>
      <c r="B1" s="835"/>
      <c r="C1" s="835"/>
      <c r="D1" s="835"/>
      <c r="E1" s="835"/>
      <c r="F1" s="836"/>
    </row>
    <row r="2" spans="1:6" ht="75.75" customHeight="1">
      <c r="A2" s="532" t="s">
        <v>74</v>
      </c>
      <c r="B2" s="696" t="s">
        <v>1074</v>
      </c>
      <c r="C2" s="696" t="s">
        <v>1075</v>
      </c>
      <c r="D2" s="696" t="s">
        <v>1076</v>
      </c>
      <c r="E2" s="696" t="s">
        <v>1077</v>
      </c>
      <c r="F2" s="696" t="s">
        <v>212</v>
      </c>
    </row>
    <row r="3" spans="1:6">
      <c r="A3" s="697"/>
      <c r="B3" s="636"/>
      <c r="C3" s="636"/>
      <c r="D3" s="636"/>
      <c r="E3" s="636"/>
      <c r="F3" s="636"/>
    </row>
    <row r="4" spans="1:6">
      <c r="A4" s="698" t="s">
        <v>1078</v>
      </c>
      <c r="B4" s="637">
        <v>442103414.65000004</v>
      </c>
      <c r="C4" s="638"/>
      <c r="D4" s="638"/>
      <c r="E4" s="638"/>
      <c r="F4" s="637">
        <v>442103414.65000004</v>
      </c>
    </row>
    <row r="5" spans="1:6">
      <c r="A5" s="699" t="s">
        <v>49</v>
      </c>
      <c r="B5" s="639">
        <v>441921398.55000001</v>
      </c>
      <c r="C5" s="638"/>
      <c r="D5" s="638"/>
      <c r="E5" s="638"/>
      <c r="F5" s="639">
        <v>441921398.55000001</v>
      </c>
    </row>
    <row r="6" spans="1:6">
      <c r="A6" s="699" t="s">
        <v>50</v>
      </c>
      <c r="B6" s="639">
        <v>182016.1</v>
      </c>
      <c r="C6" s="638"/>
      <c r="D6" s="638"/>
      <c r="E6" s="638"/>
      <c r="F6" s="639">
        <v>182016.1</v>
      </c>
    </row>
    <row r="7" spans="1:6">
      <c r="A7" s="699" t="s">
        <v>132</v>
      </c>
      <c r="B7" s="639">
        <v>0</v>
      </c>
      <c r="C7" s="638"/>
      <c r="D7" s="638"/>
      <c r="E7" s="638"/>
      <c r="F7" s="639">
        <v>0</v>
      </c>
    </row>
    <row r="8" spans="1:6">
      <c r="A8" s="699"/>
      <c r="B8" s="639"/>
      <c r="C8" s="639"/>
      <c r="D8" s="639"/>
      <c r="E8" s="639"/>
      <c r="F8" s="639"/>
    </row>
    <row r="9" spans="1:6">
      <c r="A9" s="698" t="s">
        <v>1079</v>
      </c>
      <c r="B9" s="638"/>
      <c r="C9" s="637">
        <v>-3503315.59</v>
      </c>
      <c r="D9" s="637">
        <v>-6225923.0599999996</v>
      </c>
      <c r="E9" s="638"/>
      <c r="F9" s="637">
        <v>-9729238.6499999985</v>
      </c>
    </row>
    <row r="10" spans="1:6">
      <c r="A10" s="699" t="s">
        <v>133</v>
      </c>
      <c r="B10" s="638"/>
      <c r="C10" s="638"/>
      <c r="D10" s="639">
        <v>-6225923.0599999996</v>
      </c>
      <c r="E10" s="638"/>
      <c r="F10" s="639">
        <v>-6225923.0599999996</v>
      </c>
    </row>
    <row r="11" spans="1:6">
      <c r="A11" s="699" t="s">
        <v>54</v>
      </c>
      <c r="B11" s="638"/>
      <c r="C11" s="639">
        <v>-5706557.4699999997</v>
      </c>
      <c r="D11" s="638"/>
      <c r="E11" s="638"/>
      <c r="F11" s="639">
        <v>-5706557.4699999997</v>
      </c>
    </row>
    <row r="12" spans="1:6">
      <c r="A12" s="699" t="s">
        <v>134</v>
      </c>
      <c r="B12" s="638"/>
      <c r="C12" s="639">
        <v>0</v>
      </c>
      <c r="D12" s="638"/>
      <c r="E12" s="638"/>
      <c r="F12" s="639">
        <v>0</v>
      </c>
    </row>
    <row r="13" spans="1:6">
      <c r="A13" s="699" t="s">
        <v>56</v>
      </c>
      <c r="B13" s="638"/>
      <c r="C13" s="639">
        <v>2203241.88</v>
      </c>
      <c r="D13" s="638"/>
      <c r="E13" s="638"/>
      <c r="F13" s="639">
        <v>2203241.88</v>
      </c>
    </row>
    <row r="14" spans="1:6">
      <c r="A14" s="699" t="s">
        <v>57</v>
      </c>
      <c r="B14" s="638"/>
      <c r="C14" s="639">
        <v>0</v>
      </c>
      <c r="D14" s="638"/>
      <c r="E14" s="638"/>
      <c r="F14" s="639">
        <v>0</v>
      </c>
    </row>
    <row r="15" spans="1:6">
      <c r="A15" s="699"/>
      <c r="B15" s="639"/>
      <c r="C15" s="639"/>
      <c r="D15" s="639"/>
      <c r="E15" s="639"/>
      <c r="F15" s="639"/>
    </row>
    <row r="16" spans="1:6" ht="22.5">
      <c r="A16" s="698" t="s">
        <v>1080</v>
      </c>
      <c r="B16" s="638"/>
      <c r="C16" s="638"/>
      <c r="D16" s="638"/>
      <c r="E16" s="637">
        <v>0</v>
      </c>
      <c r="F16" s="637">
        <v>0</v>
      </c>
    </row>
    <row r="17" spans="1:6">
      <c r="A17" s="699" t="s">
        <v>59</v>
      </c>
      <c r="B17" s="638"/>
      <c r="C17" s="638"/>
      <c r="D17" s="638"/>
      <c r="E17" s="639">
        <v>0</v>
      </c>
      <c r="F17" s="639">
        <v>0</v>
      </c>
    </row>
    <row r="18" spans="1:6">
      <c r="A18" s="699" t="s">
        <v>60</v>
      </c>
      <c r="B18" s="638"/>
      <c r="C18" s="638"/>
      <c r="D18" s="638"/>
      <c r="E18" s="639">
        <v>0</v>
      </c>
      <c r="F18" s="639">
        <v>0</v>
      </c>
    </row>
    <row r="19" spans="1:6">
      <c r="A19" s="699"/>
      <c r="B19" s="639"/>
      <c r="C19" s="639"/>
      <c r="D19" s="639"/>
      <c r="E19" s="639"/>
      <c r="F19" s="639"/>
    </row>
    <row r="20" spans="1:6">
      <c r="A20" s="698" t="s">
        <v>1081</v>
      </c>
      <c r="B20" s="637">
        <v>442103414.65000004</v>
      </c>
      <c r="C20" s="637">
        <v>-3503315.59</v>
      </c>
      <c r="D20" s="637">
        <v>-6225923.0599999996</v>
      </c>
      <c r="E20" s="637">
        <v>0</v>
      </c>
      <c r="F20" s="637">
        <v>432374176.00000006</v>
      </c>
    </row>
    <row r="21" spans="1:6">
      <c r="A21" s="698"/>
      <c r="B21" s="637"/>
      <c r="C21" s="637"/>
      <c r="D21" s="637"/>
      <c r="E21" s="637"/>
      <c r="F21" s="637"/>
    </row>
    <row r="22" spans="1:6" ht="22.5">
      <c r="A22" s="698" t="s">
        <v>1082</v>
      </c>
      <c r="B22" s="637">
        <f>+B23</f>
        <v>6891480.1100000003</v>
      </c>
      <c r="C22" s="638"/>
      <c r="D22" s="638"/>
      <c r="E22" s="640"/>
      <c r="F22" s="637">
        <f>+F23</f>
        <v>6891480.1100000003</v>
      </c>
    </row>
    <row r="23" spans="1:6">
      <c r="A23" s="699" t="s">
        <v>49</v>
      </c>
      <c r="B23" s="639">
        <v>6891480.1100000003</v>
      </c>
      <c r="C23" s="638"/>
      <c r="D23" s="638"/>
      <c r="E23" s="638"/>
      <c r="F23" s="639">
        <f>+B23</f>
        <v>6891480.1100000003</v>
      </c>
    </row>
    <row r="24" spans="1:6">
      <c r="A24" s="699" t="s">
        <v>50</v>
      </c>
      <c r="B24" s="639">
        <v>0</v>
      </c>
      <c r="C24" s="638"/>
      <c r="D24" s="638"/>
      <c r="E24" s="638"/>
      <c r="F24" s="639">
        <v>0</v>
      </c>
    </row>
    <row r="25" spans="1:6">
      <c r="A25" s="699" t="s">
        <v>132</v>
      </c>
      <c r="B25" s="639">
        <v>0</v>
      </c>
      <c r="C25" s="638"/>
      <c r="D25" s="638"/>
      <c r="E25" s="638"/>
      <c r="F25" s="639">
        <v>0</v>
      </c>
    </row>
    <row r="26" spans="1:6">
      <c r="A26" s="699"/>
      <c r="B26" s="639"/>
      <c r="C26" s="639"/>
      <c r="D26" s="639"/>
      <c r="E26" s="639"/>
      <c r="F26" s="639"/>
    </row>
    <row r="27" spans="1:6">
      <c r="A27" s="698" t="s">
        <v>1083</v>
      </c>
      <c r="B27" s="638"/>
      <c r="C27" s="637">
        <f>+C29</f>
        <v>-6824809.6900000004</v>
      </c>
      <c r="D27" s="637">
        <v>-1172731.26</v>
      </c>
      <c r="E27" s="640"/>
      <c r="F27" s="637">
        <f>+F28+F29</f>
        <v>-7997540.9500000002</v>
      </c>
    </row>
    <row r="28" spans="1:6">
      <c r="A28" s="699" t="s">
        <v>133</v>
      </c>
      <c r="B28" s="638"/>
      <c r="C28" s="638"/>
      <c r="D28" s="639">
        <v>-7398654.3200000003</v>
      </c>
      <c r="E28" s="638"/>
      <c r="F28" s="639">
        <f>+D28</f>
        <v>-7398654.3200000003</v>
      </c>
    </row>
    <row r="29" spans="1:6">
      <c r="A29" s="699" t="s">
        <v>54</v>
      </c>
      <c r="B29" s="638"/>
      <c r="C29" s="639">
        <v>-6824809.6900000004</v>
      </c>
      <c r="D29" s="639">
        <v>6225923.0599999996</v>
      </c>
      <c r="E29" s="638"/>
      <c r="F29" s="639">
        <v>-598886.63</v>
      </c>
    </row>
    <row r="30" spans="1:6">
      <c r="A30" s="699" t="s">
        <v>134</v>
      </c>
      <c r="B30" s="638"/>
      <c r="C30" s="641"/>
      <c r="D30" s="642">
        <v>0</v>
      </c>
      <c r="E30" s="641"/>
      <c r="F30" s="639">
        <v>0</v>
      </c>
    </row>
    <row r="31" spans="1:6">
      <c r="A31" s="699" t="s">
        <v>56</v>
      </c>
      <c r="B31" s="638"/>
      <c r="C31" s="641"/>
      <c r="D31" s="642">
        <v>0</v>
      </c>
      <c r="E31" s="641"/>
      <c r="F31" s="639">
        <v>0</v>
      </c>
    </row>
    <row r="32" spans="1:6">
      <c r="A32" s="699" t="s">
        <v>57</v>
      </c>
      <c r="B32" s="638"/>
      <c r="C32" s="641"/>
      <c r="D32" s="642">
        <v>0</v>
      </c>
      <c r="E32" s="641"/>
      <c r="F32" s="639">
        <v>0</v>
      </c>
    </row>
    <row r="33" spans="1:10">
      <c r="A33" s="699"/>
      <c r="B33" s="639"/>
      <c r="C33" s="642"/>
      <c r="D33" s="642"/>
      <c r="E33" s="642"/>
      <c r="F33" s="639"/>
    </row>
    <row r="34" spans="1:10" ht="22.5">
      <c r="A34" s="700" t="s">
        <v>1084</v>
      </c>
      <c r="B34" s="638"/>
      <c r="C34" s="638"/>
      <c r="D34" s="638"/>
      <c r="E34" s="637">
        <v>0</v>
      </c>
      <c r="F34" s="637">
        <v>0</v>
      </c>
    </row>
    <row r="35" spans="1:10">
      <c r="A35" s="699" t="s">
        <v>59</v>
      </c>
      <c r="B35" s="638"/>
      <c r="C35" s="638"/>
      <c r="D35" s="638"/>
      <c r="E35" s="639">
        <v>0</v>
      </c>
      <c r="F35" s="639">
        <v>0</v>
      </c>
    </row>
    <row r="36" spans="1:10">
      <c r="A36" s="699" t="s">
        <v>60</v>
      </c>
      <c r="B36" s="638"/>
      <c r="C36" s="638"/>
      <c r="D36" s="638"/>
      <c r="E36" s="639">
        <v>0</v>
      </c>
      <c r="F36" s="639">
        <v>0</v>
      </c>
    </row>
    <row r="37" spans="1:10">
      <c r="A37" s="699"/>
      <c r="B37" s="639"/>
      <c r="C37" s="642"/>
      <c r="D37" s="642"/>
      <c r="E37" s="639"/>
      <c r="F37" s="639"/>
    </row>
    <row r="38" spans="1:10">
      <c r="A38" s="701" t="s">
        <v>1085</v>
      </c>
      <c r="B38" s="643">
        <f>+B20+B22</f>
        <v>448994894.76000005</v>
      </c>
      <c r="C38" s="643">
        <f>+C20+C27</f>
        <v>-10328125.280000001</v>
      </c>
      <c r="D38" s="643">
        <f>+D20+D27</f>
        <v>-7398654.3199999994</v>
      </c>
      <c r="E38" s="643">
        <v>0</v>
      </c>
      <c r="F38" s="643">
        <v>431268115.16000003</v>
      </c>
    </row>
    <row r="39" spans="1:10">
      <c r="A39" s="644"/>
      <c r="B39" s="645"/>
      <c r="C39" s="645"/>
      <c r="D39" s="645"/>
      <c r="E39" s="645"/>
      <c r="F39" s="645"/>
    </row>
    <row r="40" spans="1:10" ht="15" customHeight="1">
      <c r="A40" s="51" t="s">
        <v>76</v>
      </c>
      <c r="B40" s="23"/>
      <c r="C40" s="51"/>
      <c r="D40" s="51"/>
      <c r="E40" s="51"/>
      <c r="F40" s="51"/>
      <c r="G40" s="51"/>
      <c r="H40" s="51"/>
      <c r="I40" s="51"/>
      <c r="J40" s="51"/>
    </row>
    <row r="41" spans="1:10" ht="15" customHeight="1">
      <c r="A41" s="51"/>
      <c r="B41" s="23"/>
      <c r="C41" s="51"/>
      <c r="D41" s="51"/>
      <c r="E41" s="51"/>
      <c r="F41" s="51"/>
      <c r="G41" s="51"/>
      <c r="H41" s="51"/>
      <c r="I41" s="51"/>
      <c r="J41" s="51"/>
    </row>
    <row r="42" spans="1:10" ht="15" customHeight="1">
      <c r="A42" s="51"/>
      <c r="B42" s="23"/>
      <c r="C42" s="51"/>
      <c r="D42" s="51"/>
      <c r="E42" s="51"/>
      <c r="F42" s="51"/>
      <c r="G42" s="51"/>
      <c r="H42" s="51"/>
      <c r="I42" s="51"/>
      <c r="J42" s="51"/>
    </row>
    <row r="43" spans="1:10" ht="15" customHeight="1">
      <c r="A43" s="51"/>
      <c r="B43" s="23"/>
      <c r="C43" s="51"/>
      <c r="D43" s="51"/>
      <c r="E43" s="51"/>
      <c r="F43" s="51"/>
      <c r="G43" s="51"/>
      <c r="H43" s="51"/>
      <c r="I43" s="51"/>
      <c r="J43" s="51"/>
    </row>
    <row r="44" spans="1:10" ht="9.75" customHeight="1">
      <c r="A44" s="23"/>
      <c r="B44" s="51"/>
      <c r="C44" s="62"/>
      <c r="D44" s="63"/>
      <c r="E44" s="63"/>
      <c r="F44" s="23"/>
      <c r="G44" s="64"/>
      <c r="H44" s="62"/>
      <c r="I44" s="63"/>
      <c r="J44" s="63"/>
    </row>
    <row r="45" spans="1:10" s="368" customFormat="1" ht="12.95" customHeight="1">
      <c r="A45" s="369"/>
      <c r="B45" s="369"/>
      <c r="C45" s="172"/>
      <c r="D45" s="668"/>
      <c r="E45" s="369"/>
      <c r="F45" s="369"/>
      <c r="G45" s="370"/>
      <c r="H45" s="170"/>
      <c r="I45" s="170"/>
    </row>
    <row r="46" spans="1:10" s="368" customFormat="1">
      <c r="A46" s="819" t="s">
        <v>757</v>
      </c>
      <c r="B46" s="819"/>
      <c r="C46" s="172"/>
      <c r="D46" s="837" t="s">
        <v>1086</v>
      </c>
      <c r="E46" s="837"/>
      <c r="F46" s="837"/>
      <c r="H46" s="170"/>
      <c r="I46" s="170"/>
    </row>
    <row r="47" spans="1:10" s="368" customFormat="1">
      <c r="A47" s="790" t="s">
        <v>1072</v>
      </c>
      <c r="B47" s="790"/>
      <c r="C47" s="172"/>
      <c r="D47" s="837" t="s">
        <v>1073</v>
      </c>
      <c r="E47" s="837"/>
      <c r="F47" s="837"/>
      <c r="H47" s="170"/>
      <c r="I47" s="170"/>
    </row>
    <row r="48" spans="1:10">
      <c r="A48" s="171"/>
      <c r="B48" s="172"/>
      <c r="C48" s="172"/>
      <c r="H48" s="170"/>
    </row>
  </sheetData>
  <sheetProtection formatCells="0" selectLockedCells="1"/>
  <mergeCells count="5">
    <mergeCell ref="A1:F1"/>
    <mergeCell ref="A46:B46"/>
    <mergeCell ref="A47:B47"/>
    <mergeCell ref="D47:F47"/>
    <mergeCell ref="D46:F46"/>
  </mergeCells>
  <printOptions horizontalCentered="1"/>
  <pageMargins left="0.25" right="0.25" top="0.75" bottom="0.75" header="0.3" footer="0.3"/>
  <pageSetup scale="7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Q59"/>
  <sheetViews>
    <sheetView showGridLines="0" showWhiteSpace="0" zoomScaleNormal="100" workbookViewId="0">
      <selection sqref="A1:XFD1048576"/>
    </sheetView>
  </sheetViews>
  <sheetFormatPr baseColWidth="10" defaultRowHeight="12.75"/>
  <cols>
    <col min="1" max="1" width="1.28515625" style="32" customWidth="1"/>
    <col min="2" max="3" width="3.7109375" style="32" customWidth="1"/>
    <col min="4" max="4" width="23.85546875" style="32" customWidth="1"/>
    <col min="5" max="5" width="21.42578125" style="32" customWidth="1"/>
    <col min="6" max="6" width="17.28515625" style="32" customWidth="1"/>
    <col min="7" max="8" width="18.7109375" style="45" customWidth="1"/>
    <col min="9" max="9" width="7.7109375" style="32" customWidth="1"/>
    <col min="10" max="11" width="3.7109375" style="23" customWidth="1"/>
    <col min="12" max="16" width="18.7109375" style="23" customWidth="1"/>
    <col min="17" max="17" width="1.85546875" style="23" customWidth="1"/>
    <col min="18" max="16384" width="11.42578125" style="23"/>
  </cols>
  <sheetData>
    <row r="3" spans="1:17" s="655" customFormat="1" ht="15" customHeight="1">
      <c r="A3" s="782" t="s">
        <v>1228</v>
      </c>
      <c r="B3" s="782"/>
      <c r="C3" s="782"/>
      <c r="D3" s="782"/>
      <c r="E3" s="782"/>
      <c r="F3" s="782"/>
      <c r="G3" s="782"/>
      <c r="H3" s="782"/>
      <c r="I3" s="782"/>
      <c r="J3" s="782"/>
      <c r="K3" s="782"/>
      <c r="L3" s="782"/>
      <c r="M3" s="782"/>
      <c r="N3" s="782"/>
      <c r="O3" s="782"/>
      <c r="P3" s="782"/>
      <c r="Q3" s="782"/>
    </row>
    <row r="4" spans="1:17" ht="15" customHeight="1">
      <c r="A4" s="782" t="s">
        <v>436</v>
      </c>
      <c r="B4" s="782"/>
      <c r="C4" s="782"/>
      <c r="D4" s="782"/>
      <c r="E4" s="782"/>
      <c r="F4" s="782"/>
      <c r="G4" s="782"/>
      <c r="H4" s="782"/>
      <c r="I4" s="782"/>
      <c r="J4" s="782"/>
      <c r="K4" s="782"/>
      <c r="L4" s="782"/>
      <c r="M4" s="782"/>
      <c r="N4" s="782"/>
      <c r="O4" s="782"/>
      <c r="P4" s="782"/>
      <c r="Q4" s="782"/>
    </row>
    <row r="5" spans="1:17" ht="15" customHeight="1">
      <c r="A5" s="782" t="s">
        <v>1226</v>
      </c>
      <c r="B5" s="782"/>
      <c r="C5" s="782"/>
      <c r="D5" s="782"/>
      <c r="E5" s="782"/>
      <c r="F5" s="782"/>
      <c r="G5" s="782"/>
      <c r="H5" s="782"/>
      <c r="I5" s="782"/>
      <c r="J5" s="782"/>
      <c r="K5" s="782"/>
      <c r="L5" s="782"/>
      <c r="M5" s="782"/>
      <c r="N5" s="782"/>
      <c r="O5" s="782"/>
      <c r="P5" s="782"/>
      <c r="Q5" s="89"/>
    </row>
    <row r="6" spans="1:17" ht="16.5" customHeight="1">
      <c r="A6" s="782" t="s">
        <v>0</v>
      </c>
      <c r="B6" s="782"/>
      <c r="C6" s="782"/>
      <c r="D6" s="782"/>
      <c r="E6" s="782"/>
      <c r="F6" s="782"/>
      <c r="G6" s="782"/>
      <c r="H6" s="782"/>
      <c r="I6" s="782"/>
      <c r="J6" s="782"/>
      <c r="K6" s="782"/>
      <c r="L6" s="782"/>
      <c r="M6" s="782"/>
      <c r="N6" s="782"/>
      <c r="O6" s="782"/>
      <c r="P6" s="782"/>
      <c r="Q6" s="782"/>
    </row>
    <row r="7" spans="1:17" ht="3" customHeight="1">
      <c r="C7" s="30"/>
      <c r="D7" s="173"/>
      <c r="E7" s="27"/>
      <c r="F7" s="27"/>
      <c r="G7" s="27"/>
      <c r="H7" s="27"/>
      <c r="I7" s="27"/>
      <c r="J7" s="27"/>
      <c r="K7" s="27"/>
      <c r="L7" s="27"/>
      <c r="M7" s="27"/>
      <c r="N7" s="27"/>
      <c r="O7" s="90"/>
      <c r="P7" s="655"/>
      <c r="Q7" s="655"/>
    </row>
    <row r="8" spans="1:17" ht="19.5" customHeight="1">
      <c r="A8" s="72"/>
      <c r="B8" s="843"/>
      <c r="C8" s="843"/>
      <c r="D8" s="843"/>
      <c r="E8" s="29"/>
      <c r="F8" s="29"/>
      <c r="G8" s="28" t="s">
        <v>3</v>
      </c>
      <c r="H8" s="783" t="s">
        <v>509</v>
      </c>
      <c r="I8" s="783"/>
      <c r="J8" s="783"/>
      <c r="K8" s="783"/>
      <c r="L8" s="783"/>
      <c r="M8" s="783"/>
      <c r="N8" s="783"/>
      <c r="O8" s="29"/>
      <c r="P8" s="174"/>
      <c r="Q8" s="655"/>
    </row>
    <row r="9" spans="1:17" s="655" customFormat="1" ht="5.0999999999999996" customHeight="1">
      <c r="A9" s="32"/>
      <c r="B9" s="30"/>
      <c r="C9" s="30"/>
      <c r="D9" s="173"/>
      <c r="E9" s="30"/>
      <c r="F9" s="30"/>
      <c r="G9" s="175"/>
      <c r="H9" s="175"/>
      <c r="I9" s="173"/>
    </row>
    <row r="10" spans="1:17" s="655" customFormat="1" ht="3" customHeight="1">
      <c r="A10" s="32"/>
      <c r="B10" s="32"/>
      <c r="C10" s="176"/>
      <c r="D10" s="173"/>
      <c r="E10" s="176"/>
      <c r="F10" s="176"/>
      <c r="G10" s="177"/>
      <c r="H10" s="177"/>
      <c r="I10" s="173"/>
    </row>
    <row r="11" spans="1:17" s="655" customFormat="1" ht="31.5" customHeight="1">
      <c r="A11" s="178"/>
      <c r="B11" s="842" t="s">
        <v>74</v>
      </c>
      <c r="C11" s="842"/>
      <c r="D11" s="842"/>
      <c r="E11" s="842"/>
      <c r="F11" s="647"/>
      <c r="G11" s="37">
        <v>2018</v>
      </c>
      <c r="H11" s="37">
        <v>2017</v>
      </c>
      <c r="I11" s="179"/>
      <c r="J11" s="842" t="s">
        <v>74</v>
      </c>
      <c r="K11" s="842"/>
      <c r="L11" s="842"/>
      <c r="M11" s="842"/>
      <c r="N11" s="647"/>
      <c r="O11" s="37">
        <v>2018</v>
      </c>
      <c r="P11" s="37">
        <v>2017</v>
      </c>
      <c r="Q11" s="180"/>
    </row>
    <row r="12" spans="1:17" s="655" customFormat="1" ht="3" customHeight="1">
      <c r="A12" s="40"/>
      <c r="B12" s="32"/>
      <c r="C12" s="32"/>
      <c r="D12" s="41"/>
      <c r="E12" s="41"/>
      <c r="F12" s="41"/>
      <c r="G12" s="181"/>
      <c r="H12" s="181"/>
      <c r="I12" s="32"/>
      <c r="Q12" s="481"/>
    </row>
    <row r="13" spans="1:17" s="655" customFormat="1">
      <c r="A13" s="93"/>
      <c r="B13" s="45"/>
      <c r="C13" s="94"/>
      <c r="D13" s="94"/>
      <c r="E13" s="94"/>
      <c r="F13" s="94"/>
      <c r="G13" s="181"/>
      <c r="H13" s="181"/>
      <c r="I13" s="45"/>
      <c r="Q13" s="481"/>
    </row>
    <row r="14" spans="1:17" ht="17.25" customHeight="1">
      <c r="A14" s="93"/>
      <c r="B14" s="840" t="s">
        <v>162</v>
      </c>
      <c r="C14" s="840"/>
      <c r="D14" s="840"/>
      <c r="E14" s="840"/>
      <c r="F14" s="840"/>
      <c r="G14" s="181"/>
      <c r="H14" s="181"/>
      <c r="I14" s="45"/>
      <c r="J14" s="840" t="s">
        <v>163</v>
      </c>
      <c r="K14" s="840"/>
      <c r="L14" s="840"/>
      <c r="M14" s="840"/>
      <c r="N14" s="840"/>
      <c r="O14" s="182"/>
      <c r="P14" s="182"/>
      <c r="Q14" s="481"/>
    </row>
    <row r="15" spans="1:17" ht="17.25" customHeight="1">
      <c r="A15" s="93"/>
      <c r="B15" s="45"/>
      <c r="C15" s="94"/>
      <c r="D15" s="45"/>
      <c r="E15" s="94"/>
      <c r="F15" s="94"/>
      <c r="G15" s="181"/>
      <c r="H15" s="181"/>
      <c r="I15" s="45"/>
      <c r="J15" s="45"/>
      <c r="K15" s="94"/>
      <c r="L15" s="94"/>
      <c r="M15" s="94"/>
      <c r="N15" s="94"/>
      <c r="O15" s="182"/>
      <c r="P15" s="182"/>
      <c r="Q15" s="481"/>
    </row>
    <row r="16" spans="1:17" ht="17.25" customHeight="1">
      <c r="A16" s="93"/>
      <c r="B16" s="45"/>
      <c r="C16" s="840" t="s">
        <v>65</v>
      </c>
      <c r="D16" s="840"/>
      <c r="E16" s="840"/>
      <c r="F16" s="840"/>
      <c r="G16" s="183">
        <f>SUM(G17:G27)</f>
        <v>203367805.96999997</v>
      </c>
      <c r="H16" s="183">
        <f>SUM(H17:H27)</f>
        <v>190871934.83000001</v>
      </c>
      <c r="I16" s="45"/>
      <c r="J16" s="45"/>
      <c r="K16" s="840" t="s">
        <v>65</v>
      </c>
      <c r="L16" s="840"/>
      <c r="M16" s="840"/>
      <c r="N16" s="840"/>
      <c r="O16" s="183">
        <f>+O18+O19</f>
        <v>8315470.4400000004</v>
      </c>
      <c r="P16" s="183">
        <f>SUM(P17:P19)</f>
        <v>11514178.84</v>
      </c>
      <c r="Q16" s="481"/>
    </row>
    <row r="17" spans="1:17" ht="15" customHeight="1">
      <c r="A17" s="93"/>
      <c r="B17" s="45"/>
      <c r="C17" s="94"/>
      <c r="D17" s="838" t="s">
        <v>82</v>
      </c>
      <c r="E17" s="838"/>
      <c r="F17" s="838"/>
      <c r="G17" s="181">
        <v>0</v>
      </c>
      <c r="H17" s="181">
        <v>0</v>
      </c>
      <c r="I17" s="45"/>
      <c r="J17" s="45"/>
      <c r="K17" s="655"/>
      <c r="L17" s="841" t="s">
        <v>32</v>
      </c>
      <c r="M17" s="841"/>
      <c r="N17" s="841"/>
      <c r="O17" s="182">
        <v>0</v>
      </c>
      <c r="P17" s="182">
        <v>0</v>
      </c>
      <c r="Q17" s="481"/>
    </row>
    <row r="18" spans="1:17" ht="15" customHeight="1">
      <c r="A18" s="93"/>
      <c r="B18" s="45"/>
      <c r="C18" s="94"/>
      <c r="D18" s="838" t="s">
        <v>186</v>
      </c>
      <c r="E18" s="838"/>
      <c r="F18" s="838"/>
      <c r="G18" s="181"/>
      <c r="H18" s="181"/>
      <c r="I18" s="45"/>
      <c r="J18" s="45"/>
      <c r="K18" s="655"/>
      <c r="L18" s="841" t="s">
        <v>34</v>
      </c>
      <c r="M18" s="841"/>
      <c r="N18" s="841"/>
      <c r="O18" s="182">
        <v>1423990.33</v>
      </c>
      <c r="P18" s="182">
        <v>0</v>
      </c>
      <c r="Q18" s="481"/>
    </row>
    <row r="19" spans="1:17" ht="15" customHeight="1">
      <c r="A19" s="93"/>
      <c r="B19" s="45"/>
      <c r="C19" s="651"/>
      <c r="D19" s="838" t="s">
        <v>164</v>
      </c>
      <c r="E19" s="838"/>
      <c r="F19" s="838"/>
      <c r="G19" s="181">
        <v>0</v>
      </c>
      <c r="H19" s="181">
        <v>0</v>
      </c>
      <c r="I19" s="45"/>
      <c r="J19" s="45"/>
      <c r="K19" s="181"/>
      <c r="L19" s="841" t="s">
        <v>190</v>
      </c>
      <c r="M19" s="841"/>
      <c r="N19" s="841"/>
      <c r="O19" s="182">
        <v>6891480.1100000003</v>
      </c>
      <c r="P19" s="182">
        <v>11514178.84</v>
      </c>
      <c r="Q19" s="481"/>
    </row>
    <row r="20" spans="1:17" ht="15" customHeight="1">
      <c r="A20" s="93"/>
      <c r="B20" s="45"/>
      <c r="C20" s="651"/>
      <c r="D20" s="838" t="s">
        <v>88</v>
      </c>
      <c r="E20" s="838"/>
      <c r="F20" s="838"/>
      <c r="G20" s="181">
        <v>0</v>
      </c>
      <c r="H20" s="181">
        <v>0</v>
      </c>
      <c r="I20" s="45"/>
      <c r="J20" s="45"/>
      <c r="K20" s="181"/>
      <c r="O20" s="182"/>
      <c r="P20" s="182"/>
      <c r="Q20" s="481"/>
    </row>
    <row r="21" spans="1:17" ht="15" customHeight="1">
      <c r="A21" s="93"/>
      <c r="B21" s="45"/>
      <c r="C21" s="651"/>
      <c r="D21" s="838" t="s">
        <v>89</v>
      </c>
      <c r="E21" s="838"/>
      <c r="F21" s="838"/>
      <c r="G21" s="182">
        <v>7296051.5700000003</v>
      </c>
      <c r="H21" s="182">
        <v>7116430.9699999997</v>
      </c>
      <c r="I21" s="45"/>
      <c r="J21" s="45"/>
      <c r="K21" s="649" t="s">
        <v>66</v>
      </c>
      <c r="L21" s="649"/>
      <c r="M21" s="649"/>
      <c r="N21" s="649"/>
      <c r="O21" s="183">
        <f>SUM(O22:O24)</f>
        <v>7769866.4199999999</v>
      </c>
      <c r="P21" s="183">
        <f>SUM(P22:P24)</f>
        <v>16310514.699999999</v>
      </c>
      <c r="Q21" s="481"/>
    </row>
    <row r="22" spans="1:17" ht="15" customHeight="1">
      <c r="A22" s="93"/>
      <c r="B22" s="45"/>
      <c r="C22" s="651"/>
      <c r="D22" s="838" t="s">
        <v>90</v>
      </c>
      <c r="E22" s="838"/>
      <c r="F22" s="838"/>
      <c r="G22" s="182">
        <v>7340080.9800000004</v>
      </c>
      <c r="H22" s="182">
        <v>6003563.4699999997</v>
      </c>
      <c r="I22" s="45"/>
      <c r="J22" s="45"/>
      <c r="K22" s="181"/>
      <c r="L22" s="651" t="s">
        <v>32</v>
      </c>
      <c r="M22" s="651"/>
      <c r="N22" s="651"/>
      <c r="O22" s="182">
        <v>6345876.0899999999</v>
      </c>
      <c r="P22" s="182">
        <v>8098746.2999999998</v>
      </c>
      <c r="Q22" s="481"/>
    </row>
    <row r="23" spans="1:17" ht="15" customHeight="1">
      <c r="A23" s="93"/>
      <c r="B23" s="45"/>
      <c r="C23" s="651"/>
      <c r="D23" s="838" t="s">
        <v>92</v>
      </c>
      <c r="E23" s="838"/>
      <c r="F23" s="838"/>
      <c r="G23" s="182">
        <v>0</v>
      </c>
      <c r="H23" s="182">
        <v>0</v>
      </c>
      <c r="I23" s="45"/>
      <c r="J23" s="45"/>
      <c r="K23" s="181"/>
      <c r="L23" s="841" t="s">
        <v>34</v>
      </c>
      <c r="M23" s="841"/>
      <c r="N23" s="841"/>
      <c r="O23" s="182">
        <v>1423990.33</v>
      </c>
      <c r="P23" s="182">
        <v>8211768.4000000004</v>
      </c>
      <c r="Q23" s="481"/>
    </row>
    <row r="24" spans="1:17" ht="28.5" customHeight="1">
      <c r="A24" s="93"/>
      <c r="B24" s="45"/>
      <c r="C24" s="651"/>
      <c r="D24" s="838" t="s">
        <v>94</v>
      </c>
      <c r="E24" s="838"/>
      <c r="F24" s="838"/>
      <c r="G24" s="182">
        <v>0</v>
      </c>
      <c r="H24" s="182">
        <v>0</v>
      </c>
      <c r="I24" s="45"/>
      <c r="J24" s="45"/>
      <c r="K24" s="655"/>
      <c r="L24" s="841" t="s">
        <v>191</v>
      </c>
      <c r="M24" s="841"/>
      <c r="N24" s="841"/>
      <c r="O24" s="182">
        <v>0</v>
      </c>
      <c r="P24" s="182">
        <v>0</v>
      </c>
      <c r="Q24" s="481"/>
    </row>
    <row r="25" spans="1:17" ht="15" customHeight="1">
      <c r="A25" s="93"/>
      <c r="B25" s="45"/>
      <c r="C25" s="651"/>
      <c r="D25" s="838" t="s">
        <v>99</v>
      </c>
      <c r="E25" s="838"/>
      <c r="F25" s="838"/>
      <c r="G25" s="182">
        <v>64369891.979999997</v>
      </c>
      <c r="H25" s="182">
        <v>61060532</v>
      </c>
      <c r="I25" s="45"/>
      <c r="J25" s="45"/>
      <c r="K25" s="840" t="s">
        <v>165</v>
      </c>
      <c r="L25" s="840"/>
      <c r="M25" s="840"/>
      <c r="N25" s="840"/>
      <c r="O25" s="183">
        <v>545604.02</v>
      </c>
      <c r="P25" s="183">
        <v>-4796335.8600000003</v>
      </c>
      <c r="Q25" s="481"/>
    </row>
    <row r="26" spans="1:17" ht="15" customHeight="1">
      <c r="A26" s="93"/>
      <c r="B26" s="45"/>
      <c r="C26" s="651"/>
      <c r="D26" s="838" t="s">
        <v>187</v>
      </c>
      <c r="E26" s="838"/>
      <c r="F26" s="838"/>
      <c r="G26" s="182">
        <v>122378242.98999999</v>
      </c>
      <c r="H26" s="182">
        <v>115513382.93000001</v>
      </c>
      <c r="I26" s="45"/>
      <c r="J26" s="45"/>
      <c r="O26" s="182"/>
      <c r="P26" s="182"/>
      <c r="Q26" s="481"/>
    </row>
    <row r="27" spans="1:17" ht="15" customHeight="1">
      <c r="A27" s="93"/>
      <c r="B27" s="45"/>
      <c r="C27" s="651"/>
      <c r="D27" s="838" t="s">
        <v>188</v>
      </c>
      <c r="E27" s="838"/>
      <c r="F27" s="652"/>
      <c r="G27" s="182">
        <v>1983538.45</v>
      </c>
      <c r="H27" s="182">
        <v>1178025.46</v>
      </c>
      <c r="I27" s="45"/>
      <c r="J27" s="655"/>
      <c r="O27" s="182"/>
      <c r="P27" s="182"/>
      <c r="Q27" s="481"/>
    </row>
    <row r="28" spans="1:17" ht="15" customHeight="1">
      <c r="A28" s="93"/>
      <c r="B28" s="45"/>
      <c r="C28" s="94"/>
      <c r="D28" s="45"/>
      <c r="E28" s="94"/>
      <c r="F28" s="94"/>
      <c r="G28" s="183"/>
      <c r="H28" s="183"/>
      <c r="I28" s="45"/>
      <c r="J28" s="840" t="s">
        <v>166</v>
      </c>
      <c r="K28" s="840"/>
      <c r="L28" s="840"/>
      <c r="M28" s="840"/>
      <c r="N28" s="840"/>
      <c r="O28" s="182"/>
      <c r="P28" s="182"/>
      <c r="Q28" s="481"/>
    </row>
    <row r="29" spans="1:17" ht="15" customHeight="1">
      <c r="A29" s="93"/>
      <c r="B29" s="45"/>
      <c r="C29" s="840" t="s">
        <v>66</v>
      </c>
      <c r="D29" s="840"/>
      <c r="E29" s="840"/>
      <c r="F29" s="840"/>
      <c r="G29" s="183">
        <f>SUM(G30:G48)</f>
        <v>197440098.24000001</v>
      </c>
      <c r="H29" s="183">
        <f>SUM(H30:H48)</f>
        <v>185805544.19999999</v>
      </c>
      <c r="I29" s="45"/>
      <c r="J29" s="45"/>
      <c r="K29" s="94"/>
      <c r="L29" s="45"/>
      <c r="M29" s="652"/>
      <c r="N29" s="652"/>
      <c r="O29" s="182"/>
      <c r="P29" s="182"/>
      <c r="Q29" s="481"/>
    </row>
    <row r="30" spans="1:17" ht="15" customHeight="1">
      <c r="A30" s="93"/>
      <c r="B30" s="45"/>
      <c r="C30" s="649"/>
      <c r="D30" s="838" t="s">
        <v>167</v>
      </c>
      <c r="E30" s="838"/>
      <c r="F30" s="838"/>
      <c r="G30" s="182">
        <v>148926722.15000001</v>
      </c>
      <c r="H30" s="182">
        <v>143844662.41999999</v>
      </c>
      <c r="I30" s="45"/>
      <c r="J30" s="45"/>
      <c r="K30" s="649" t="s">
        <v>65</v>
      </c>
      <c r="L30" s="649"/>
      <c r="M30" s="649"/>
      <c r="N30" s="649"/>
      <c r="O30" s="182">
        <f>O31+O34</f>
        <v>-3902983.86</v>
      </c>
      <c r="P30" s="182">
        <f>P31+P34</f>
        <v>17536198.649999999</v>
      </c>
      <c r="Q30" s="481"/>
    </row>
    <row r="31" spans="1:17" ht="15" customHeight="1">
      <c r="A31" s="93"/>
      <c r="B31" s="45"/>
      <c r="C31" s="649"/>
      <c r="D31" s="838" t="s">
        <v>85</v>
      </c>
      <c r="E31" s="838"/>
      <c r="F31" s="838"/>
      <c r="G31" s="182">
        <v>6916019.6299999999</v>
      </c>
      <c r="H31" s="182">
        <v>7525810.4500000002</v>
      </c>
      <c r="I31" s="45"/>
      <c r="J31" s="655"/>
      <c r="K31" s="655"/>
      <c r="L31" s="651" t="s">
        <v>168</v>
      </c>
      <c r="M31" s="651"/>
      <c r="N31" s="651"/>
      <c r="O31" s="182">
        <f>SUM(O32:O33)</f>
        <v>0</v>
      </c>
      <c r="P31" s="182">
        <f>SUM(P32:P33)</f>
        <v>0</v>
      </c>
      <c r="Q31" s="481"/>
    </row>
    <row r="32" spans="1:17" ht="15" customHeight="1">
      <c r="A32" s="93"/>
      <c r="B32" s="45"/>
      <c r="C32" s="649"/>
      <c r="D32" s="838" t="s">
        <v>87</v>
      </c>
      <c r="E32" s="838"/>
      <c r="F32" s="838"/>
      <c r="G32" s="182">
        <v>36486351.68</v>
      </c>
      <c r="H32" s="182">
        <v>29582279.43</v>
      </c>
      <c r="I32" s="45"/>
      <c r="J32" s="45"/>
      <c r="K32" s="649"/>
      <c r="L32" s="651" t="s">
        <v>169</v>
      </c>
      <c r="M32" s="651"/>
      <c r="N32" s="651"/>
      <c r="O32" s="182">
        <v>0</v>
      </c>
      <c r="P32" s="182">
        <v>0</v>
      </c>
      <c r="Q32" s="481"/>
    </row>
    <row r="33" spans="1:17" ht="15" customHeight="1">
      <c r="A33" s="93"/>
      <c r="B33" s="45"/>
      <c r="C33" s="94"/>
      <c r="D33" s="45"/>
      <c r="E33" s="94"/>
      <c r="F33" s="94"/>
      <c r="G33" s="182"/>
      <c r="H33" s="182"/>
      <c r="I33" s="45"/>
      <c r="J33" s="45"/>
      <c r="K33" s="649"/>
      <c r="L33" s="651" t="s">
        <v>171</v>
      </c>
      <c r="M33" s="651"/>
      <c r="N33" s="651"/>
      <c r="O33" s="182">
        <v>0</v>
      </c>
      <c r="P33" s="182">
        <v>0</v>
      </c>
      <c r="Q33" s="481"/>
    </row>
    <row r="34" spans="1:17" ht="15" customHeight="1">
      <c r="A34" s="93"/>
      <c r="B34" s="45"/>
      <c r="C34" s="649"/>
      <c r="D34" s="838" t="s">
        <v>91</v>
      </c>
      <c r="E34" s="838"/>
      <c r="F34" s="838"/>
      <c r="G34" s="182">
        <v>0</v>
      </c>
      <c r="H34" s="182">
        <v>0</v>
      </c>
      <c r="I34" s="45"/>
      <c r="J34" s="45"/>
      <c r="K34" s="649"/>
      <c r="L34" s="841" t="s">
        <v>289</v>
      </c>
      <c r="M34" s="841"/>
      <c r="N34" s="841"/>
      <c r="O34" s="182">
        <v>-3902983.86</v>
      </c>
      <c r="P34" s="182">
        <v>17536198.649999999</v>
      </c>
      <c r="Q34" s="481"/>
    </row>
    <row r="35" spans="1:17" ht="15" customHeight="1">
      <c r="A35" s="93"/>
      <c r="B35" s="45"/>
      <c r="C35" s="649"/>
      <c r="D35" s="838" t="s">
        <v>170</v>
      </c>
      <c r="E35" s="838"/>
      <c r="F35" s="838"/>
      <c r="G35" s="182">
        <v>402068</v>
      </c>
      <c r="H35" s="182">
        <v>0</v>
      </c>
      <c r="I35" s="45"/>
      <c r="J35" s="45"/>
      <c r="K35" s="181"/>
      <c r="O35" s="182"/>
      <c r="P35" s="182"/>
      <c r="Q35" s="481"/>
    </row>
    <row r="36" spans="1:17" ht="15" customHeight="1">
      <c r="A36" s="93"/>
      <c r="B36" s="45"/>
      <c r="C36" s="649"/>
      <c r="D36" s="838" t="s">
        <v>172</v>
      </c>
      <c r="E36" s="838"/>
      <c r="F36" s="838"/>
      <c r="G36" s="182">
        <v>0</v>
      </c>
      <c r="H36" s="182">
        <v>0</v>
      </c>
      <c r="I36" s="45"/>
      <c r="J36" s="45"/>
      <c r="K36" s="649" t="s">
        <v>66</v>
      </c>
      <c r="L36" s="649"/>
      <c r="M36" s="649"/>
      <c r="N36" s="649"/>
      <c r="O36" s="183">
        <f>O37+O40</f>
        <v>8572372.9399999995</v>
      </c>
      <c r="P36" s="183">
        <f>P37+P40</f>
        <v>19116814.809999999</v>
      </c>
      <c r="Q36" s="481"/>
    </row>
    <row r="37" spans="1:17" ht="15" customHeight="1">
      <c r="A37" s="93"/>
      <c r="B37" s="45"/>
      <c r="C37" s="649"/>
      <c r="D37" s="838" t="s">
        <v>96</v>
      </c>
      <c r="E37" s="838"/>
      <c r="F37" s="838"/>
      <c r="G37" s="182">
        <v>4708936.78</v>
      </c>
      <c r="H37" s="182">
        <v>4852791.9000000004</v>
      </c>
      <c r="I37" s="45"/>
      <c r="J37" s="45"/>
      <c r="K37" s="655"/>
      <c r="L37" s="651" t="s">
        <v>173</v>
      </c>
      <c r="M37" s="651"/>
      <c r="N37" s="651"/>
      <c r="O37" s="182">
        <f>SUM(O38:O39)</f>
        <v>0</v>
      </c>
      <c r="P37" s="182">
        <f>SUM(P38:P39)</f>
        <v>0</v>
      </c>
      <c r="Q37" s="481"/>
    </row>
    <row r="38" spans="1:17" ht="15" customHeight="1">
      <c r="A38" s="93"/>
      <c r="B38" s="45"/>
      <c r="C38" s="649"/>
      <c r="D38" s="838" t="s">
        <v>98</v>
      </c>
      <c r="E38" s="838"/>
      <c r="F38" s="838"/>
      <c r="G38" s="181">
        <v>0</v>
      </c>
      <c r="H38" s="181">
        <v>0</v>
      </c>
      <c r="I38" s="45"/>
      <c r="J38" s="45"/>
      <c r="K38" s="649"/>
      <c r="L38" s="651" t="s">
        <v>169</v>
      </c>
      <c r="M38" s="651"/>
      <c r="N38" s="651"/>
      <c r="O38" s="182">
        <v>0</v>
      </c>
      <c r="P38" s="182">
        <v>0</v>
      </c>
      <c r="Q38" s="481"/>
    </row>
    <row r="39" spans="1:17" ht="15" customHeight="1">
      <c r="A39" s="93"/>
      <c r="B39" s="45"/>
      <c r="C39" s="649"/>
      <c r="D39" s="838" t="s">
        <v>100</v>
      </c>
      <c r="E39" s="838"/>
      <c r="F39" s="838"/>
      <c r="G39" s="181">
        <v>0</v>
      </c>
      <c r="H39" s="181">
        <v>0</v>
      </c>
      <c r="I39" s="45"/>
      <c r="J39" s="655"/>
      <c r="K39" s="649"/>
      <c r="L39" s="651" t="s">
        <v>171</v>
      </c>
      <c r="M39" s="651"/>
      <c r="N39" s="651"/>
      <c r="O39" s="182">
        <v>0</v>
      </c>
      <c r="P39" s="182">
        <v>0</v>
      </c>
      <c r="Q39" s="481"/>
    </row>
    <row r="40" spans="1:17" ht="15" customHeight="1">
      <c r="A40" s="93"/>
      <c r="B40" s="45"/>
      <c r="C40" s="649"/>
      <c r="D40" s="838" t="s">
        <v>101</v>
      </c>
      <c r="E40" s="838"/>
      <c r="F40" s="838"/>
      <c r="G40" s="181">
        <v>0</v>
      </c>
      <c r="H40" s="181">
        <v>0</v>
      </c>
      <c r="I40" s="45"/>
      <c r="J40" s="45"/>
      <c r="K40" s="649"/>
      <c r="L40" s="841" t="s">
        <v>290</v>
      </c>
      <c r="M40" s="841"/>
      <c r="N40" s="841"/>
      <c r="O40" s="182">
        <v>8572372.9399999995</v>
      </c>
      <c r="P40" s="182">
        <v>19116814.809999999</v>
      </c>
      <c r="Q40" s="481"/>
    </row>
    <row r="41" spans="1:17" ht="15" customHeight="1">
      <c r="A41" s="93"/>
      <c r="B41" s="45"/>
      <c r="C41" s="649"/>
      <c r="D41" s="838" t="s">
        <v>102</v>
      </c>
      <c r="E41" s="838"/>
      <c r="F41" s="838"/>
      <c r="G41" s="181">
        <v>0</v>
      </c>
      <c r="H41" s="181">
        <v>0</v>
      </c>
      <c r="I41" s="45"/>
      <c r="J41" s="45"/>
      <c r="K41" s="181"/>
      <c r="O41" s="182"/>
      <c r="P41" s="182"/>
      <c r="Q41" s="481"/>
    </row>
    <row r="42" spans="1:17" ht="15" customHeight="1">
      <c r="A42" s="93"/>
      <c r="B42" s="45"/>
      <c r="C42" s="649"/>
      <c r="D42" s="838" t="s">
        <v>104</v>
      </c>
      <c r="E42" s="838"/>
      <c r="F42" s="838"/>
      <c r="G42" s="181">
        <v>0</v>
      </c>
      <c r="H42" s="181">
        <v>0</v>
      </c>
      <c r="I42" s="45"/>
      <c r="J42" s="45"/>
      <c r="K42" s="840" t="s">
        <v>175</v>
      </c>
      <c r="L42" s="840"/>
      <c r="M42" s="840"/>
      <c r="N42" s="840"/>
      <c r="O42" s="183">
        <v>-12475356.800000001</v>
      </c>
      <c r="P42" s="183">
        <v>-580616.16</v>
      </c>
      <c r="Q42" s="481"/>
    </row>
    <row r="43" spans="1:17" ht="15" customHeight="1">
      <c r="A43" s="93"/>
      <c r="B43" s="45"/>
      <c r="C43" s="94"/>
      <c r="D43" s="45"/>
      <c r="E43" s="94"/>
      <c r="F43" s="94"/>
      <c r="G43" s="181"/>
      <c r="H43" s="181"/>
      <c r="I43" s="45"/>
      <c r="J43" s="45"/>
      <c r="O43" s="182"/>
      <c r="P43" s="182"/>
      <c r="Q43" s="481"/>
    </row>
    <row r="44" spans="1:17" ht="15" customHeight="1">
      <c r="A44" s="93"/>
      <c r="B44" s="45"/>
      <c r="C44" s="649"/>
      <c r="D44" s="838" t="s">
        <v>174</v>
      </c>
      <c r="E44" s="838"/>
      <c r="F44" s="838"/>
      <c r="G44" s="181">
        <v>0</v>
      </c>
      <c r="H44" s="181">
        <v>0</v>
      </c>
      <c r="I44" s="45"/>
      <c r="J44" s="45"/>
      <c r="O44" s="182"/>
      <c r="P44" s="182"/>
      <c r="Q44" s="481"/>
    </row>
    <row r="45" spans="1:17" ht="25.5" customHeight="1">
      <c r="A45" s="93"/>
      <c r="B45" s="45"/>
      <c r="C45" s="649"/>
      <c r="D45" s="838" t="s">
        <v>131</v>
      </c>
      <c r="E45" s="838"/>
      <c r="F45" s="838"/>
      <c r="G45" s="181">
        <v>0</v>
      </c>
      <c r="H45" s="181">
        <v>0</v>
      </c>
      <c r="I45" s="45"/>
      <c r="J45" s="839" t="s">
        <v>177</v>
      </c>
      <c r="K45" s="839"/>
      <c r="L45" s="839"/>
      <c r="M45" s="839"/>
      <c r="N45" s="839"/>
      <c r="O45" s="183">
        <v>-6002045.0499999998</v>
      </c>
      <c r="P45" s="183">
        <v>-1310561.3899999999</v>
      </c>
      <c r="Q45" s="481"/>
    </row>
    <row r="46" spans="1:17" ht="15" customHeight="1">
      <c r="A46" s="93"/>
      <c r="B46" s="45"/>
      <c r="C46" s="649"/>
      <c r="D46" s="838" t="s">
        <v>111</v>
      </c>
      <c r="E46" s="838"/>
      <c r="F46" s="838"/>
      <c r="G46" s="181">
        <v>0</v>
      </c>
      <c r="H46" s="181">
        <v>0</v>
      </c>
      <c r="I46" s="45"/>
      <c r="O46" s="182"/>
      <c r="P46" s="182"/>
      <c r="Q46" s="481"/>
    </row>
    <row r="47" spans="1:17" ht="15" customHeight="1">
      <c r="A47" s="93"/>
      <c r="B47" s="45"/>
      <c r="C47" s="181"/>
      <c r="D47" s="181"/>
      <c r="E47" s="181"/>
      <c r="F47" s="181"/>
      <c r="G47" s="181"/>
      <c r="H47" s="181"/>
      <c r="I47" s="45"/>
      <c r="O47" s="182"/>
      <c r="P47" s="182"/>
      <c r="Q47" s="481"/>
    </row>
    <row r="48" spans="1:17" ht="15" customHeight="1">
      <c r="A48" s="93"/>
      <c r="B48" s="45"/>
      <c r="C48" s="649"/>
      <c r="D48" s="838" t="s">
        <v>189</v>
      </c>
      <c r="E48" s="838"/>
      <c r="F48" s="838"/>
      <c r="G48" s="181">
        <v>0</v>
      </c>
      <c r="H48" s="181">
        <v>0</v>
      </c>
      <c r="I48" s="45"/>
      <c r="O48" s="182"/>
      <c r="P48" s="182"/>
      <c r="Q48" s="481"/>
    </row>
    <row r="49" spans="1:17">
      <c r="A49" s="93"/>
      <c r="B49" s="45"/>
      <c r="C49" s="94"/>
      <c r="D49" s="45"/>
      <c r="E49" s="94"/>
      <c r="F49" s="94"/>
      <c r="G49" s="181"/>
      <c r="H49" s="181"/>
      <c r="I49" s="45"/>
      <c r="J49" s="839" t="s">
        <v>181</v>
      </c>
      <c r="K49" s="839"/>
      <c r="L49" s="839"/>
      <c r="M49" s="839"/>
      <c r="N49" s="839"/>
      <c r="O49" s="183">
        <v>51351923</v>
      </c>
      <c r="P49" s="183">
        <v>50665792.460000001</v>
      </c>
      <c r="Q49" s="481"/>
    </row>
    <row r="50" spans="1:17" s="187" customFormat="1">
      <c r="A50" s="185"/>
      <c r="B50" s="186"/>
      <c r="C50" s="840" t="s">
        <v>176</v>
      </c>
      <c r="D50" s="840"/>
      <c r="E50" s="840"/>
      <c r="F50" s="840"/>
      <c r="G50" s="183">
        <v>5927707.7300000004</v>
      </c>
      <c r="H50" s="183">
        <v>5066390.63</v>
      </c>
      <c r="I50" s="186"/>
      <c r="J50" s="839" t="s">
        <v>182</v>
      </c>
      <c r="K50" s="839"/>
      <c r="L50" s="839"/>
      <c r="M50" s="839"/>
      <c r="N50" s="839"/>
      <c r="O50" s="183">
        <v>46773873.200000003</v>
      </c>
      <c r="P50" s="183">
        <v>51351923.18</v>
      </c>
      <c r="Q50" s="494"/>
    </row>
    <row r="51" spans="1:17" s="187" customFormat="1">
      <c r="A51" s="185"/>
      <c r="B51" s="186"/>
      <c r="C51" s="649"/>
      <c r="D51" s="649"/>
      <c r="E51" s="649"/>
      <c r="F51" s="649"/>
      <c r="G51" s="184"/>
      <c r="H51" s="181"/>
      <c r="I51" s="186"/>
      <c r="O51" s="183"/>
      <c r="P51" s="535"/>
      <c r="Q51" s="494"/>
    </row>
    <row r="52" spans="1:17" ht="14.25" customHeight="1">
      <c r="A52" s="188"/>
      <c r="B52" s="482"/>
      <c r="C52" s="495"/>
      <c r="D52" s="495"/>
      <c r="E52" s="495"/>
      <c r="F52" s="495"/>
      <c r="G52" s="496"/>
      <c r="H52" s="496"/>
      <c r="I52" s="482"/>
      <c r="J52" s="410"/>
      <c r="K52" s="410"/>
      <c r="L52" s="410"/>
      <c r="M52" s="410"/>
      <c r="N52" s="410"/>
      <c r="O52" s="497"/>
      <c r="P52" s="410"/>
      <c r="Q52" s="484"/>
    </row>
    <row r="53" spans="1:17" ht="14.25" customHeight="1">
      <c r="A53" s="45"/>
      <c r="I53" s="45"/>
      <c r="J53" s="45"/>
      <c r="K53" s="181"/>
      <c r="L53" s="181"/>
      <c r="M53" s="181"/>
      <c r="N53" s="181"/>
      <c r="O53" s="182"/>
      <c r="P53" s="182"/>
      <c r="Q53" s="655"/>
    </row>
    <row r="54" spans="1:17" ht="6" customHeight="1">
      <c r="A54" s="45"/>
      <c r="I54" s="45"/>
      <c r="J54" s="655"/>
      <c r="K54" s="655"/>
      <c r="L54" s="655"/>
      <c r="M54" s="655"/>
      <c r="N54" s="655"/>
      <c r="O54" s="655"/>
      <c r="P54" s="655"/>
      <c r="Q54" s="655"/>
    </row>
    <row r="55" spans="1:17" ht="15" customHeight="1">
      <c r="A55" s="655"/>
      <c r="B55" s="358" t="s">
        <v>76</v>
      </c>
      <c r="C55" s="51"/>
      <c r="D55" s="51"/>
      <c r="E55" s="51"/>
      <c r="F55" s="51"/>
      <c r="G55" s="51"/>
      <c r="H55" s="51"/>
      <c r="I55" s="51"/>
      <c r="J55" s="51"/>
      <c r="K55" s="655"/>
      <c r="L55" s="655"/>
      <c r="M55" s="655"/>
      <c r="N55" s="655"/>
      <c r="O55" s="189"/>
      <c r="P55" s="655"/>
      <c r="Q55" s="655"/>
    </row>
    <row r="56" spans="1:17" ht="47.25" customHeight="1">
      <c r="A56" s="655"/>
      <c r="B56" s="51"/>
      <c r="C56" s="62"/>
      <c r="D56" s="63"/>
      <c r="E56" s="63"/>
      <c r="F56" s="655"/>
      <c r="G56" s="64"/>
      <c r="H56" s="62"/>
      <c r="I56" s="63"/>
      <c r="J56" s="63"/>
      <c r="K56" s="655"/>
      <c r="L56" s="655"/>
      <c r="M56" s="655"/>
      <c r="N56" s="655"/>
      <c r="O56" s="189"/>
      <c r="P56" s="655"/>
      <c r="Q56" s="655"/>
    </row>
    <row r="57" spans="1:17" s="368" customFormat="1" ht="36.75" customHeight="1">
      <c r="C57" s="369"/>
      <c r="D57" s="369"/>
      <c r="E57" s="459"/>
      <c r="F57" s="459"/>
      <c r="H57" s="369"/>
      <c r="I57" s="370"/>
      <c r="J57" s="370"/>
      <c r="K57" s="369"/>
      <c r="L57" s="459"/>
      <c r="M57" s="459"/>
      <c r="N57" s="459"/>
    </row>
    <row r="58" spans="1:17" s="368" customFormat="1" ht="12">
      <c r="C58" s="819"/>
      <c r="D58" s="819"/>
      <c r="E58" s="803" t="s">
        <v>757</v>
      </c>
      <c r="F58" s="803"/>
      <c r="J58" s="650"/>
      <c r="M58" s="650" t="s">
        <v>758</v>
      </c>
    </row>
    <row r="59" spans="1:17" s="368" customFormat="1" ht="15" customHeight="1">
      <c r="C59" s="790"/>
      <c r="D59" s="790"/>
      <c r="E59" s="790" t="s">
        <v>1095</v>
      </c>
      <c r="F59" s="790"/>
      <c r="J59" s="646"/>
      <c r="L59" s="790" t="s">
        <v>1096</v>
      </c>
      <c r="M59" s="790"/>
      <c r="N59" s="790"/>
      <c r="O59" s="371"/>
    </row>
  </sheetData>
  <sheetProtection formatCells="0" selectLockedCells="1"/>
  <mergeCells count="59">
    <mergeCell ref="A3:Q3"/>
    <mergeCell ref="B11:E11"/>
    <mergeCell ref="J11:M11"/>
    <mergeCell ref="B14:F14"/>
    <mergeCell ref="J14:N14"/>
    <mergeCell ref="A4:Q4"/>
    <mergeCell ref="A5:P5"/>
    <mergeCell ref="A6:Q6"/>
    <mergeCell ref="B8:D8"/>
    <mergeCell ref="H8:N8"/>
    <mergeCell ref="C16:F16"/>
    <mergeCell ref="K16:N16"/>
    <mergeCell ref="L23:N23"/>
    <mergeCell ref="D24:F24"/>
    <mergeCell ref="L24:N24"/>
    <mergeCell ref="D17:F17"/>
    <mergeCell ref="L17:N17"/>
    <mergeCell ref="D18:F18"/>
    <mergeCell ref="L18:N18"/>
    <mergeCell ref="D19:F19"/>
    <mergeCell ref="L19:N19"/>
    <mergeCell ref="C29:F29"/>
    <mergeCell ref="D20:F20"/>
    <mergeCell ref="D21:F21"/>
    <mergeCell ref="D22:F22"/>
    <mergeCell ref="D23:F23"/>
    <mergeCell ref="D25:F25"/>
    <mergeCell ref="K25:N25"/>
    <mergeCell ref="D26:F26"/>
    <mergeCell ref="D27:E27"/>
    <mergeCell ref="J28:N28"/>
    <mergeCell ref="L40:N40"/>
    <mergeCell ref="D30:F30"/>
    <mergeCell ref="D31:F31"/>
    <mergeCell ref="D32:F32"/>
    <mergeCell ref="D34:F34"/>
    <mergeCell ref="L34:N34"/>
    <mergeCell ref="D35:F35"/>
    <mergeCell ref="D36:F36"/>
    <mergeCell ref="D37:F37"/>
    <mergeCell ref="D38:F38"/>
    <mergeCell ref="D39:F39"/>
    <mergeCell ref="D40:F40"/>
    <mergeCell ref="D41:F41"/>
    <mergeCell ref="D42:F42"/>
    <mergeCell ref="K42:N42"/>
    <mergeCell ref="D44:F44"/>
    <mergeCell ref="D45:F45"/>
    <mergeCell ref="J45:N45"/>
    <mergeCell ref="C59:D59"/>
    <mergeCell ref="E59:F59"/>
    <mergeCell ref="L59:N59"/>
    <mergeCell ref="D46:F46"/>
    <mergeCell ref="D48:F48"/>
    <mergeCell ref="J49:N49"/>
    <mergeCell ref="C50:F50"/>
    <mergeCell ref="J50:N50"/>
    <mergeCell ref="C58:D58"/>
    <mergeCell ref="E58:F58"/>
  </mergeCells>
  <printOptions horizontalCentered="1"/>
  <pageMargins left="0.39370078740157483" right="0.55118110236220474" top="0.59055118110236227" bottom="0" header="0" footer="0"/>
  <pageSetup scale="5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1"/>
  <sheetViews>
    <sheetView workbookViewId="0">
      <selection activeCell="A2" sqref="A2:E3"/>
    </sheetView>
  </sheetViews>
  <sheetFormatPr baseColWidth="10" defaultRowHeight="15"/>
  <cols>
    <col min="4" max="5" width="11.42578125" style="7"/>
  </cols>
  <sheetData>
    <row r="2" spans="1:5">
      <c r="A2" s="850" t="s">
        <v>1</v>
      </c>
      <c r="B2" s="850"/>
      <c r="C2" s="850"/>
      <c r="D2" s="850"/>
      <c r="E2" s="13" t="e">
        <f>#REF!</f>
        <v>#REF!</v>
      </c>
    </row>
    <row r="3" spans="1:5">
      <c r="A3" s="850" t="s">
        <v>3</v>
      </c>
      <c r="B3" s="850"/>
      <c r="C3" s="850"/>
      <c r="D3" s="850"/>
      <c r="E3" s="13" t="e">
        <f>#REF!</f>
        <v>#REF!</v>
      </c>
    </row>
    <row r="4" spans="1:5">
      <c r="A4" s="850" t="s">
        <v>2</v>
      </c>
      <c r="B4" s="850"/>
      <c r="C4" s="850"/>
      <c r="D4" s="850"/>
      <c r="E4" s="14"/>
    </row>
    <row r="5" spans="1:5">
      <c r="A5" s="850" t="s">
        <v>71</v>
      </c>
      <c r="B5" s="850"/>
      <c r="C5" s="850"/>
      <c r="D5" s="850"/>
      <c r="E5" t="s">
        <v>69</v>
      </c>
    </row>
    <row r="6" spans="1:5">
      <c r="A6" s="6"/>
      <c r="B6" s="6"/>
      <c r="C6" s="855" t="s">
        <v>4</v>
      </c>
      <c r="D6" s="855"/>
      <c r="E6" s="1">
        <v>2013</v>
      </c>
    </row>
    <row r="7" spans="1:5">
      <c r="A7" s="851" t="s">
        <v>67</v>
      </c>
      <c r="B7" s="849" t="s">
        <v>7</v>
      </c>
      <c r="C7" s="845" t="s">
        <v>9</v>
      </c>
      <c r="D7" s="845"/>
      <c r="E7" s="8" t="e">
        <f>#REF!</f>
        <v>#REF!</v>
      </c>
    </row>
    <row r="8" spans="1:5">
      <c r="A8" s="851"/>
      <c r="B8" s="849"/>
      <c r="C8" s="845" t="s">
        <v>11</v>
      </c>
      <c r="D8" s="845"/>
      <c r="E8" s="8" t="e">
        <f>#REF!</f>
        <v>#REF!</v>
      </c>
    </row>
    <row r="9" spans="1:5">
      <c r="A9" s="851"/>
      <c r="B9" s="849"/>
      <c r="C9" s="845" t="s">
        <v>13</v>
      </c>
      <c r="D9" s="845"/>
      <c r="E9" s="8" t="e">
        <f>#REF!</f>
        <v>#REF!</v>
      </c>
    </row>
    <row r="10" spans="1:5">
      <c r="A10" s="851"/>
      <c r="B10" s="849"/>
      <c r="C10" s="845" t="s">
        <v>15</v>
      </c>
      <c r="D10" s="845"/>
      <c r="E10" s="8" t="e">
        <f>#REF!</f>
        <v>#REF!</v>
      </c>
    </row>
    <row r="11" spans="1:5">
      <c r="A11" s="851"/>
      <c r="B11" s="849"/>
      <c r="C11" s="845" t="s">
        <v>17</v>
      </c>
      <c r="D11" s="845"/>
      <c r="E11" s="8" t="e">
        <f>#REF!</f>
        <v>#REF!</v>
      </c>
    </row>
    <row r="12" spans="1:5">
      <c r="A12" s="851"/>
      <c r="B12" s="849"/>
      <c r="C12" s="845" t="s">
        <v>19</v>
      </c>
      <c r="D12" s="845"/>
      <c r="E12" s="8" t="e">
        <f>#REF!</f>
        <v>#REF!</v>
      </c>
    </row>
    <row r="13" spans="1:5">
      <c r="A13" s="851"/>
      <c r="B13" s="849"/>
      <c r="C13" s="845" t="s">
        <v>21</v>
      </c>
      <c r="D13" s="845"/>
      <c r="E13" s="8" t="e">
        <f>#REF!</f>
        <v>#REF!</v>
      </c>
    </row>
    <row r="14" spans="1:5" ht="15.75" thickBot="1">
      <c r="A14" s="851"/>
      <c r="B14" s="4"/>
      <c r="C14" s="846" t="s">
        <v>24</v>
      </c>
      <c r="D14" s="846"/>
      <c r="E14" s="9" t="e">
        <f>#REF!</f>
        <v>#REF!</v>
      </c>
    </row>
    <row r="15" spans="1:5">
      <c r="A15" s="851"/>
      <c r="B15" s="849" t="s">
        <v>26</v>
      </c>
      <c r="C15" s="845" t="s">
        <v>28</v>
      </c>
      <c r="D15" s="845"/>
      <c r="E15" s="8" t="e">
        <f>#REF!</f>
        <v>#REF!</v>
      </c>
    </row>
    <row r="16" spans="1:5">
      <c r="A16" s="851"/>
      <c r="B16" s="849"/>
      <c r="C16" s="845" t="s">
        <v>30</v>
      </c>
      <c r="D16" s="845"/>
      <c r="E16" s="8" t="e">
        <f>#REF!</f>
        <v>#REF!</v>
      </c>
    </row>
    <row r="17" spans="1:5">
      <c r="A17" s="851"/>
      <c r="B17" s="849"/>
      <c r="C17" s="845" t="s">
        <v>32</v>
      </c>
      <c r="D17" s="845"/>
      <c r="E17" s="8" t="e">
        <f>#REF!</f>
        <v>#REF!</v>
      </c>
    </row>
    <row r="18" spans="1:5">
      <c r="A18" s="851"/>
      <c r="B18" s="849"/>
      <c r="C18" s="845" t="s">
        <v>34</v>
      </c>
      <c r="D18" s="845"/>
      <c r="E18" s="8" t="e">
        <f>#REF!</f>
        <v>#REF!</v>
      </c>
    </row>
    <row r="19" spans="1:5">
      <c r="A19" s="851"/>
      <c r="B19" s="849"/>
      <c r="C19" s="845" t="s">
        <v>36</v>
      </c>
      <c r="D19" s="845"/>
      <c r="E19" s="8" t="e">
        <f>#REF!</f>
        <v>#REF!</v>
      </c>
    </row>
    <row r="20" spans="1:5">
      <c r="A20" s="851"/>
      <c r="B20" s="849"/>
      <c r="C20" s="845" t="s">
        <v>38</v>
      </c>
      <c r="D20" s="845"/>
      <c r="E20" s="8" t="e">
        <f>#REF!</f>
        <v>#REF!</v>
      </c>
    </row>
    <row r="21" spans="1:5">
      <c r="A21" s="851"/>
      <c r="B21" s="849"/>
      <c r="C21" s="845" t="s">
        <v>40</v>
      </c>
      <c r="D21" s="845"/>
      <c r="E21" s="8" t="e">
        <f>#REF!</f>
        <v>#REF!</v>
      </c>
    </row>
    <row r="22" spans="1:5">
      <c r="A22" s="851"/>
      <c r="B22" s="849"/>
      <c r="C22" s="845" t="s">
        <v>41</v>
      </c>
      <c r="D22" s="845"/>
      <c r="E22" s="8" t="e">
        <f>#REF!</f>
        <v>#REF!</v>
      </c>
    </row>
    <row r="23" spans="1:5">
      <c r="A23" s="851"/>
      <c r="B23" s="849"/>
      <c r="C23" s="845" t="s">
        <v>43</v>
      </c>
      <c r="D23" s="845"/>
      <c r="E23" s="8" t="e">
        <f>#REF!</f>
        <v>#REF!</v>
      </c>
    </row>
    <row r="24" spans="1:5" ht="15.75" thickBot="1">
      <c r="A24" s="851"/>
      <c r="B24" s="4"/>
      <c r="C24" s="846" t="s">
        <v>45</v>
      </c>
      <c r="D24" s="846"/>
      <c r="E24" s="9" t="e">
        <f>#REF!</f>
        <v>#REF!</v>
      </c>
    </row>
    <row r="25" spans="1:5" ht="15.75" thickBot="1">
      <c r="A25" s="851"/>
      <c r="B25" s="2"/>
      <c r="C25" s="846" t="s">
        <v>47</v>
      </c>
      <c r="D25" s="846"/>
      <c r="E25" s="9" t="e">
        <f>#REF!</f>
        <v>#REF!</v>
      </c>
    </row>
    <row r="26" spans="1:5">
      <c r="A26" s="851" t="s">
        <v>68</v>
      </c>
      <c r="B26" s="849" t="s">
        <v>8</v>
      </c>
      <c r="C26" s="845" t="s">
        <v>10</v>
      </c>
      <c r="D26" s="845"/>
      <c r="E26" s="8" t="e">
        <f>#REF!</f>
        <v>#REF!</v>
      </c>
    </row>
    <row r="27" spans="1:5">
      <c r="A27" s="851"/>
      <c r="B27" s="849"/>
      <c r="C27" s="845" t="s">
        <v>12</v>
      </c>
      <c r="D27" s="845"/>
      <c r="E27" s="8" t="e">
        <f>#REF!</f>
        <v>#REF!</v>
      </c>
    </row>
    <row r="28" spans="1:5">
      <c r="A28" s="851"/>
      <c r="B28" s="849"/>
      <c r="C28" s="845" t="s">
        <v>14</v>
      </c>
      <c r="D28" s="845"/>
      <c r="E28" s="8" t="e">
        <f>#REF!</f>
        <v>#REF!</v>
      </c>
    </row>
    <row r="29" spans="1:5">
      <c r="A29" s="851"/>
      <c r="B29" s="849"/>
      <c r="C29" s="845" t="s">
        <v>16</v>
      </c>
      <c r="D29" s="845"/>
      <c r="E29" s="8" t="e">
        <f>#REF!</f>
        <v>#REF!</v>
      </c>
    </row>
    <row r="30" spans="1:5">
      <c r="A30" s="851"/>
      <c r="B30" s="849"/>
      <c r="C30" s="845" t="s">
        <v>18</v>
      </c>
      <c r="D30" s="845"/>
      <c r="E30" s="8" t="e">
        <f>#REF!</f>
        <v>#REF!</v>
      </c>
    </row>
    <row r="31" spans="1:5">
      <c r="A31" s="851"/>
      <c r="B31" s="849"/>
      <c r="C31" s="845" t="s">
        <v>20</v>
      </c>
      <c r="D31" s="845"/>
      <c r="E31" s="8" t="e">
        <f>#REF!</f>
        <v>#REF!</v>
      </c>
    </row>
    <row r="32" spans="1:5">
      <c r="A32" s="851"/>
      <c r="B32" s="849"/>
      <c r="C32" s="845" t="s">
        <v>22</v>
      </c>
      <c r="D32" s="845"/>
      <c r="E32" s="8" t="e">
        <f>#REF!</f>
        <v>#REF!</v>
      </c>
    </row>
    <row r="33" spans="1:5">
      <c r="A33" s="851"/>
      <c r="B33" s="849"/>
      <c r="C33" s="845" t="s">
        <v>23</v>
      </c>
      <c r="D33" s="845"/>
      <c r="E33" s="8" t="e">
        <f>#REF!</f>
        <v>#REF!</v>
      </c>
    </row>
    <row r="34" spans="1:5" ht="15.75" thickBot="1">
      <c r="A34" s="851"/>
      <c r="B34" s="4"/>
      <c r="C34" s="846" t="s">
        <v>25</v>
      </c>
      <c r="D34" s="846"/>
      <c r="E34" s="9" t="e">
        <f>#REF!</f>
        <v>#REF!</v>
      </c>
    </row>
    <row r="35" spans="1:5">
      <c r="A35" s="851"/>
      <c r="B35" s="849" t="s">
        <v>27</v>
      </c>
      <c r="C35" s="845" t="s">
        <v>29</v>
      </c>
      <c r="D35" s="845"/>
      <c r="E35" s="8" t="e">
        <f>#REF!</f>
        <v>#REF!</v>
      </c>
    </row>
    <row r="36" spans="1:5">
      <c r="A36" s="851"/>
      <c r="B36" s="849"/>
      <c r="C36" s="845" t="s">
        <v>31</v>
      </c>
      <c r="D36" s="845"/>
      <c r="E36" s="8" t="e">
        <f>#REF!</f>
        <v>#REF!</v>
      </c>
    </row>
    <row r="37" spans="1:5">
      <c r="A37" s="851"/>
      <c r="B37" s="849"/>
      <c r="C37" s="845" t="s">
        <v>33</v>
      </c>
      <c r="D37" s="845"/>
      <c r="E37" s="8" t="e">
        <f>#REF!</f>
        <v>#REF!</v>
      </c>
    </row>
    <row r="38" spans="1:5">
      <c r="A38" s="851"/>
      <c r="B38" s="849"/>
      <c r="C38" s="845" t="s">
        <v>35</v>
      </c>
      <c r="D38" s="845"/>
      <c r="E38" s="8" t="e">
        <f>#REF!</f>
        <v>#REF!</v>
      </c>
    </row>
    <row r="39" spans="1:5">
      <c r="A39" s="851"/>
      <c r="B39" s="849"/>
      <c r="C39" s="845" t="s">
        <v>37</v>
      </c>
      <c r="D39" s="845"/>
      <c r="E39" s="8" t="e">
        <f>#REF!</f>
        <v>#REF!</v>
      </c>
    </row>
    <row r="40" spans="1:5">
      <c r="A40" s="851"/>
      <c r="B40" s="849"/>
      <c r="C40" s="845" t="s">
        <v>39</v>
      </c>
      <c r="D40" s="845"/>
      <c r="E40" s="8" t="e">
        <f>#REF!</f>
        <v>#REF!</v>
      </c>
    </row>
    <row r="41" spans="1:5" ht="15.75" thickBot="1">
      <c r="A41" s="851"/>
      <c r="B41" s="2"/>
      <c r="C41" s="846" t="s">
        <v>42</v>
      </c>
      <c r="D41" s="846"/>
      <c r="E41" s="9" t="e">
        <f>#REF!</f>
        <v>#REF!</v>
      </c>
    </row>
    <row r="42" spans="1:5" ht="15.75" thickBot="1">
      <c r="A42" s="851"/>
      <c r="B42" s="2"/>
      <c r="C42" s="846" t="s">
        <v>44</v>
      </c>
      <c r="D42" s="846"/>
      <c r="E42" s="9" t="e">
        <f>#REF!</f>
        <v>#REF!</v>
      </c>
    </row>
    <row r="43" spans="1:5">
      <c r="A43" s="3"/>
      <c r="B43" s="849" t="s">
        <v>46</v>
      </c>
      <c r="C43" s="847" t="s">
        <v>48</v>
      </c>
      <c r="D43" s="847"/>
      <c r="E43" s="10" t="e">
        <f>#REF!</f>
        <v>#REF!</v>
      </c>
    </row>
    <row r="44" spans="1:5">
      <c r="A44" s="3"/>
      <c r="B44" s="849"/>
      <c r="C44" s="845" t="s">
        <v>49</v>
      </c>
      <c r="D44" s="845"/>
      <c r="E44" s="8" t="e">
        <f>#REF!</f>
        <v>#REF!</v>
      </c>
    </row>
    <row r="45" spans="1:5">
      <c r="A45" s="3"/>
      <c r="B45" s="849"/>
      <c r="C45" s="845" t="s">
        <v>50</v>
      </c>
      <c r="D45" s="845"/>
      <c r="E45" s="8" t="e">
        <f>#REF!</f>
        <v>#REF!</v>
      </c>
    </row>
    <row r="46" spans="1:5">
      <c r="A46" s="3"/>
      <c r="B46" s="849"/>
      <c r="C46" s="845" t="s">
        <v>51</v>
      </c>
      <c r="D46" s="845"/>
      <c r="E46" s="8" t="e">
        <f>#REF!</f>
        <v>#REF!</v>
      </c>
    </row>
    <row r="47" spans="1:5">
      <c r="A47" s="3"/>
      <c r="B47" s="849"/>
      <c r="C47" s="847" t="s">
        <v>52</v>
      </c>
      <c r="D47" s="847"/>
      <c r="E47" s="10" t="e">
        <f>#REF!</f>
        <v>#REF!</v>
      </c>
    </row>
    <row r="48" spans="1:5">
      <c r="A48" s="3"/>
      <c r="B48" s="849"/>
      <c r="C48" s="845" t="s">
        <v>53</v>
      </c>
      <c r="D48" s="845"/>
      <c r="E48" s="8" t="e">
        <f>#REF!</f>
        <v>#REF!</v>
      </c>
    </row>
    <row r="49" spans="1:5">
      <c r="A49" s="3"/>
      <c r="B49" s="849"/>
      <c r="C49" s="845" t="s">
        <v>54</v>
      </c>
      <c r="D49" s="845"/>
      <c r="E49" s="8" t="e">
        <f>#REF!</f>
        <v>#REF!</v>
      </c>
    </row>
    <row r="50" spans="1:5">
      <c r="A50" s="3"/>
      <c r="B50" s="849"/>
      <c r="C50" s="845" t="s">
        <v>55</v>
      </c>
      <c r="D50" s="845"/>
      <c r="E50" s="8" t="e">
        <f>#REF!</f>
        <v>#REF!</v>
      </c>
    </row>
    <row r="51" spans="1:5">
      <c r="A51" s="3"/>
      <c r="B51" s="849"/>
      <c r="C51" s="845" t="s">
        <v>56</v>
      </c>
      <c r="D51" s="845"/>
      <c r="E51" s="8" t="e">
        <f>#REF!</f>
        <v>#REF!</v>
      </c>
    </row>
    <row r="52" spans="1:5">
      <c r="A52" s="3"/>
      <c r="B52" s="849"/>
      <c r="C52" s="845" t="s">
        <v>57</v>
      </c>
      <c r="D52" s="845"/>
      <c r="E52" s="8" t="e">
        <f>#REF!</f>
        <v>#REF!</v>
      </c>
    </row>
    <row r="53" spans="1:5">
      <c r="A53" s="3"/>
      <c r="B53" s="849"/>
      <c r="C53" s="847" t="s">
        <v>58</v>
      </c>
      <c r="D53" s="847"/>
      <c r="E53" s="10" t="e">
        <f>#REF!</f>
        <v>#REF!</v>
      </c>
    </row>
    <row r="54" spans="1:5">
      <c r="A54" s="3"/>
      <c r="B54" s="849"/>
      <c r="C54" s="845" t="s">
        <v>59</v>
      </c>
      <c r="D54" s="845"/>
      <c r="E54" s="8" t="e">
        <f>#REF!</f>
        <v>#REF!</v>
      </c>
    </row>
    <row r="55" spans="1:5">
      <c r="A55" s="3"/>
      <c r="B55" s="849"/>
      <c r="C55" s="845" t="s">
        <v>60</v>
      </c>
      <c r="D55" s="845"/>
      <c r="E55" s="8" t="e">
        <f>#REF!</f>
        <v>#REF!</v>
      </c>
    </row>
    <row r="56" spans="1:5" ht="15.75" thickBot="1">
      <c r="A56" s="3"/>
      <c r="B56" s="849"/>
      <c r="C56" s="846" t="s">
        <v>61</v>
      </c>
      <c r="D56" s="846"/>
      <c r="E56" s="9" t="e">
        <f>#REF!</f>
        <v>#REF!</v>
      </c>
    </row>
    <row r="57" spans="1:5" ht="15.75" thickBot="1">
      <c r="A57" s="3"/>
      <c r="B57" s="2"/>
      <c r="C57" s="846" t="s">
        <v>62</v>
      </c>
      <c r="D57" s="846"/>
      <c r="E57" s="9" t="e">
        <f>#REF!</f>
        <v>#REF!</v>
      </c>
    </row>
    <row r="58" spans="1:5">
      <c r="A58" s="3"/>
      <c r="B58" s="2"/>
      <c r="C58" s="855" t="s">
        <v>4</v>
      </c>
      <c r="D58" s="855"/>
      <c r="E58" s="1">
        <v>2012</v>
      </c>
    </row>
    <row r="59" spans="1:5">
      <c r="A59" s="851" t="s">
        <v>67</v>
      </c>
      <c r="B59" s="849" t="s">
        <v>7</v>
      </c>
      <c r="C59" s="845" t="s">
        <v>9</v>
      </c>
      <c r="D59" s="845"/>
      <c r="E59" s="8" t="e">
        <f>#REF!</f>
        <v>#REF!</v>
      </c>
    </row>
    <row r="60" spans="1:5">
      <c r="A60" s="851"/>
      <c r="B60" s="849"/>
      <c r="C60" s="845" t="s">
        <v>11</v>
      </c>
      <c r="D60" s="845"/>
      <c r="E60" s="8" t="e">
        <f>#REF!</f>
        <v>#REF!</v>
      </c>
    </row>
    <row r="61" spans="1:5">
      <c r="A61" s="851"/>
      <c r="B61" s="849"/>
      <c r="C61" s="845" t="s">
        <v>13</v>
      </c>
      <c r="D61" s="845"/>
      <c r="E61" s="8" t="e">
        <f>#REF!</f>
        <v>#REF!</v>
      </c>
    </row>
    <row r="62" spans="1:5">
      <c r="A62" s="851"/>
      <c r="B62" s="849"/>
      <c r="C62" s="845" t="s">
        <v>15</v>
      </c>
      <c r="D62" s="845"/>
      <c r="E62" s="8" t="e">
        <f>#REF!</f>
        <v>#REF!</v>
      </c>
    </row>
    <row r="63" spans="1:5">
      <c r="A63" s="851"/>
      <c r="B63" s="849"/>
      <c r="C63" s="845" t="s">
        <v>17</v>
      </c>
      <c r="D63" s="845"/>
      <c r="E63" s="8" t="e">
        <f>#REF!</f>
        <v>#REF!</v>
      </c>
    </row>
    <row r="64" spans="1:5">
      <c r="A64" s="851"/>
      <c r="B64" s="849"/>
      <c r="C64" s="845" t="s">
        <v>19</v>
      </c>
      <c r="D64" s="845"/>
      <c r="E64" s="8" t="e">
        <f>#REF!</f>
        <v>#REF!</v>
      </c>
    </row>
    <row r="65" spans="1:5">
      <c r="A65" s="851"/>
      <c r="B65" s="849"/>
      <c r="C65" s="845" t="s">
        <v>21</v>
      </c>
      <c r="D65" s="845"/>
      <c r="E65" s="8" t="e">
        <f>#REF!</f>
        <v>#REF!</v>
      </c>
    </row>
    <row r="66" spans="1:5" ht="15.75" thickBot="1">
      <c r="A66" s="851"/>
      <c r="B66" s="4"/>
      <c r="C66" s="846" t="s">
        <v>24</v>
      </c>
      <c r="D66" s="846"/>
      <c r="E66" s="9" t="e">
        <f>#REF!</f>
        <v>#REF!</v>
      </c>
    </row>
    <row r="67" spans="1:5">
      <c r="A67" s="851"/>
      <c r="B67" s="849" t="s">
        <v>26</v>
      </c>
      <c r="C67" s="845" t="s">
        <v>28</v>
      </c>
      <c r="D67" s="845"/>
      <c r="E67" s="8" t="e">
        <f>#REF!</f>
        <v>#REF!</v>
      </c>
    </row>
    <row r="68" spans="1:5">
      <c r="A68" s="851"/>
      <c r="B68" s="849"/>
      <c r="C68" s="845" t="s">
        <v>30</v>
      </c>
      <c r="D68" s="845"/>
      <c r="E68" s="8" t="e">
        <f>#REF!</f>
        <v>#REF!</v>
      </c>
    </row>
    <row r="69" spans="1:5">
      <c r="A69" s="851"/>
      <c r="B69" s="849"/>
      <c r="C69" s="845" t="s">
        <v>32</v>
      </c>
      <c r="D69" s="845"/>
      <c r="E69" s="8" t="e">
        <f>#REF!</f>
        <v>#REF!</v>
      </c>
    </row>
    <row r="70" spans="1:5">
      <c r="A70" s="851"/>
      <c r="B70" s="849"/>
      <c r="C70" s="845" t="s">
        <v>34</v>
      </c>
      <c r="D70" s="845"/>
      <c r="E70" s="8" t="e">
        <f>#REF!</f>
        <v>#REF!</v>
      </c>
    </row>
    <row r="71" spans="1:5">
      <c r="A71" s="851"/>
      <c r="B71" s="849"/>
      <c r="C71" s="845" t="s">
        <v>36</v>
      </c>
      <c r="D71" s="845"/>
      <c r="E71" s="8" t="e">
        <f>#REF!</f>
        <v>#REF!</v>
      </c>
    </row>
    <row r="72" spans="1:5">
      <c r="A72" s="851"/>
      <c r="B72" s="849"/>
      <c r="C72" s="845" t="s">
        <v>38</v>
      </c>
      <c r="D72" s="845"/>
      <c r="E72" s="8" t="e">
        <f>#REF!</f>
        <v>#REF!</v>
      </c>
    </row>
    <row r="73" spans="1:5">
      <c r="A73" s="851"/>
      <c r="B73" s="849"/>
      <c r="C73" s="845" t="s">
        <v>40</v>
      </c>
      <c r="D73" s="845"/>
      <c r="E73" s="8" t="e">
        <f>#REF!</f>
        <v>#REF!</v>
      </c>
    </row>
    <row r="74" spans="1:5">
      <c r="A74" s="851"/>
      <c r="B74" s="849"/>
      <c r="C74" s="845" t="s">
        <v>41</v>
      </c>
      <c r="D74" s="845"/>
      <c r="E74" s="8" t="e">
        <f>#REF!</f>
        <v>#REF!</v>
      </c>
    </row>
    <row r="75" spans="1:5">
      <c r="A75" s="851"/>
      <c r="B75" s="849"/>
      <c r="C75" s="845" t="s">
        <v>43</v>
      </c>
      <c r="D75" s="845"/>
      <c r="E75" s="8" t="e">
        <f>#REF!</f>
        <v>#REF!</v>
      </c>
    </row>
    <row r="76" spans="1:5" ht="15.75" thickBot="1">
      <c r="A76" s="851"/>
      <c r="B76" s="4"/>
      <c r="C76" s="846" t="s">
        <v>45</v>
      </c>
      <c r="D76" s="846"/>
      <c r="E76" s="9" t="e">
        <f>#REF!</f>
        <v>#REF!</v>
      </c>
    </row>
    <row r="77" spans="1:5" ht="15.75" thickBot="1">
      <c r="A77" s="851"/>
      <c r="B77" s="2"/>
      <c r="C77" s="846" t="s">
        <v>47</v>
      </c>
      <c r="D77" s="846"/>
      <c r="E77" s="9" t="e">
        <f>#REF!</f>
        <v>#REF!</v>
      </c>
    </row>
    <row r="78" spans="1:5">
      <c r="A78" s="851" t="s">
        <v>68</v>
      </c>
      <c r="B78" s="849" t="s">
        <v>8</v>
      </c>
      <c r="C78" s="845" t="s">
        <v>10</v>
      </c>
      <c r="D78" s="845"/>
      <c r="E78" s="8" t="e">
        <f>#REF!</f>
        <v>#REF!</v>
      </c>
    </row>
    <row r="79" spans="1:5">
      <c r="A79" s="851"/>
      <c r="B79" s="849"/>
      <c r="C79" s="845" t="s">
        <v>12</v>
      </c>
      <c r="D79" s="845"/>
      <c r="E79" s="8" t="e">
        <f>#REF!</f>
        <v>#REF!</v>
      </c>
    </row>
    <row r="80" spans="1:5">
      <c r="A80" s="851"/>
      <c r="B80" s="849"/>
      <c r="C80" s="845" t="s">
        <v>14</v>
      </c>
      <c r="D80" s="845"/>
      <c r="E80" s="8" t="e">
        <f>#REF!</f>
        <v>#REF!</v>
      </c>
    </row>
    <row r="81" spans="1:5">
      <c r="A81" s="851"/>
      <c r="B81" s="849"/>
      <c r="C81" s="845" t="s">
        <v>16</v>
      </c>
      <c r="D81" s="845"/>
      <c r="E81" s="8" t="e">
        <f>#REF!</f>
        <v>#REF!</v>
      </c>
    </row>
    <row r="82" spans="1:5">
      <c r="A82" s="851"/>
      <c r="B82" s="849"/>
      <c r="C82" s="845" t="s">
        <v>18</v>
      </c>
      <c r="D82" s="845"/>
      <c r="E82" s="8" t="e">
        <f>#REF!</f>
        <v>#REF!</v>
      </c>
    </row>
    <row r="83" spans="1:5">
      <c r="A83" s="851"/>
      <c r="B83" s="849"/>
      <c r="C83" s="845" t="s">
        <v>20</v>
      </c>
      <c r="D83" s="845"/>
      <c r="E83" s="8" t="e">
        <f>#REF!</f>
        <v>#REF!</v>
      </c>
    </row>
    <row r="84" spans="1:5">
      <c r="A84" s="851"/>
      <c r="B84" s="849"/>
      <c r="C84" s="845" t="s">
        <v>22</v>
      </c>
      <c r="D84" s="845"/>
      <c r="E84" s="8" t="e">
        <f>#REF!</f>
        <v>#REF!</v>
      </c>
    </row>
    <row r="85" spans="1:5">
      <c r="A85" s="851"/>
      <c r="B85" s="849"/>
      <c r="C85" s="845" t="s">
        <v>23</v>
      </c>
      <c r="D85" s="845"/>
      <c r="E85" s="8" t="e">
        <f>#REF!</f>
        <v>#REF!</v>
      </c>
    </row>
    <row r="86" spans="1:5" ht="15.75" thickBot="1">
      <c r="A86" s="851"/>
      <c r="B86" s="4"/>
      <c r="C86" s="846" t="s">
        <v>25</v>
      </c>
      <c r="D86" s="846"/>
      <c r="E86" s="9" t="e">
        <f>#REF!</f>
        <v>#REF!</v>
      </c>
    </row>
    <row r="87" spans="1:5">
      <c r="A87" s="851"/>
      <c r="B87" s="849" t="s">
        <v>27</v>
      </c>
      <c r="C87" s="845" t="s">
        <v>29</v>
      </c>
      <c r="D87" s="845"/>
      <c r="E87" s="8" t="e">
        <f>#REF!</f>
        <v>#REF!</v>
      </c>
    </row>
    <row r="88" spans="1:5">
      <c r="A88" s="851"/>
      <c r="B88" s="849"/>
      <c r="C88" s="845" t="s">
        <v>31</v>
      </c>
      <c r="D88" s="845"/>
      <c r="E88" s="8" t="e">
        <f>#REF!</f>
        <v>#REF!</v>
      </c>
    </row>
    <row r="89" spans="1:5">
      <c r="A89" s="851"/>
      <c r="B89" s="849"/>
      <c r="C89" s="845" t="s">
        <v>33</v>
      </c>
      <c r="D89" s="845"/>
      <c r="E89" s="8" t="e">
        <f>#REF!</f>
        <v>#REF!</v>
      </c>
    </row>
    <row r="90" spans="1:5">
      <c r="A90" s="851"/>
      <c r="B90" s="849"/>
      <c r="C90" s="845" t="s">
        <v>35</v>
      </c>
      <c r="D90" s="845"/>
      <c r="E90" s="8" t="e">
        <f>#REF!</f>
        <v>#REF!</v>
      </c>
    </row>
    <row r="91" spans="1:5">
      <c r="A91" s="851"/>
      <c r="B91" s="849"/>
      <c r="C91" s="845" t="s">
        <v>37</v>
      </c>
      <c r="D91" s="845"/>
      <c r="E91" s="8" t="e">
        <f>#REF!</f>
        <v>#REF!</v>
      </c>
    </row>
    <row r="92" spans="1:5">
      <c r="A92" s="851"/>
      <c r="B92" s="849"/>
      <c r="C92" s="845" t="s">
        <v>39</v>
      </c>
      <c r="D92" s="845"/>
      <c r="E92" s="8" t="e">
        <f>#REF!</f>
        <v>#REF!</v>
      </c>
    </row>
    <row r="93" spans="1:5" ht="15.75" thickBot="1">
      <c r="A93" s="851"/>
      <c r="B93" s="2"/>
      <c r="C93" s="846" t="s">
        <v>42</v>
      </c>
      <c r="D93" s="846"/>
      <c r="E93" s="9" t="e">
        <f>#REF!</f>
        <v>#REF!</v>
      </c>
    </row>
    <row r="94" spans="1:5" ht="15.75" thickBot="1">
      <c r="A94" s="851"/>
      <c r="B94" s="2"/>
      <c r="C94" s="846" t="s">
        <v>44</v>
      </c>
      <c r="D94" s="846"/>
      <c r="E94" s="9" t="e">
        <f>#REF!</f>
        <v>#REF!</v>
      </c>
    </row>
    <row r="95" spans="1:5">
      <c r="A95" s="3"/>
      <c r="B95" s="849" t="s">
        <v>46</v>
      </c>
      <c r="C95" s="847" t="s">
        <v>48</v>
      </c>
      <c r="D95" s="847"/>
      <c r="E95" s="10" t="e">
        <f>#REF!</f>
        <v>#REF!</v>
      </c>
    </row>
    <row r="96" spans="1:5">
      <c r="A96" s="3"/>
      <c r="B96" s="849"/>
      <c r="C96" s="845" t="s">
        <v>49</v>
      </c>
      <c r="D96" s="845"/>
      <c r="E96" s="8" t="e">
        <f>#REF!</f>
        <v>#REF!</v>
      </c>
    </row>
    <row r="97" spans="1:5">
      <c r="A97" s="3"/>
      <c r="B97" s="849"/>
      <c r="C97" s="845" t="s">
        <v>50</v>
      </c>
      <c r="D97" s="845"/>
      <c r="E97" s="8" t="e">
        <f>#REF!</f>
        <v>#REF!</v>
      </c>
    </row>
    <row r="98" spans="1:5">
      <c r="A98" s="3"/>
      <c r="B98" s="849"/>
      <c r="C98" s="845" t="s">
        <v>51</v>
      </c>
      <c r="D98" s="845"/>
      <c r="E98" s="8" t="e">
        <f>#REF!</f>
        <v>#REF!</v>
      </c>
    </row>
    <row r="99" spans="1:5">
      <c r="A99" s="3"/>
      <c r="B99" s="849"/>
      <c r="C99" s="847" t="s">
        <v>52</v>
      </c>
      <c r="D99" s="847"/>
      <c r="E99" s="10" t="e">
        <f>#REF!</f>
        <v>#REF!</v>
      </c>
    </row>
    <row r="100" spans="1:5">
      <c r="A100" s="3"/>
      <c r="B100" s="849"/>
      <c r="C100" s="845" t="s">
        <v>53</v>
      </c>
      <c r="D100" s="845"/>
      <c r="E100" s="8" t="e">
        <f>#REF!</f>
        <v>#REF!</v>
      </c>
    </row>
    <row r="101" spans="1:5">
      <c r="A101" s="3"/>
      <c r="B101" s="849"/>
      <c r="C101" s="845" t="s">
        <v>54</v>
      </c>
      <c r="D101" s="845"/>
      <c r="E101" s="8" t="e">
        <f>#REF!</f>
        <v>#REF!</v>
      </c>
    </row>
    <row r="102" spans="1:5">
      <c r="A102" s="3"/>
      <c r="B102" s="849"/>
      <c r="C102" s="845" t="s">
        <v>55</v>
      </c>
      <c r="D102" s="845"/>
      <c r="E102" s="8" t="e">
        <f>#REF!</f>
        <v>#REF!</v>
      </c>
    </row>
    <row r="103" spans="1:5">
      <c r="A103" s="3"/>
      <c r="B103" s="849"/>
      <c r="C103" s="845" t="s">
        <v>56</v>
      </c>
      <c r="D103" s="845"/>
      <c r="E103" s="8" t="e">
        <f>#REF!</f>
        <v>#REF!</v>
      </c>
    </row>
    <row r="104" spans="1:5">
      <c r="A104" s="3"/>
      <c r="B104" s="849"/>
      <c r="C104" s="845" t="s">
        <v>57</v>
      </c>
      <c r="D104" s="845"/>
      <c r="E104" s="8" t="e">
        <f>#REF!</f>
        <v>#REF!</v>
      </c>
    </row>
    <row r="105" spans="1:5">
      <c r="A105" s="3"/>
      <c r="B105" s="849"/>
      <c r="C105" s="847" t="s">
        <v>58</v>
      </c>
      <c r="D105" s="847"/>
      <c r="E105" s="10" t="e">
        <f>#REF!</f>
        <v>#REF!</v>
      </c>
    </row>
    <row r="106" spans="1:5">
      <c r="A106" s="3"/>
      <c r="B106" s="849"/>
      <c r="C106" s="845" t="s">
        <v>59</v>
      </c>
      <c r="D106" s="845"/>
      <c r="E106" s="8" t="e">
        <f>#REF!</f>
        <v>#REF!</v>
      </c>
    </row>
    <row r="107" spans="1:5">
      <c r="A107" s="3"/>
      <c r="B107" s="849"/>
      <c r="C107" s="845" t="s">
        <v>60</v>
      </c>
      <c r="D107" s="845"/>
      <c r="E107" s="8" t="e">
        <f>#REF!</f>
        <v>#REF!</v>
      </c>
    </row>
    <row r="108" spans="1:5" ht="15.75" thickBot="1">
      <c r="A108" s="3"/>
      <c r="B108" s="849"/>
      <c r="C108" s="846" t="s">
        <v>61</v>
      </c>
      <c r="D108" s="846"/>
      <c r="E108" s="9" t="e">
        <f>#REF!</f>
        <v>#REF!</v>
      </c>
    </row>
    <row r="109" spans="1:5" ht="15.75" thickBot="1">
      <c r="A109" s="3"/>
      <c r="B109" s="2"/>
      <c r="C109" s="846" t="s">
        <v>62</v>
      </c>
      <c r="D109" s="846"/>
      <c r="E109" s="9" t="e">
        <f>#REF!</f>
        <v>#REF!</v>
      </c>
    </row>
    <row r="110" spans="1:5">
      <c r="A110" s="3"/>
      <c r="B110" s="2"/>
      <c r="C110" s="848" t="s">
        <v>73</v>
      </c>
      <c r="D110" s="5" t="s">
        <v>63</v>
      </c>
      <c r="E110" s="10" t="e">
        <f>#REF!</f>
        <v>#REF!</v>
      </c>
    </row>
    <row r="111" spans="1:5">
      <c r="A111" s="3"/>
      <c r="B111" s="2"/>
      <c r="C111" s="844"/>
      <c r="D111" s="5" t="s">
        <v>64</v>
      </c>
      <c r="E111" s="10" t="e">
        <f>#REF!</f>
        <v>#REF!</v>
      </c>
    </row>
    <row r="112" spans="1:5">
      <c r="A112" s="3"/>
      <c r="B112" s="2"/>
      <c r="C112" s="844" t="s">
        <v>72</v>
      </c>
      <c r="D112" s="5" t="s">
        <v>63</v>
      </c>
      <c r="E112" s="10" t="e">
        <f>#REF!</f>
        <v>#REF!</v>
      </c>
    </row>
    <row r="113" spans="1:5">
      <c r="A113" s="3"/>
      <c r="B113" s="2"/>
      <c r="C113" s="844"/>
      <c r="D113" s="5" t="s">
        <v>64</v>
      </c>
      <c r="E113" s="10" t="e">
        <f>#REF!</f>
        <v>#REF!</v>
      </c>
    </row>
    <row r="114" spans="1:5">
      <c r="A114" s="850" t="s">
        <v>1</v>
      </c>
      <c r="B114" s="850"/>
      <c r="C114" s="850"/>
      <c r="D114" s="850"/>
      <c r="E114" s="13" t="e">
        <f>#REF!</f>
        <v>#REF!</v>
      </c>
    </row>
    <row r="115" spans="1:5">
      <c r="A115" s="850" t="s">
        <v>3</v>
      </c>
      <c r="B115" s="850"/>
      <c r="C115" s="850"/>
      <c r="D115" s="850"/>
      <c r="E115" s="13" t="e">
        <f>#REF!</f>
        <v>#REF!</v>
      </c>
    </row>
    <row r="116" spans="1:5">
      <c r="A116" s="850" t="s">
        <v>2</v>
      </c>
      <c r="B116" s="850"/>
      <c r="C116" s="850"/>
      <c r="D116" s="850"/>
      <c r="E116" s="14"/>
    </row>
    <row r="117" spans="1:5">
      <c r="A117" s="850" t="s">
        <v>71</v>
      </c>
      <c r="B117" s="850"/>
      <c r="C117" s="850"/>
      <c r="D117" s="850"/>
      <c r="E117" t="s">
        <v>70</v>
      </c>
    </row>
    <row r="118" spans="1:5">
      <c r="B118" s="852" t="s">
        <v>65</v>
      </c>
      <c r="C118" s="847" t="s">
        <v>5</v>
      </c>
      <c r="D118" s="847"/>
      <c r="E118" s="11" t="e">
        <f>#REF!</f>
        <v>#REF!</v>
      </c>
    </row>
    <row r="119" spans="1:5">
      <c r="B119" s="852"/>
      <c r="C119" s="847" t="s">
        <v>7</v>
      </c>
      <c r="D119" s="847"/>
      <c r="E119" s="11" t="e">
        <f>#REF!</f>
        <v>#REF!</v>
      </c>
    </row>
    <row r="120" spans="1:5">
      <c r="B120" s="852"/>
      <c r="C120" s="845" t="s">
        <v>9</v>
      </c>
      <c r="D120" s="845"/>
      <c r="E120" s="12" t="e">
        <f>#REF!</f>
        <v>#REF!</v>
      </c>
    </row>
    <row r="121" spans="1:5">
      <c r="B121" s="852"/>
      <c r="C121" s="845" t="s">
        <v>11</v>
      </c>
      <c r="D121" s="845"/>
      <c r="E121" s="12" t="e">
        <f>#REF!</f>
        <v>#REF!</v>
      </c>
    </row>
    <row r="122" spans="1:5">
      <c r="B122" s="852"/>
      <c r="C122" s="845" t="s">
        <v>13</v>
      </c>
      <c r="D122" s="845"/>
      <c r="E122" s="12" t="e">
        <f>#REF!</f>
        <v>#REF!</v>
      </c>
    </row>
    <row r="123" spans="1:5">
      <c r="B123" s="852"/>
      <c r="C123" s="845" t="s">
        <v>15</v>
      </c>
      <c r="D123" s="845"/>
      <c r="E123" s="12" t="e">
        <f>#REF!</f>
        <v>#REF!</v>
      </c>
    </row>
    <row r="124" spans="1:5">
      <c r="B124" s="852"/>
      <c r="C124" s="845" t="s">
        <v>17</v>
      </c>
      <c r="D124" s="845"/>
      <c r="E124" s="12" t="e">
        <f>#REF!</f>
        <v>#REF!</v>
      </c>
    </row>
    <row r="125" spans="1:5">
      <c r="B125" s="852"/>
      <c r="C125" s="845" t="s">
        <v>19</v>
      </c>
      <c r="D125" s="845"/>
      <c r="E125" s="12" t="e">
        <f>#REF!</f>
        <v>#REF!</v>
      </c>
    </row>
    <row r="126" spans="1:5">
      <c r="B126" s="852"/>
      <c r="C126" s="845" t="s">
        <v>21</v>
      </c>
      <c r="D126" s="845"/>
      <c r="E126" s="12" t="e">
        <f>#REF!</f>
        <v>#REF!</v>
      </c>
    </row>
    <row r="127" spans="1:5">
      <c r="B127" s="852"/>
      <c r="C127" s="847" t="s">
        <v>26</v>
      </c>
      <c r="D127" s="847"/>
      <c r="E127" s="11" t="e">
        <f>#REF!</f>
        <v>#REF!</v>
      </c>
    </row>
    <row r="128" spans="1:5">
      <c r="B128" s="852"/>
      <c r="C128" s="845" t="s">
        <v>28</v>
      </c>
      <c r="D128" s="845"/>
      <c r="E128" s="12" t="e">
        <f>#REF!</f>
        <v>#REF!</v>
      </c>
    </row>
    <row r="129" spans="2:5">
      <c r="B129" s="852"/>
      <c r="C129" s="845" t="s">
        <v>30</v>
      </c>
      <c r="D129" s="845"/>
      <c r="E129" s="12" t="e">
        <f>#REF!</f>
        <v>#REF!</v>
      </c>
    </row>
    <row r="130" spans="2:5">
      <c r="B130" s="852"/>
      <c r="C130" s="845" t="s">
        <v>32</v>
      </c>
      <c r="D130" s="845"/>
      <c r="E130" s="12" t="e">
        <f>#REF!</f>
        <v>#REF!</v>
      </c>
    </row>
    <row r="131" spans="2:5">
      <c r="B131" s="852"/>
      <c r="C131" s="845" t="s">
        <v>34</v>
      </c>
      <c r="D131" s="845"/>
      <c r="E131" s="12" t="e">
        <f>#REF!</f>
        <v>#REF!</v>
      </c>
    </row>
    <row r="132" spans="2:5">
      <c r="B132" s="852"/>
      <c r="C132" s="845" t="s">
        <v>36</v>
      </c>
      <c r="D132" s="845"/>
      <c r="E132" s="12" t="e">
        <f>#REF!</f>
        <v>#REF!</v>
      </c>
    </row>
    <row r="133" spans="2:5">
      <c r="B133" s="852"/>
      <c r="C133" s="845" t="s">
        <v>38</v>
      </c>
      <c r="D133" s="845"/>
      <c r="E133" s="12" t="e">
        <f>#REF!</f>
        <v>#REF!</v>
      </c>
    </row>
    <row r="134" spans="2:5">
      <c r="B134" s="852"/>
      <c r="C134" s="845" t="s">
        <v>40</v>
      </c>
      <c r="D134" s="845"/>
      <c r="E134" s="12" t="e">
        <f>#REF!</f>
        <v>#REF!</v>
      </c>
    </row>
    <row r="135" spans="2:5">
      <c r="B135" s="852"/>
      <c r="C135" s="845" t="s">
        <v>41</v>
      </c>
      <c r="D135" s="845"/>
      <c r="E135" s="12" t="e">
        <f>#REF!</f>
        <v>#REF!</v>
      </c>
    </row>
    <row r="136" spans="2:5">
      <c r="B136" s="852"/>
      <c r="C136" s="845" t="s">
        <v>43</v>
      </c>
      <c r="D136" s="845"/>
      <c r="E136" s="12" t="e">
        <f>#REF!</f>
        <v>#REF!</v>
      </c>
    </row>
    <row r="137" spans="2:5">
      <c r="B137" s="852"/>
      <c r="C137" s="847" t="s">
        <v>6</v>
      </c>
      <c r="D137" s="847"/>
      <c r="E137" s="11" t="e">
        <f>#REF!</f>
        <v>#REF!</v>
      </c>
    </row>
    <row r="138" spans="2:5">
      <c r="B138" s="852"/>
      <c r="C138" s="847" t="s">
        <v>8</v>
      </c>
      <c r="D138" s="847"/>
      <c r="E138" s="11" t="e">
        <f>#REF!</f>
        <v>#REF!</v>
      </c>
    </row>
    <row r="139" spans="2:5">
      <c r="B139" s="852"/>
      <c r="C139" s="845" t="s">
        <v>10</v>
      </c>
      <c r="D139" s="845"/>
      <c r="E139" s="12" t="e">
        <f>#REF!</f>
        <v>#REF!</v>
      </c>
    </row>
    <row r="140" spans="2:5">
      <c r="B140" s="852"/>
      <c r="C140" s="845" t="s">
        <v>12</v>
      </c>
      <c r="D140" s="845"/>
      <c r="E140" s="12" t="e">
        <f>#REF!</f>
        <v>#REF!</v>
      </c>
    </row>
    <row r="141" spans="2:5">
      <c r="B141" s="852"/>
      <c r="C141" s="845" t="s">
        <v>14</v>
      </c>
      <c r="D141" s="845"/>
      <c r="E141" s="12" t="e">
        <f>#REF!</f>
        <v>#REF!</v>
      </c>
    </row>
    <row r="142" spans="2:5">
      <c r="B142" s="852"/>
      <c r="C142" s="845" t="s">
        <v>16</v>
      </c>
      <c r="D142" s="845"/>
      <c r="E142" s="12" t="e">
        <f>#REF!</f>
        <v>#REF!</v>
      </c>
    </row>
    <row r="143" spans="2:5">
      <c r="B143" s="852"/>
      <c r="C143" s="845" t="s">
        <v>18</v>
      </c>
      <c r="D143" s="845"/>
      <c r="E143" s="12" t="e">
        <f>#REF!</f>
        <v>#REF!</v>
      </c>
    </row>
    <row r="144" spans="2:5">
      <c r="B144" s="852"/>
      <c r="C144" s="845" t="s">
        <v>20</v>
      </c>
      <c r="D144" s="845"/>
      <c r="E144" s="12" t="e">
        <f>#REF!</f>
        <v>#REF!</v>
      </c>
    </row>
    <row r="145" spans="2:5">
      <c r="B145" s="852"/>
      <c r="C145" s="845" t="s">
        <v>22</v>
      </c>
      <c r="D145" s="845"/>
      <c r="E145" s="12" t="e">
        <f>#REF!</f>
        <v>#REF!</v>
      </c>
    </row>
    <row r="146" spans="2:5">
      <c r="B146" s="852"/>
      <c r="C146" s="845" t="s">
        <v>23</v>
      </c>
      <c r="D146" s="845"/>
      <c r="E146" s="12" t="e">
        <f>#REF!</f>
        <v>#REF!</v>
      </c>
    </row>
    <row r="147" spans="2:5">
      <c r="B147" s="852"/>
      <c r="C147" s="854" t="s">
        <v>27</v>
      </c>
      <c r="D147" s="854"/>
      <c r="E147" s="11" t="e">
        <f>#REF!</f>
        <v>#REF!</v>
      </c>
    </row>
    <row r="148" spans="2:5">
      <c r="B148" s="852"/>
      <c r="C148" s="845" t="s">
        <v>29</v>
      </c>
      <c r="D148" s="845"/>
      <c r="E148" s="12" t="e">
        <f>#REF!</f>
        <v>#REF!</v>
      </c>
    </row>
    <row r="149" spans="2:5">
      <c r="B149" s="852"/>
      <c r="C149" s="845" t="s">
        <v>31</v>
      </c>
      <c r="D149" s="845"/>
      <c r="E149" s="12" t="e">
        <f>#REF!</f>
        <v>#REF!</v>
      </c>
    </row>
    <row r="150" spans="2:5">
      <c r="B150" s="852"/>
      <c r="C150" s="845" t="s">
        <v>33</v>
      </c>
      <c r="D150" s="845"/>
      <c r="E150" s="12" t="e">
        <f>#REF!</f>
        <v>#REF!</v>
      </c>
    </row>
    <row r="151" spans="2:5">
      <c r="B151" s="852"/>
      <c r="C151" s="845" t="s">
        <v>35</v>
      </c>
      <c r="D151" s="845"/>
      <c r="E151" s="12" t="e">
        <f>#REF!</f>
        <v>#REF!</v>
      </c>
    </row>
    <row r="152" spans="2:5">
      <c r="B152" s="852"/>
      <c r="C152" s="845" t="s">
        <v>37</v>
      </c>
      <c r="D152" s="845"/>
      <c r="E152" s="12" t="e">
        <f>#REF!</f>
        <v>#REF!</v>
      </c>
    </row>
    <row r="153" spans="2:5">
      <c r="B153" s="852"/>
      <c r="C153" s="845" t="s">
        <v>39</v>
      </c>
      <c r="D153" s="845"/>
      <c r="E153" s="12" t="e">
        <f>#REF!</f>
        <v>#REF!</v>
      </c>
    </row>
    <row r="154" spans="2:5">
      <c r="B154" s="852"/>
      <c r="C154" s="847" t="s">
        <v>46</v>
      </c>
      <c r="D154" s="847"/>
      <c r="E154" s="11" t="e">
        <f>#REF!</f>
        <v>#REF!</v>
      </c>
    </row>
    <row r="155" spans="2:5">
      <c r="B155" s="852"/>
      <c r="C155" s="847" t="s">
        <v>48</v>
      </c>
      <c r="D155" s="847"/>
      <c r="E155" s="11" t="e">
        <f>#REF!</f>
        <v>#REF!</v>
      </c>
    </row>
    <row r="156" spans="2:5">
      <c r="B156" s="852"/>
      <c r="C156" s="845" t="s">
        <v>49</v>
      </c>
      <c r="D156" s="845"/>
      <c r="E156" s="12" t="e">
        <f>#REF!</f>
        <v>#REF!</v>
      </c>
    </row>
    <row r="157" spans="2:5">
      <c r="B157" s="852"/>
      <c r="C157" s="845" t="s">
        <v>50</v>
      </c>
      <c r="D157" s="845"/>
      <c r="E157" s="12" t="e">
        <f>#REF!</f>
        <v>#REF!</v>
      </c>
    </row>
    <row r="158" spans="2:5">
      <c r="B158" s="852"/>
      <c r="C158" s="845" t="s">
        <v>51</v>
      </c>
      <c r="D158" s="845"/>
      <c r="E158" s="12" t="e">
        <f>#REF!</f>
        <v>#REF!</v>
      </c>
    </row>
    <row r="159" spans="2:5">
      <c r="B159" s="852"/>
      <c r="C159" s="847" t="s">
        <v>52</v>
      </c>
      <c r="D159" s="847"/>
      <c r="E159" s="11" t="e">
        <f>#REF!</f>
        <v>#REF!</v>
      </c>
    </row>
    <row r="160" spans="2:5">
      <c r="B160" s="852"/>
      <c r="C160" s="845" t="s">
        <v>53</v>
      </c>
      <c r="D160" s="845"/>
      <c r="E160" s="12" t="e">
        <f>#REF!</f>
        <v>#REF!</v>
      </c>
    </row>
    <row r="161" spans="2:5">
      <c r="B161" s="852"/>
      <c r="C161" s="845" t="s">
        <v>54</v>
      </c>
      <c r="D161" s="845"/>
      <c r="E161" s="12" t="e">
        <f>#REF!</f>
        <v>#REF!</v>
      </c>
    </row>
    <row r="162" spans="2:5">
      <c r="B162" s="852"/>
      <c r="C162" s="845" t="s">
        <v>55</v>
      </c>
      <c r="D162" s="845"/>
      <c r="E162" s="12" t="e">
        <f>#REF!</f>
        <v>#REF!</v>
      </c>
    </row>
    <row r="163" spans="2:5">
      <c r="B163" s="852"/>
      <c r="C163" s="845" t="s">
        <v>56</v>
      </c>
      <c r="D163" s="845"/>
      <c r="E163" s="12" t="e">
        <f>#REF!</f>
        <v>#REF!</v>
      </c>
    </row>
    <row r="164" spans="2:5">
      <c r="B164" s="852"/>
      <c r="C164" s="845" t="s">
        <v>57</v>
      </c>
      <c r="D164" s="845"/>
      <c r="E164" s="12" t="e">
        <f>#REF!</f>
        <v>#REF!</v>
      </c>
    </row>
    <row r="165" spans="2:5">
      <c r="B165" s="852"/>
      <c r="C165" s="847" t="s">
        <v>58</v>
      </c>
      <c r="D165" s="847"/>
      <c r="E165" s="11" t="e">
        <f>#REF!</f>
        <v>#REF!</v>
      </c>
    </row>
    <row r="166" spans="2:5">
      <c r="B166" s="852"/>
      <c r="C166" s="845" t="s">
        <v>59</v>
      </c>
      <c r="D166" s="845"/>
      <c r="E166" s="12" t="e">
        <f>#REF!</f>
        <v>#REF!</v>
      </c>
    </row>
    <row r="167" spans="2:5" ht="15" customHeight="1" thickBot="1">
      <c r="B167" s="853"/>
      <c r="C167" s="845" t="s">
        <v>60</v>
      </c>
      <c r="D167" s="845"/>
      <c r="E167" s="12" t="e">
        <f>#REF!</f>
        <v>#REF!</v>
      </c>
    </row>
    <row r="168" spans="2:5">
      <c r="B168" s="852" t="s">
        <v>66</v>
      </c>
      <c r="C168" s="847" t="s">
        <v>5</v>
      </c>
      <c r="D168" s="847"/>
      <c r="E168" s="11" t="e">
        <f>#REF!</f>
        <v>#REF!</v>
      </c>
    </row>
    <row r="169" spans="2:5" ht="15" customHeight="1">
      <c r="B169" s="852"/>
      <c r="C169" s="847" t="s">
        <v>7</v>
      </c>
      <c r="D169" s="847"/>
      <c r="E169" s="11" t="e">
        <f>#REF!</f>
        <v>#REF!</v>
      </c>
    </row>
    <row r="170" spans="2:5" ht="15" customHeight="1">
      <c r="B170" s="852"/>
      <c r="C170" s="845" t="s">
        <v>9</v>
      </c>
      <c r="D170" s="845"/>
      <c r="E170" s="12" t="e">
        <f>#REF!</f>
        <v>#REF!</v>
      </c>
    </row>
    <row r="171" spans="2:5" ht="15" customHeight="1">
      <c r="B171" s="852"/>
      <c r="C171" s="845" t="s">
        <v>11</v>
      </c>
      <c r="D171" s="845"/>
      <c r="E171" s="12" t="e">
        <f>#REF!</f>
        <v>#REF!</v>
      </c>
    </row>
    <row r="172" spans="2:5">
      <c r="B172" s="852"/>
      <c r="C172" s="845" t="s">
        <v>13</v>
      </c>
      <c r="D172" s="845"/>
      <c r="E172" s="12" t="e">
        <f>#REF!</f>
        <v>#REF!</v>
      </c>
    </row>
    <row r="173" spans="2:5">
      <c r="B173" s="852"/>
      <c r="C173" s="845" t="s">
        <v>15</v>
      </c>
      <c r="D173" s="845"/>
      <c r="E173" s="12" t="e">
        <f>#REF!</f>
        <v>#REF!</v>
      </c>
    </row>
    <row r="174" spans="2:5" ht="15" customHeight="1">
      <c r="B174" s="852"/>
      <c r="C174" s="845" t="s">
        <v>17</v>
      </c>
      <c r="D174" s="845"/>
      <c r="E174" s="12" t="e">
        <f>#REF!</f>
        <v>#REF!</v>
      </c>
    </row>
    <row r="175" spans="2:5" ht="15" customHeight="1">
      <c r="B175" s="852"/>
      <c r="C175" s="845" t="s">
        <v>19</v>
      </c>
      <c r="D175" s="845"/>
      <c r="E175" s="12" t="e">
        <f>#REF!</f>
        <v>#REF!</v>
      </c>
    </row>
    <row r="176" spans="2:5">
      <c r="B176" s="852"/>
      <c r="C176" s="845" t="s">
        <v>21</v>
      </c>
      <c r="D176" s="845"/>
      <c r="E176" s="12" t="e">
        <f>#REF!</f>
        <v>#REF!</v>
      </c>
    </row>
    <row r="177" spans="2:5" ht="15" customHeight="1">
      <c r="B177" s="852"/>
      <c r="C177" s="847" t="s">
        <v>26</v>
      </c>
      <c r="D177" s="847"/>
      <c r="E177" s="11" t="e">
        <f>#REF!</f>
        <v>#REF!</v>
      </c>
    </row>
    <row r="178" spans="2:5">
      <c r="B178" s="852"/>
      <c r="C178" s="845" t="s">
        <v>28</v>
      </c>
      <c r="D178" s="845"/>
      <c r="E178" s="12" t="e">
        <f>#REF!</f>
        <v>#REF!</v>
      </c>
    </row>
    <row r="179" spans="2:5" ht="15" customHeight="1">
      <c r="B179" s="852"/>
      <c r="C179" s="845" t="s">
        <v>30</v>
      </c>
      <c r="D179" s="845"/>
      <c r="E179" s="12" t="e">
        <f>#REF!</f>
        <v>#REF!</v>
      </c>
    </row>
    <row r="180" spans="2:5" ht="15" customHeight="1">
      <c r="B180" s="852"/>
      <c r="C180" s="845" t="s">
        <v>32</v>
      </c>
      <c r="D180" s="845"/>
      <c r="E180" s="12" t="e">
        <f>#REF!</f>
        <v>#REF!</v>
      </c>
    </row>
    <row r="181" spans="2:5" ht="15" customHeight="1">
      <c r="B181" s="852"/>
      <c r="C181" s="845" t="s">
        <v>34</v>
      </c>
      <c r="D181" s="845"/>
      <c r="E181" s="12" t="e">
        <f>#REF!</f>
        <v>#REF!</v>
      </c>
    </row>
    <row r="182" spans="2:5" ht="15" customHeight="1">
      <c r="B182" s="852"/>
      <c r="C182" s="845" t="s">
        <v>36</v>
      </c>
      <c r="D182" s="845"/>
      <c r="E182" s="12" t="e">
        <f>#REF!</f>
        <v>#REF!</v>
      </c>
    </row>
    <row r="183" spans="2:5" ht="15" customHeight="1">
      <c r="B183" s="852"/>
      <c r="C183" s="845" t="s">
        <v>38</v>
      </c>
      <c r="D183" s="845"/>
      <c r="E183" s="12" t="e">
        <f>#REF!</f>
        <v>#REF!</v>
      </c>
    </row>
    <row r="184" spans="2:5" ht="15" customHeight="1">
      <c r="B184" s="852"/>
      <c r="C184" s="845" t="s">
        <v>40</v>
      </c>
      <c r="D184" s="845"/>
      <c r="E184" s="12" t="e">
        <f>#REF!</f>
        <v>#REF!</v>
      </c>
    </row>
    <row r="185" spans="2:5" ht="15" customHeight="1">
      <c r="B185" s="852"/>
      <c r="C185" s="845" t="s">
        <v>41</v>
      </c>
      <c r="D185" s="845"/>
      <c r="E185" s="12" t="e">
        <f>#REF!</f>
        <v>#REF!</v>
      </c>
    </row>
    <row r="186" spans="2:5" ht="15" customHeight="1">
      <c r="B186" s="852"/>
      <c r="C186" s="845" t="s">
        <v>43</v>
      </c>
      <c r="D186" s="845"/>
      <c r="E186" s="12" t="e">
        <f>#REF!</f>
        <v>#REF!</v>
      </c>
    </row>
    <row r="187" spans="2:5" ht="15" customHeight="1">
      <c r="B187" s="852"/>
      <c r="C187" s="847" t="s">
        <v>6</v>
      </c>
      <c r="D187" s="847"/>
      <c r="E187" s="11" t="e">
        <f>#REF!</f>
        <v>#REF!</v>
      </c>
    </row>
    <row r="188" spans="2:5">
      <c r="B188" s="852"/>
      <c r="C188" s="847" t="s">
        <v>8</v>
      </c>
      <c r="D188" s="847"/>
      <c r="E188" s="11" t="e">
        <f>#REF!</f>
        <v>#REF!</v>
      </c>
    </row>
    <row r="189" spans="2:5">
      <c r="B189" s="852"/>
      <c r="C189" s="845" t="s">
        <v>10</v>
      </c>
      <c r="D189" s="845"/>
      <c r="E189" s="12" t="e">
        <f>#REF!</f>
        <v>#REF!</v>
      </c>
    </row>
    <row r="190" spans="2:5">
      <c r="B190" s="852"/>
      <c r="C190" s="845" t="s">
        <v>12</v>
      </c>
      <c r="D190" s="845"/>
      <c r="E190" s="12" t="e">
        <f>#REF!</f>
        <v>#REF!</v>
      </c>
    </row>
    <row r="191" spans="2:5" ht="15" customHeight="1">
      <c r="B191" s="852"/>
      <c r="C191" s="845" t="s">
        <v>14</v>
      </c>
      <c r="D191" s="845"/>
      <c r="E191" s="12" t="e">
        <f>#REF!</f>
        <v>#REF!</v>
      </c>
    </row>
    <row r="192" spans="2:5">
      <c r="B192" s="852"/>
      <c r="C192" s="845" t="s">
        <v>16</v>
      </c>
      <c r="D192" s="845"/>
      <c r="E192" s="12" t="e">
        <f>#REF!</f>
        <v>#REF!</v>
      </c>
    </row>
    <row r="193" spans="2:5" ht="15" customHeight="1">
      <c r="B193" s="852"/>
      <c r="C193" s="845" t="s">
        <v>18</v>
      </c>
      <c r="D193" s="845"/>
      <c r="E193" s="12" t="e">
        <f>#REF!</f>
        <v>#REF!</v>
      </c>
    </row>
    <row r="194" spans="2:5" ht="15" customHeight="1">
      <c r="B194" s="852"/>
      <c r="C194" s="845" t="s">
        <v>20</v>
      </c>
      <c r="D194" s="845"/>
      <c r="E194" s="12" t="e">
        <f>#REF!</f>
        <v>#REF!</v>
      </c>
    </row>
    <row r="195" spans="2:5" ht="15" customHeight="1">
      <c r="B195" s="852"/>
      <c r="C195" s="845" t="s">
        <v>22</v>
      </c>
      <c r="D195" s="845"/>
      <c r="E195" s="12" t="e">
        <f>#REF!</f>
        <v>#REF!</v>
      </c>
    </row>
    <row r="196" spans="2:5" ht="15" customHeight="1">
      <c r="B196" s="852"/>
      <c r="C196" s="845" t="s">
        <v>23</v>
      </c>
      <c r="D196" s="845"/>
      <c r="E196" s="12" t="e">
        <f>#REF!</f>
        <v>#REF!</v>
      </c>
    </row>
    <row r="197" spans="2:5" ht="15" customHeight="1">
      <c r="B197" s="852"/>
      <c r="C197" s="854" t="s">
        <v>27</v>
      </c>
      <c r="D197" s="854"/>
      <c r="E197" s="11" t="e">
        <f>#REF!</f>
        <v>#REF!</v>
      </c>
    </row>
    <row r="198" spans="2:5" ht="15" customHeight="1">
      <c r="B198" s="852"/>
      <c r="C198" s="845" t="s">
        <v>29</v>
      </c>
      <c r="D198" s="845"/>
      <c r="E198" s="12" t="e">
        <f>#REF!</f>
        <v>#REF!</v>
      </c>
    </row>
    <row r="199" spans="2:5" ht="15" customHeight="1">
      <c r="B199" s="852"/>
      <c r="C199" s="845" t="s">
        <v>31</v>
      </c>
      <c r="D199" s="845"/>
      <c r="E199" s="12" t="e">
        <f>#REF!</f>
        <v>#REF!</v>
      </c>
    </row>
    <row r="200" spans="2:5" ht="15" customHeight="1">
      <c r="B200" s="852"/>
      <c r="C200" s="845" t="s">
        <v>33</v>
      </c>
      <c r="D200" s="845"/>
      <c r="E200" s="12" t="e">
        <f>#REF!</f>
        <v>#REF!</v>
      </c>
    </row>
    <row r="201" spans="2:5">
      <c r="B201" s="852"/>
      <c r="C201" s="845" t="s">
        <v>35</v>
      </c>
      <c r="D201" s="845"/>
      <c r="E201" s="12" t="e">
        <f>#REF!</f>
        <v>#REF!</v>
      </c>
    </row>
    <row r="202" spans="2:5" ht="15" customHeight="1">
      <c r="B202" s="852"/>
      <c r="C202" s="845" t="s">
        <v>37</v>
      </c>
      <c r="D202" s="845"/>
      <c r="E202" s="12" t="e">
        <f>#REF!</f>
        <v>#REF!</v>
      </c>
    </row>
    <row r="203" spans="2:5">
      <c r="B203" s="852"/>
      <c r="C203" s="845" t="s">
        <v>39</v>
      </c>
      <c r="D203" s="845"/>
      <c r="E203" s="12" t="e">
        <f>#REF!</f>
        <v>#REF!</v>
      </c>
    </row>
    <row r="204" spans="2:5" ht="15" customHeight="1">
      <c r="B204" s="852"/>
      <c r="C204" s="847" t="s">
        <v>46</v>
      </c>
      <c r="D204" s="847"/>
      <c r="E204" s="11" t="e">
        <f>#REF!</f>
        <v>#REF!</v>
      </c>
    </row>
    <row r="205" spans="2:5" ht="15" customHeight="1">
      <c r="B205" s="852"/>
      <c r="C205" s="847" t="s">
        <v>48</v>
      </c>
      <c r="D205" s="847"/>
      <c r="E205" s="11" t="e">
        <f>#REF!</f>
        <v>#REF!</v>
      </c>
    </row>
    <row r="206" spans="2:5" ht="15" customHeight="1">
      <c r="B206" s="852"/>
      <c r="C206" s="845" t="s">
        <v>49</v>
      </c>
      <c r="D206" s="845"/>
      <c r="E206" s="12" t="e">
        <f>#REF!</f>
        <v>#REF!</v>
      </c>
    </row>
    <row r="207" spans="2:5" ht="15" customHeight="1">
      <c r="B207" s="852"/>
      <c r="C207" s="845" t="s">
        <v>50</v>
      </c>
      <c r="D207" s="845"/>
      <c r="E207" s="12" t="e">
        <f>#REF!</f>
        <v>#REF!</v>
      </c>
    </row>
    <row r="208" spans="2:5" ht="15" customHeight="1">
      <c r="B208" s="852"/>
      <c r="C208" s="845" t="s">
        <v>51</v>
      </c>
      <c r="D208" s="845"/>
      <c r="E208" s="12" t="e">
        <f>#REF!</f>
        <v>#REF!</v>
      </c>
    </row>
    <row r="209" spans="2:5" ht="15" customHeight="1">
      <c r="B209" s="852"/>
      <c r="C209" s="847" t="s">
        <v>52</v>
      </c>
      <c r="D209" s="847"/>
      <c r="E209" s="11" t="e">
        <f>#REF!</f>
        <v>#REF!</v>
      </c>
    </row>
    <row r="210" spans="2:5">
      <c r="B210" s="852"/>
      <c r="C210" s="845" t="s">
        <v>53</v>
      </c>
      <c r="D210" s="845"/>
      <c r="E210" s="12" t="e">
        <f>#REF!</f>
        <v>#REF!</v>
      </c>
    </row>
    <row r="211" spans="2:5" ht="15" customHeight="1">
      <c r="B211" s="852"/>
      <c r="C211" s="845" t="s">
        <v>54</v>
      </c>
      <c r="D211" s="845"/>
      <c r="E211" s="12" t="e">
        <f>#REF!</f>
        <v>#REF!</v>
      </c>
    </row>
    <row r="212" spans="2:5">
      <c r="B212" s="852"/>
      <c r="C212" s="845" t="s">
        <v>55</v>
      </c>
      <c r="D212" s="845"/>
      <c r="E212" s="12" t="e">
        <f>#REF!</f>
        <v>#REF!</v>
      </c>
    </row>
    <row r="213" spans="2:5" ht="15" customHeight="1">
      <c r="B213" s="852"/>
      <c r="C213" s="845" t="s">
        <v>56</v>
      </c>
      <c r="D213" s="845"/>
      <c r="E213" s="12" t="e">
        <f>#REF!</f>
        <v>#REF!</v>
      </c>
    </row>
    <row r="214" spans="2:5">
      <c r="B214" s="852"/>
      <c r="C214" s="845" t="s">
        <v>57</v>
      </c>
      <c r="D214" s="845"/>
      <c r="E214" s="12" t="e">
        <f>#REF!</f>
        <v>#REF!</v>
      </c>
    </row>
    <row r="215" spans="2:5">
      <c r="B215" s="852"/>
      <c r="C215" s="847" t="s">
        <v>58</v>
      </c>
      <c r="D215" s="847"/>
      <c r="E215" s="11" t="e">
        <f>#REF!</f>
        <v>#REF!</v>
      </c>
    </row>
    <row r="216" spans="2:5">
      <c r="B216" s="852"/>
      <c r="C216" s="845" t="s">
        <v>59</v>
      </c>
      <c r="D216" s="845"/>
      <c r="E216" s="12" t="e">
        <f>#REF!</f>
        <v>#REF!</v>
      </c>
    </row>
    <row r="217" spans="2:5" ht="15.75" thickBot="1">
      <c r="B217" s="853"/>
      <c r="C217" s="845" t="s">
        <v>60</v>
      </c>
      <c r="D217" s="845"/>
      <c r="E217" s="12" t="e">
        <f>#REF!</f>
        <v>#REF!</v>
      </c>
    </row>
    <row r="218" spans="2:5">
      <c r="C218" s="848" t="s">
        <v>73</v>
      </c>
      <c r="D218" s="5" t="s">
        <v>63</v>
      </c>
      <c r="E218" s="15" t="e">
        <f>#REF!</f>
        <v>#REF!</v>
      </c>
    </row>
    <row r="219" spans="2:5">
      <c r="C219" s="844"/>
      <c r="D219" s="5" t="s">
        <v>64</v>
      </c>
      <c r="E219" s="15" t="e">
        <f>#REF!</f>
        <v>#REF!</v>
      </c>
    </row>
    <row r="220" spans="2:5">
      <c r="C220" s="844" t="s">
        <v>72</v>
      </c>
      <c r="D220" s="5" t="s">
        <v>63</v>
      </c>
      <c r="E220" s="15" t="e">
        <f>#REF!</f>
        <v>#REF!</v>
      </c>
    </row>
    <row r="221" spans="2:5">
      <c r="C221" s="844"/>
      <c r="D221" s="5" t="s">
        <v>64</v>
      </c>
      <c r="E221" s="15" t="e">
        <f>#REF!</f>
        <v>#REF!</v>
      </c>
    </row>
  </sheetData>
  <sheetProtection password="C4FF" sheet="1" objects="1" scenarios="1"/>
  <mergeCells count="234">
    <mergeCell ref="A7:A23"/>
    <mergeCell ref="A24:A25"/>
    <mergeCell ref="A59:A75"/>
    <mergeCell ref="B59:B65"/>
    <mergeCell ref="C59:D59"/>
    <mergeCell ref="C60:D60"/>
    <mergeCell ref="C61:D61"/>
    <mergeCell ref="C62:D62"/>
    <mergeCell ref="C109:D109"/>
    <mergeCell ref="C58:D58"/>
    <mergeCell ref="B7:B13"/>
    <mergeCell ref="B15:B23"/>
    <mergeCell ref="A26:A42"/>
    <mergeCell ref="B26:B33"/>
    <mergeCell ref="B35:B40"/>
    <mergeCell ref="B43:B56"/>
    <mergeCell ref="C75:D75"/>
    <mergeCell ref="C74:D74"/>
    <mergeCell ref="C14:D14"/>
    <mergeCell ref="C17:D17"/>
    <mergeCell ref="C16:D16"/>
    <mergeCell ref="C36:D36"/>
    <mergeCell ref="C30:D30"/>
    <mergeCell ref="C31:D31"/>
    <mergeCell ref="C6:D6"/>
    <mergeCell ref="C102:D102"/>
    <mergeCell ref="C103:D103"/>
    <mergeCell ref="C104:D104"/>
    <mergeCell ref="C105:D105"/>
    <mergeCell ref="C106:D106"/>
    <mergeCell ref="C107:D107"/>
    <mergeCell ref="C217:D217"/>
    <mergeCell ref="B168:B217"/>
    <mergeCell ref="C169:D169"/>
    <mergeCell ref="C171:D171"/>
    <mergeCell ref="C179:D179"/>
    <mergeCell ref="C181:D181"/>
    <mergeCell ref="C210:D210"/>
    <mergeCell ref="C211:D211"/>
    <mergeCell ref="C191:D191"/>
    <mergeCell ref="C193:D193"/>
    <mergeCell ref="C180:D180"/>
    <mergeCell ref="C182:D182"/>
    <mergeCell ref="C183:D183"/>
    <mergeCell ref="C184:D184"/>
    <mergeCell ref="C185:D185"/>
    <mergeCell ref="C186:D186"/>
    <mergeCell ref="C195:D195"/>
    <mergeCell ref="C201:D201"/>
    <mergeCell ref="C187:D187"/>
    <mergeCell ref="C188:D188"/>
    <mergeCell ref="C189:D189"/>
    <mergeCell ref="C190:D190"/>
    <mergeCell ref="C212:D212"/>
    <mergeCell ref="C214:D214"/>
    <mergeCell ref="C196:D196"/>
    <mergeCell ref="C197:D197"/>
    <mergeCell ref="C198:D198"/>
    <mergeCell ref="C199:D199"/>
    <mergeCell ref="C200:D200"/>
    <mergeCell ref="C216:D216"/>
    <mergeCell ref="C202:D202"/>
    <mergeCell ref="C203:D203"/>
    <mergeCell ref="C205:D205"/>
    <mergeCell ref="C207:D207"/>
    <mergeCell ref="C208:D208"/>
    <mergeCell ref="C209:D209"/>
    <mergeCell ref="C213:D213"/>
    <mergeCell ref="C215:D215"/>
    <mergeCell ref="C204:D204"/>
    <mergeCell ref="C206:D206"/>
    <mergeCell ref="C168:D168"/>
    <mergeCell ref="C170:D170"/>
    <mergeCell ref="C172:D172"/>
    <mergeCell ref="C173:D173"/>
    <mergeCell ref="C174:D174"/>
    <mergeCell ref="C192:D192"/>
    <mergeCell ref="C194:D194"/>
    <mergeCell ref="C175:D175"/>
    <mergeCell ref="C176:D176"/>
    <mergeCell ref="C177:D177"/>
    <mergeCell ref="C178:D178"/>
    <mergeCell ref="C165:D165"/>
    <mergeCell ref="A2:D2"/>
    <mergeCell ref="C156:D156"/>
    <mergeCell ref="C157:D157"/>
    <mergeCell ref="C158:D158"/>
    <mergeCell ref="C159:D159"/>
    <mergeCell ref="C154:D154"/>
    <mergeCell ref="C155:D155"/>
    <mergeCell ref="C124:D124"/>
    <mergeCell ref="C125:D125"/>
    <mergeCell ref="C126:D126"/>
    <mergeCell ref="C127:D127"/>
    <mergeCell ref="C128:D128"/>
    <mergeCell ref="C129:D129"/>
    <mergeCell ref="C136:D136"/>
    <mergeCell ref="C137:D137"/>
    <mergeCell ref="C138:D138"/>
    <mergeCell ref="C139:D139"/>
    <mergeCell ref="C140:D140"/>
    <mergeCell ref="A3:D3"/>
    <mergeCell ref="A4:D4"/>
    <mergeCell ref="A5:D5"/>
    <mergeCell ref="A114:D114"/>
    <mergeCell ref="A115:D115"/>
    <mergeCell ref="C146:D146"/>
    <mergeCell ref="C147:D147"/>
    <mergeCell ref="C142:D142"/>
    <mergeCell ref="C143:D143"/>
    <mergeCell ref="C160:D160"/>
    <mergeCell ref="C161:D161"/>
    <mergeCell ref="C162:D162"/>
    <mergeCell ref="C163:D163"/>
    <mergeCell ref="C164:D164"/>
    <mergeCell ref="C166:D166"/>
    <mergeCell ref="C167:D167"/>
    <mergeCell ref="B118:B167"/>
    <mergeCell ref="C153:D153"/>
    <mergeCell ref="C135:D135"/>
    <mergeCell ref="C130:D130"/>
    <mergeCell ref="C131:D131"/>
    <mergeCell ref="C120:D120"/>
    <mergeCell ref="C121:D121"/>
    <mergeCell ref="C122:D122"/>
    <mergeCell ref="C123:D123"/>
    <mergeCell ref="C132:D132"/>
    <mergeCell ref="C133:D133"/>
    <mergeCell ref="C134:D134"/>
    <mergeCell ref="C118:D118"/>
    <mergeCell ref="C119:D119"/>
    <mergeCell ref="C141:D141"/>
    <mergeCell ref="C148:D148"/>
    <mergeCell ref="C149:D149"/>
    <mergeCell ref="C150:D150"/>
    <mergeCell ref="C151:D151"/>
    <mergeCell ref="C152:D152"/>
    <mergeCell ref="C144:D144"/>
    <mergeCell ref="C145:D145"/>
    <mergeCell ref="A117:D117"/>
    <mergeCell ref="B95:B108"/>
    <mergeCell ref="A76:A77"/>
    <mergeCell ref="C76:D76"/>
    <mergeCell ref="C77:D77"/>
    <mergeCell ref="A78:A94"/>
    <mergeCell ref="B78:B85"/>
    <mergeCell ref="C78:D78"/>
    <mergeCell ref="C79:D79"/>
    <mergeCell ref="C80:D80"/>
    <mergeCell ref="B87:B92"/>
    <mergeCell ref="C93:D93"/>
    <mergeCell ref="C94:D94"/>
    <mergeCell ref="C81:D81"/>
    <mergeCell ref="C82:D82"/>
    <mergeCell ref="C83:D83"/>
    <mergeCell ref="C84:D84"/>
    <mergeCell ref="C85:D85"/>
    <mergeCell ref="C86:D86"/>
    <mergeCell ref="C87:D87"/>
    <mergeCell ref="C88:D88"/>
    <mergeCell ref="C110:C111"/>
    <mergeCell ref="A116:D116"/>
    <mergeCell ref="C108:D108"/>
    <mergeCell ref="C7:D7"/>
    <mergeCell ref="C11:D11"/>
    <mergeCell ref="C63:D63"/>
    <mergeCell ref="C55:D55"/>
    <mergeCell ref="C54:D54"/>
    <mergeCell ref="C12:D12"/>
    <mergeCell ref="C13:D13"/>
    <mergeCell ref="C32:D32"/>
    <mergeCell ref="C33:D33"/>
    <mergeCell ref="C26:D26"/>
    <mergeCell ref="C23:D23"/>
    <mergeCell ref="C43:D43"/>
    <mergeCell ref="C18:D18"/>
    <mergeCell ref="C19:D19"/>
    <mergeCell ref="C20:D20"/>
    <mergeCell ref="C21:D21"/>
    <mergeCell ref="C22:D22"/>
    <mergeCell ref="C56:D56"/>
    <mergeCell ref="C57:D57"/>
    <mergeCell ref="C49:D49"/>
    <mergeCell ref="C64:D64"/>
    <mergeCell ref="C65:D65"/>
    <mergeCell ref="C35:D35"/>
    <mergeCell ref="C50:D50"/>
    <mergeCell ref="C24:D24"/>
    <mergeCell ref="C25:D25"/>
    <mergeCell ref="C39:D39"/>
    <mergeCell ref="C40:D40"/>
    <mergeCell ref="C66:D66"/>
    <mergeCell ref="C51:D51"/>
    <mergeCell ref="C52:D52"/>
    <mergeCell ref="C53:D53"/>
    <mergeCell ref="C91:D91"/>
    <mergeCell ref="C92:D92"/>
    <mergeCell ref="C95:D95"/>
    <mergeCell ref="C96:D96"/>
    <mergeCell ref="C97:D97"/>
    <mergeCell ref="C98:D98"/>
    <mergeCell ref="C99:D99"/>
    <mergeCell ref="C100:D100"/>
    <mergeCell ref="B67:B75"/>
    <mergeCell ref="C67:D67"/>
    <mergeCell ref="C73:D73"/>
    <mergeCell ref="C68:D68"/>
    <mergeCell ref="C69:D69"/>
    <mergeCell ref="C70:D70"/>
    <mergeCell ref="C71:D71"/>
    <mergeCell ref="C220:C221"/>
    <mergeCell ref="C8:D8"/>
    <mergeCell ref="C27:D27"/>
    <mergeCell ref="C9:D9"/>
    <mergeCell ref="C28:D28"/>
    <mergeCell ref="C10:D10"/>
    <mergeCell ref="C29:D29"/>
    <mergeCell ref="C41:D41"/>
    <mergeCell ref="C42:D42"/>
    <mergeCell ref="C15:D15"/>
    <mergeCell ref="C112:C113"/>
    <mergeCell ref="C45:D45"/>
    <mergeCell ref="C46:D46"/>
    <mergeCell ref="C47:D47"/>
    <mergeCell ref="C48:D48"/>
    <mergeCell ref="C34:D34"/>
    <mergeCell ref="C44:D44"/>
    <mergeCell ref="C37:D37"/>
    <mergeCell ref="C72:D72"/>
    <mergeCell ref="C218:C219"/>
    <mergeCell ref="C38:D38"/>
    <mergeCell ref="C101:D101"/>
    <mergeCell ref="C89:D89"/>
    <mergeCell ref="C90:D9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3"/>
  <sheetViews>
    <sheetView showGridLines="0" zoomScale="85" zoomScaleNormal="85" workbookViewId="0">
      <selection activeCell="D20" sqref="D20"/>
    </sheetView>
  </sheetViews>
  <sheetFormatPr baseColWidth="10" defaultRowHeight="12.75"/>
  <cols>
    <col min="1" max="1" width="19.28515625" style="23" customWidth="1"/>
    <col min="2" max="2" width="43" style="190" customWidth="1"/>
    <col min="3" max="3" width="3.7109375" style="190" customWidth="1"/>
    <col min="4" max="4" width="46.42578125" style="190" customWidth="1"/>
    <col min="5" max="6" width="15.7109375" style="190" customWidth="1"/>
    <col min="7" max="16384" width="11.42578125" style="190"/>
  </cols>
  <sheetData>
    <row r="1" spans="1:8">
      <c r="A1" s="782" t="s">
        <v>1228</v>
      </c>
      <c r="B1" s="782"/>
      <c r="C1" s="782"/>
      <c r="D1" s="782"/>
    </row>
    <row r="2" spans="1:8">
      <c r="A2" s="782" t="s">
        <v>437</v>
      </c>
      <c r="B2" s="782"/>
      <c r="C2" s="782"/>
      <c r="D2" s="782"/>
    </row>
    <row r="3" spans="1:8">
      <c r="A3" s="782" t="s">
        <v>1227</v>
      </c>
      <c r="B3" s="782"/>
      <c r="C3" s="782"/>
      <c r="D3" s="782"/>
    </row>
    <row r="4" spans="1:8">
      <c r="A4" s="782" t="s">
        <v>0</v>
      </c>
      <c r="B4" s="782"/>
      <c r="C4" s="782"/>
      <c r="D4" s="782"/>
    </row>
    <row r="5" spans="1:8" ht="8.25" customHeight="1"/>
    <row r="6" spans="1:8" ht="15" customHeight="1">
      <c r="B6" s="656" t="s">
        <v>820</v>
      </c>
      <c r="C6" s="29"/>
      <c r="D6" s="29"/>
      <c r="E6" s="29"/>
      <c r="F6" s="29"/>
      <c r="G6" s="29"/>
      <c r="H6" s="29"/>
    </row>
    <row r="8" spans="1:8" ht="24.75" customHeight="1">
      <c r="A8" s="191" t="s">
        <v>306</v>
      </c>
      <c r="B8" s="856" t="s">
        <v>75</v>
      </c>
      <c r="C8" s="856"/>
      <c r="D8" s="857"/>
    </row>
    <row r="9" spans="1:8">
      <c r="A9" s="192" t="s">
        <v>307</v>
      </c>
      <c r="B9" s="663"/>
      <c r="C9" s="663"/>
      <c r="D9" s="193"/>
    </row>
    <row r="10" spans="1:8">
      <c r="A10" s="59"/>
      <c r="B10" s="194"/>
      <c r="C10" s="194"/>
      <c r="D10" s="664"/>
    </row>
    <row r="11" spans="1:8">
      <c r="A11" s="59"/>
      <c r="B11" s="194"/>
      <c r="C11" s="194"/>
      <c r="D11" s="664"/>
    </row>
    <row r="12" spans="1:8">
      <c r="A12" s="59"/>
      <c r="B12" s="194"/>
      <c r="C12" s="194"/>
      <c r="D12" s="664"/>
    </row>
    <row r="13" spans="1:8">
      <c r="A13" s="59"/>
      <c r="B13" s="194"/>
      <c r="C13" s="194"/>
      <c r="D13" s="664"/>
    </row>
    <row r="14" spans="1:8" ht="26.25">
      <c r="A14" s="59" t="s">
        <v>308</v>
      </c>
      <c r="B14" s="194"/>
      <c r="C14" s="194"/>
      <c r="D14" s="665"/>
    </row>
    <row r="15" spans="1:8">
      <c r="A15" s="59"/>
      <c r="B15" s="194"/>
      <c r="C15" s="194"/>
      <c r="D15" s="664"/>
    </row>
    <row r="16" spans="1:8">
      <c r="A16" s="59"/>
      <c r="B16" s="194"/>
      <c r="C16" s="194"/>
      <c r="D16" s="664"/>
    </row>
    <row r="17" spans="1:5">
      <c r="A17" s="59"/>
      <c r="B17" s="194"/>
      <c r="C17" s="194"/>
      <c r="D17" s="664"/>
    </row>
    <row r="18" spans="1:5">
      <c r="A18" s="59"/>
      <c r="B18" s="194"/>
      <c r="C18" s="194"/>
      <c r="D18" s="664"/>
    </row>
    <row r="19" spans="1:5">
      <c r="A19" s="59" t="s">
        <v>309</v>
      </c>
      <c r="B19" s="194"/>
      <c r="C19" s="194"/>
      <c r="D19" s="664"/>
    </row>
    <row r="20" spans="1:5">
      <c r="A20" s="59"/>
      <c r="B20" s="194"/>
      <c r="C20" s="194"/>
      <c r="D20" s="664"/>
    </row>
    <row r="21" spans="1:5">
      <c r="A21" s="59"/>
      <c r="B21" s="194"/>
      <c r="C21" s="194"/>
      <c r="D21" s="664"/>
    </row>
    <row r="22" spans="1:5">
      <c r="A22" s="59"/>
      <c r="B22" s="194"/>
      <c r="C22" s="194"/>
      <c r="D22" s="664"/>
    </row>
    <row r="23" spans="1:5">
      <c r="A23" s="59"/>
      <c r="B23" s="194"/>
      <c r="C23" s="194"/>
      <c r="D23" s="664"/>
    </row>
    <row r="24" spans="1:5">
      <c r="A24" s="59" t="s">
        <v>310</v>
      </c>
      <c r="B24" s="194"/>
      <c r="C24" s="194"/>
      <c r="D24" s="664"/>
    </row>
    <row r="25" spans="1:5">
      <c r="A25" s="61"/>
      <c r="B25" s="412"/>
      <c r="C25" s="412"/>
      <c r="D25" s="666"/>
    </row>
    <row r="27" spans="1:5">
      <c r="A27" s="16" t="s">
        <v>76</v>
      </c>
    </row>
    <row r="31" spans="1:5" s="368" customFormat="1" ht="12.95" customHeight="1">
      <c r="A31" s="819" t="s">
        <v>759</v>
      </c>
      <c r="B31" s="819"/>
      <c r="C31" s="369"/>
      <c r="D31" s="650" t="s">
        <v>760</v>
      </c>
      <c r="E31" s="370"/>
    </row>
    <row r="32" spans="1:5" s="368" customFormat="1" ht="15" customHeight="1">
      <c r="A32" s="819" t="s">
        <v>757</v>
      </c>
      <c r="B32" s="819"/>
      <c r="C32" s="650"/>
      <c r="D32" s="650" t="s">
        <v>758</v>
      </c>
      <c r="E32" s="370"/>
    </row>
    <row r="33" spans="1:5" s="368" customFormat="1" ht="15" customHeight="1">
      <c r="A33" s="790" t="s">
        <v>1072</v>
      </c>
      <c r="B33" s="790"/>
      <c r="C33" s="646"/>
      <c r="D33" s="662" t="s">
        <v>1073</v>
      </c>
      <c r="E33" s="371"/>
    </row>
  </sheetData>
  <mergeCells count="8">
    <mergeCell ref="A32:B32"/>
    <mergeCell ref="A33:B33"/>
    <mergeCell ref="A1:D1"/>
    <mergeCell ref="A2:D2"/>
    <mergeCell ref="A3:D3"/>
    <mergeCell ref="A4:D4"/>
    <mergeCell ref="B8:D8"/>
    <mergeCell ref="A31:B31"/>
  </mergeCells>
  <pageMargins left="0.70866141732283461" right="0.70866141732283461" top="0.74803149606299213" bottom="0.74803149606299213" header="0.31496062992125984" footer="0.31496062992125984"/>
  <pageSetup fitToWidth="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35"/>
  <sheetViews>
    <sheetView showGridLines="0" zoomScale="70" zoomScaleNormal="70" workbookViewId="0">
      <selection sqref="A1:XFD1048576"/>
    </sheetView>
  </sheetViews>
  <sheetFormatPr baseColWidth="10" defaultRowHeight="12.75"/>
  <cols>
    <col min="1" max="1" width="11.42578125" style="23"/>
    <col min="2" max="2" width="70.28515625" style="23" customWidth="1"/>
    <col min="3" max="6" width="26.7109375" style="23" customWidth="1"/>
    <col min="7" max="7" width="14.85546875" style="23" bestFit="1" customWidth="1"/>
    <col min="8" max="16384" width="11.42578125" style="23"/>
  </cols>
  <sheetData>
    <row r="1" spans="1:12" ht="21.75" customHeight="1">
      <c r="A1" s="861"/>
      <c r="B1" s="861"/>
      <c r="C1" s="861"/>
      <c r="D1" s="861"/>
      <c r="E1" s="861"/>
      <c r="F1" s="861"/>
      <c r="G1" s="861"/>
      <c r="H1" s="861"/>
      <c r="I1" s="861"/>
      <c r="J1" s="861"/>
      <c r="K1" s="861"/>
      <c r="L1" s="861"/>
    </row>
    <row r="2" spans="1:12" ht="15" customHeight="1">
      <c r="A2" s="862" t="s">
        <v>438</v>
      </c>
      <c r="B2" s="862"/>
      <c r="C2" s="862"/>
      <c r="D2" s="862"/>
      <c r="E2" s="862"/>
      <c r="F2" s="862"/>
      <c r="G2" s="862"/>
      <c r="H2" s="862"/>
      <c r="I2" s="862"/>
      <c r="J2" s="862"/>
      <c r="K2" s="862"/>
      <c r="L2" s="862"/>
    </row>
    <row r="3" spans="1:12" ht="24" customHeight="1">
      <c r="A3" s="862" t="s">
        <v>1225</v>
      </c>
      <c r="B3" s="862"/>
      <c r="C3" s="862"/>
      <c r="D3" s="862"/>
      <c r="E3" s="862"/>
      <c r="F3" s="862"/>
      <c r="G3" s="862"/>
      <c r="H3" s="862"/>
      <c r="I3" s="862"/>
      <c r="J3" s="862"/>
      <c r="K3" s="862"/>
      <c r="L3" s="862"/>
    </row>
    <row r="5" spans="1:12">
      <c r="B5" s="28"/>
      <c r="C5" s="28" t="s">
        <v>3</v>
      </c>
      <c r="D5" s="513" t="s">
        <v>509</v>
      </c>
      <c r="E5" s="409"/>
      <c r="F5" s="678"/>
      <c r="G5" s="62"/>
      <c r="H5" s="678"/>
    </row>
    <row r="7" spans="1:12">
      <c r="B7" s="19" t="s">
        <v>383</v>
      </c>
      <c r="C7" s="197"/>
      <c r="D7" s="196"/>
      <c r="E7" s="196"/>
      <c r="F7" s="196"/>
    </row>
    <row r="8" spans="1:12">
      <c r="B8" s="198"/>
      <c r="C8" s="195"/>
      <c r="D8" s="196"/>
      <c r="E8" s="196"/>
      <c r="F8" s="196"/>
    </row>
    <row r="9" spans="1:12">
      <c r="B9" s="20" t="s">
        <v>355</v>
      </c>
      <c r="C9" s="195"/>
      <c r="D9" s="196"/>
      <c r="E9" s="196"/>
      <c r="F9" s="196"/>
    </row>
    <row r="10" spans="1:12">
      <c r="C10" s="195"/>
    </row>
    <row r="11" spans="1:12">
      <c r="B11" s="199" t="s">
        <v>469</v>
      </c>
      <c r="C11" s="678"/>
      <c r="D11" s="678"/>
      <c r="E11" s="678"/>
    </row>
    <row r="12" spans="1:12">
      <c r="B12" s="200"/>
      <c r="C12" s="678"/>
      <c r="D12" s="678"/>
      <c r="E12" s="678"/>
    </row>
    <row r="13" spans="1:12" ht="20.25" customHeight="1">
      <c r="B13" s="201" t="s">
        <v>357</v>
      </c>
      <c r="C13" s="202" t="s">
        <v>292</v>
      </c>
      <c r="D13" s="202" t="s">
        <v>358</v>
      </c>
      <c r="E13" s="202" t="s">
        <v>359</v>
      </c>
    </row>
    <row r="14" spans="1:12" ht="15">
      <c r="B14" s="561" t="s">
        <v>883</v>
      </c>
      <c r="C14" s="562">
        <v>4994052.88</v>
      </c>
      <c r="D14" s="204">
        <v>0</v>
      </c>
      <c r="E14" s="204">
        <v>0</v>
      </c>
    </row>
    <row r="15" spans="1:12" ht="15">
      <c r="B15" s="561" t="s">
        <v>893</v>
      </c>
      <c r="C15" s="562">
        <v>4994052.88</v>
      </c>
      <c r="D15" s="206">
        <v>0</v>
      </c>
      <c r="E15" s="206">
        <v>0</v>
      </c>
    </row>
    <row r="16" spans="1:12" ht="15">
      <c r="B16" s="561" t="s">
        <v>510</v>
      </c>
      <c r="C16" s="562">
        <v>547619.73</v>
      </c>
      <c r="D16" s="206"/>
      <c r="E16" s="206"/>
    </row>
    <row r="17" spans="2:5" ht="15">
      <c r="B17" s="561" t="s">
        <v>511</v>
      </c>
      <c r="C17" s="562">
        <v>8724032.6099999994</v>
      </c>
      <c r="D17" s="206"/>
      <c r="E17" s="206"/>
    </row>
    <row r="18" spans="2:5" ht="15">
      <c r="B18" s="561" t="s">
        <v>512</v>
      </c>
      <c r="C18" s="562">
        <v>446077.06</v>
      </c>
      <c r="D18" s="206"/>
      <c r="E18" s="206"/>
    </row>
    <row r="19" spans="2:5" ht="15">
      <c r="B19" s="561" t="s">
        <v>513</v>
      </c>
      <c r="C19" s="562">
        <v>3898443.82</v>
      </c>
      <c r="D19" s="206"/>
      <c r="E19" s="206"/>
    </row>
    <row r="20" spans="2:5" ht="15">
      <c r="B20" s="561" t="s">
        <v>863</v>
      </c>
      <c r="C20" s="563">
        <v>13616173.220000001</v>
      </c>
      <c r="D20" s="207"/>
      <c r="E20" s="207"/>
    </row>
    <row r="21" spans="2:5">
      <c r="B21" s="515" t="s">
        <v>864</v>
      </c>
      <c r="C21" s="565">
        <v>18610226.100000001</v>
      </c>
      <c r="D21" s="516"/>
      <c r="E21" s="206"/>
    </row>
    <row r="22" spans="2:5">
      <c r="B22" s="517" t="s">
        <v>865</v>
      </c>
      <c r="C22" s="564">
        <v>18610226.100000001</v>
      </c>
      <c r="D22" s="677"/>
      <c r="E22" s="202">
        <f>SUM(E13:E21)</f>
        <v>0</v>
      </c>
    </row>
    <row r="23" spans="2:5">
      <c r="B23" s="200"/>
      <c r="C23" s="678"/>
      <c r="D23" s="678"/>
      <c r="E23" s="678"/>
    </row>
    <row r="24" spans="2:5">
      <c r="B24" s="200"/>
      <c r="C24" s="678"/>
      <c r="D24" s="678"/>
      <c r="E24" s="678"/>
    </row>
    <row r="25" spans="2:5">
      <c r="B25" s="199" t="s">
        <v>360</v>
      </c>
      <c r="C25" s="208"/>
      <c r="D25" s="678"/>
      <c r="E25" s="678"/>
    </row>
    <row r="27" spans="2:5" ht="18.75" customHeight="1">
      <c r="B27" s="201" t="s">
        <v>361</v>
      </c>
      <c r="C27" s="202" t="s">
        <v>292</v>
      </c>
      <c r="D27" s="202" t="s">
        <v>892</v>
      </c>
      <c r="E27" s="202" t="s">
        <v>894</v>
      </c>
    </row>
    <row r="28" spans="2:5" ht="15">
      <c r="B28" s="514" t="s">
        <v>514</v>
      </c>
      <c r="C28" s="562">
        <v>422842.18</v>
      </c>
      <c r="D28" s="562">
        <v>469543.78</v>
      </c>
      <c r="E28" s="562">
        <v>732848.4</v>
      </c>
    </row>
    <row r="29" spans="2:5" ht="15">
      <c r="B29" s="514" t="s">
        <v>515</v>
      </c>
      <c r="C29" s="562">
        <v>22710</v>
      </c>
      <c r="D29" s="562">
        <v>3421565.5</v>
      </c>
      <c r="E29" s="562">
        <v>16657469.9</v>
      </c>
    </row>
    <row r="30" spans="2:5" ht="14.25" customHeight="1">
      <c r="B30" s="514" t="s">
        <v>516</v>
      </c>
      <c r="C30" s="562"/>
      <c r="D30" s="562">
        <v>0</v>
      </c>
      <c r="E30" s="562">
        <v>13235.64</v>
      </c>
    </row>
    <row r="31" spans="2:5" ht="14.25" customHeight="1">
      <c r="B31" s="518" t="s">
        <v>866</v>
      </c>
      <c r="C31" s="519">
        <f>+C28+C29+C30</f>
        <v>445552.18</v>
      </c>
      <c r="D31" s="519">
        <f t="shared" ref="D31:E31" si="0">+D28+D29+D30</f>
        <v>3891109.2800000003</v>
      </c>
      <c r="E31" s="519">
        <f t="shared" si="0"/>
        <v>17403553.940000001</v>
      </c>
    </row>
    <row r="32" spans="2:5" ht="14.25" customHeight="1">
      <c r="C32" s="520">
        <f>+C31</f>
        <v>445552.18</v>
      </c>
      <c r="D32" s="520">
        <f>+D31</f>
        <v>3891109.2800000003</v>
      </c>
      <c r="E32" s="520">
        <v>17403553.940000001</v>
      </c>
    </row>
    <row r="33" spans="2:6" ht="14.25" customHeight="1"/>
    <row r="34" spans="2:6" ht="14.25" customHeight="1"/>
    <row r="35" spans="2:6" ht="23.25" customHeight="1">
      <c r="B35" s="201" t="s">
        <v>396</v>
      </c>
      <c r="C35" s="202" t="s">
        <v>292</v>
      </c>
      <c r="D35" s="202" t="s">
        <v>374</v>
      </c>
      <c r="E35" s="202" t="s">
        <v>375</v>
      </c>
      <c r="F35" s="202" t="s">
        <v>376</v>
      </c>
    </row>
    <row r="36" spans="2:6" ht="14.25" customHeight="1">
      <c r="B36" s="205" t="s">
        <v>472</v>
      </c>
      <c r="C36" s="209"/>
      <c r="D36" s="209"/>
      <c r="E36" s="209"/>
      <c r="F36" s="209"/>
    </row>
    <row r="37" spans="2:6" ht="14.25" customHeight="1">
      <c r="B37" s="205"/>
      <c r="C37" s="209"/>
      <c r="D37" s="209"/>
      <c r="E37" s="209"/>
      <c r="F37" s="209"/>
    </row>
    <row r="38" spans="2:6" ht="14.25" customHeight="1">
      <c r="B38" s="205" t="s">
        <v>471</v>
      </c>
      <c r="C38" s="209"/>
      <c r="D38" s="209"/>
      <c r="E38" s="209"/>
      <c r="F38" s="209"/>
    </row>
    <row r="39" spans="2:6" ht="14.25" customHeight="1">
      <c r="B39" s="17"/>
      <c r="C39" s="210"/>
      <c r="D39" s="210"/>
      <c r="E39" s="210"/>
      <c r="F39" s="210"/>
    </row>
    <row r="40" spans="2:6" ht="14.25" customHeight="1">
      <c r="C40" s="202">
        <f>SUM(C35:C39)</f>
        <v>0</v>
      </c>
      <c r="D40" s="202">
        <f t="shared" ref="D40:F40" si="1">SUM(D35:D39)</f>
        <v>0</v>
      </c>
      <c r="E40" s="202">
        <f t="shared" si="1"/>
        <v>0</v>
      </c>
      <c r="F40" s="202">
        <f t="shared" si="1"/>
        <v>0</v>
      </c>
    </row>
    <row r="41" spans="2:6" ht="14.25" customHeight="1"/>
    <row r="42" spans="2:6" ht="14.25" customHeight="1"/>
    <row r="43" spans="2:6" ht="14.25" customHeight="1">
      <c r="B43" s="199" t="s">
        <v>364</v>
      </c>
    </row>
    <row r="44" spans="2:6" ht="14.25" customHeight="1">
      <c r="B44" s="211"/>
    </row>
    <row r="45" spans="2:6" ht="24" customHeight="1">
      <c r="B45" s="201" t="s">
        <v>362</v>
      </c>
      <c r="C45" s="202" t="s">
        <v>292</v>
      </c>
      <c r="D45" s="202" t="s">
        <v>363</v>
      </c>
    </row>
    <row r="46" spans="2:6" ht="14.25" customHeight="1">
      <c r="B46" s="203" t="s">
        <v>470</v>
      </c>
      <c r="C46" s="204"/>
      <c r="D46" s="204">
        <v>0</v>
      </c>
    </row>
    <row r="47" spans="2:6" ht="14.25" customHeight="1">
      <c r="B47" s="364" t="s">
        <v>517</v>
      </c>
      <c r="C47" s="365">
        <v>6048.86</v>
      </c>
      <c r="D47" s="206">
        <v>0</v>
      </c>
    </row>
    <row r="48" spans="2:6" ht="14.25" customHeight="1">
      <c r="B48" s="205"/>
      <c r="C48" s="206"/>
      <c r="D48" s="206"/>
    </row>
    <row r="49" spans="2:7" ht="14.25" customHeight="1">
      <c r="B49" s="363"/>
      <c r="C49" s="365"/>
      <c r="D49" s="207">
        <v>0</v>
      </c>
    </row>
    <row r="50" spans="2:7" ht="14.25" customHeight="1">
      <c r="B50" s="212"/>
      <c r="C50" s="202">
        <f>SUM(C45:C49)</f>
        <v>6048.86</v>
      </c>
      <c r="D50" s="202"/>
    </row>
    <row r="51" spans="2:7" ht="14.25" customHeight="1">
      <c r="B51" s="212"/>
      <c r="C51" s="213"/>
      <c r="D51" s="213"/>
    </row>
    <row r="52" spans="2:7" ht="9.75" customHeight="1">
      <c r="B52" s="212"/>
      <c r="C52" s="213"/>
      <c r="D52" s="213"/>
    </row>
    <row r="53" spans="2:7" ht="14.25" customHeight="1"/>
    <row r="54" spans="2:7" ht="14.25" customHeight="1">
      <c r="B54" s="199" t="s">
        <v>365</v>
      </c>
    </row>
    <row r="55" spans="2:7" ht="14.25" customHeight="1">
      <c r="B55" s="211"/>
    </row>
    <row r="56" spans="2:7" ht="27.75" customHeight="1">
      <c r="B56" s="201" t="s">
        <v>368</v>
      </c>
      <c r="C56" s="202" t="s">
        <v>292</v>
      </c>
      <c r="D56" s="202" t="s">
        <v>358</v>
      </c>
      <c r="E56" s="202" t="s">
        <v>300</v>
      </c>
      <c r="F56" s="214" t="s">
        <v>366</v>
      </c>
      <c r="G56" s="202" t="s">
        <v>367</v>
      </c>
    </row>
    <row r="57" spans="2:7" ht="14.25" customHeight="1">
      <c r="B57" s="215" t="s">
        <v>473</v>
      </c>
      <c r="C57" s="213"/>
      <c r="D57" s="213">
        <v>0</v>
      </c>
      <c r="E57" s="213">
        <v>0</v>
      </c>
      <c r="F57" s="213">
        <v>0</v>
      </c>
      <c r="G57" s="516">
        <v>0</v>
      </c>
    </row>
    <row r="58" spans="2:7" ht="14.25" customHeight="1">
      <c r="B58" s="215"/>
      <c r="C58" s="213"/>
      <c r="D58" s="213">
        <v>0</v>
      </c>
      <c r="E58" s="213">
        <v>0</v>
      </c>
      <c r="F58" s="213">
        <v>0</v>
      </c>
      <c r="G58" s="516">
        <v>0</v>
      </c>
    </row>
    <row r="59" spans="2:7" ht="14.25" customHeight="1">
      <c r="B59" s="215"/>
      <c r="C59" s="213"/>
      <c r="D59" s="213">
        <v>0</v>
      </c>
      <c r="E59" s="213">
        <v>0</v>
      </c>
      <c r="F59" s="213">
        <v>0</v>
      </c>
      <c r="G59" s="516">
        <v>0</v>
      </c>
    </row>
    <row r="60" spans="2:7" ht="14.25" customHeight="1">
      <c r="B60" s="216"/>
      <c r="C60" s="521"/>
      <c r="D60" s="521">
        <v>0</v>
      </c>
      <c r="E60" s="521">
        <v>0</v>
      </c>
      <c r="F60" s="521">
        <v>0</v>
      </c>
      <c r="G60" s="522">
        <v>0</v>
      </c>
    </row>
    <row r="61" spans="2:7" ht="15" customHeight="1">
      <c r="B61" s="212"/>
      <c r="C61" s="202">
        <f>SUM(C56:C60)</f>
        <v>0</v>
      </c>
      <c r="D61" s="217">
        <v>0</v>
      </c>
      <c r="E61" s="218">
        <v>0</v>
      </c>
      <c r="F61" s="218">
        <v>0</v>
      </c>
      <c r="G61" s="219">
        <v>0</v>
      </c>
    </row>
    <row r="62" spans="2:7">
      <c r="B62" s="212"/>
      <c r="C62" s="220"/>
      <c r="D62" s="220"/>
      <c r="E62" s="220"/>
      <c r="F62" s="220"/>
      <c r="G62" s="220"/>
    </row>
    <row r="63" spans="2:7">
      <c r="B63" s="212"/>
      <c r="C63" s="220"/>
      <c r="D63" s="220"/>
      <c r="E63" s="220"/>
      <c r="F63" s="220"/>
      <c r="G63" s="220"/>
    </row>
    <row r="64" spans="2:7">
      <c r="B64" s="212"/>
      <c r="C64" s="220"/>
      <c r="D64" s="220"/>
      <c r="E64" s="220"/>
      <c r="F64" s="220"/>
      <c r="G64" s="220"/>
    </row>
    <row r="65" spans="2:7" ht="26.25" customHeight="1">
      <c r="B65" s="201" t="s">
        <v>475</v>
      </c>
      <c r="C65" s="202" t="s">
        <v>292</v>
      </c>
      <c r="D65" s="202" t="s">
        <v>358</v>
      </c>
      <c r="E65" s="202" t="s">
        <v>369</v>
      </c>
      <c r="F65" s="220"/>
      <c r="G65" s="220"/>
    </row>
    <row r="66" spans="2:7">
      <c r="B66" s="203" t="s">
        <v>474</v>
      </c>
      <c r="C66" s="516"/>
      <c r="D66" s="206">
        <v>0</v>
      </c>
      <c r="E66" s="206">
        <v>0</v>
      </c>
      <c r="F66" s="220"/>
      <c r="G66" s="220"/>
    </row>
    <row r="67" spans="2:7">
      <c r="B67" s="17"/>
      <c r="C67" s="516"/>
      <c r="D67" s="206">
        <v>0</v>
      </c>
      <c r="E67" s="206">
        <v>0</v>
      </c>
      <c r="F67" s="220"/>
      <c r="G67" s="220"/>
    </row>
    <row r="68" spans="2:7" ht="16.5" customHeight="1">
      <c r="B68" s="212"/>
      <c r="C68" s="202">
        <f>SUM(C66:C67)</f>
        <v>0</v>
      </c>
      <c r="D68" s="863"/>
      <c r="E68" s="864"/>
      <c r="F68" s="220"/>
      <c r="G68" s="220"/>
    </row>
    <row r="69" spans="2:7">
      <c r="B69" s="212"/>
      <c r="C69" s="220"/>
      <c r="D69" s="220"/>
      <c r="E69" s="220"/>
      <c r="F69" s="220"/>
      <c r="G69" s="220"/>
    </row>
    <row r="70" spans="2:7">
      <c r="B70" s="212"/>
      <c r="C70" s="220"/>
      <c r="D70" s="220"/>
      <c r="E70" s="220"/>
      <c r="F70" s="220"/>
      <c r="G70" s="220"/>
    </row>
    <row r="71" spans="2:7">
      <c r="B71" s="211"/>
    </row>
    <row r="72" spans="2:7">
      <c r="B72" s="199" t="s">
        <v>356</v>
      </c>
    </row>
    <row r="74" spans="2:7">
      <c r="B74" s="211"/>
    </row>
    <row r="75" spans="2:7" ht="24" customHeight="1">
      <c r="B75" s="201" t="s">
        <v>293</v>
      </c>
      <c r="C75" s="202" t="s">
        <v>294</v>
      </c>
      <c r="D75" s="202" t="s">
        <v>295</v>
      </c>
      <c r="E75" s="202" t="s">
        <v>296</v>
      </c>
      <c r="F75" s="202" t="s">
        <v>297</v>
      </c>
    </row>
    <row r="76" spans="2:7" ht="15">
      <c r="B76" s="561" t="s">
        <v>518</v>
      </c>
      <c r="C76" s="683">
        <v>1805942.1</v>
      </c>
      <c r="D76" s="683">
        <v>1805942.1</v>
      </c>
      <c r="E76" s="683">
        <v>0</v>
      </c>
      <c r="F76" s="562">
        <v>0</v>
      </c>
    </row>
    <row r="77" spans="2:7" ht="15">
      <c r="B77" s="561" t="s">
        <v>519</v>
      </c>
      <c r="C77" s="683">
        <v>4648747.63</v>
      </c>
      <c r="D77" s="683">
        <v>4648747.63</v>
      </c>
      <c r="E77" s="683">
        <v>0</v>
      </c>
      <c r="F77" s="562">
        <v>0</v>
      </c>
    </row>
    <row r="78" spans="2:7" ht="15">
      <c r="B78" s="561" t="s">
        <v>520</v>
      </c>
      <c r="C78" s="683">
        <v>167805809.53</v>
      </c>
      <c r="D78" s="683">
        <v>167805809.53</v>
      </c>
      <c r="E78" s="683">
        <v>0</v>
      </c>
      <c r="F78" s="562">
        <v>0</v>
      </c>
    </row>
    <row r="79" spans="2:7" ht="15">
      <c r="B79" s="561" t="s">
        <v>521</v>
      </c>
      <c r="C79" s="683">
        <v>30785579.07</v>
      </c>
      <c r="D79" s="683">
        <v>30785579.07</v>
      </c>
      <c r="E79" s="683">
        <v>0</v>
      </c>
      <c r="F79" s="562">
        <v>0</v>
      </c>
    </row>
    <row r="80" spans="2:7" ht="15">
      <c r="B80" s="561" t="s">
        <v>522</v>
      </c>
      <c r="C80" s="683">
        <v>121602403.63</v>
      </c>
      <c r="D80" s="683">
        <v>127948279.72</v>
      </c>
      <c r="E80" s="683">
        <v>6345876.0899999999</v>
      </c>
      <c r="F80" s="562">
        <v>0</v>
      </c>
    </row>
    <row r="81" spans="2:6" ht="15">
      <c r="B81" s="561" t="s">
        <v>523</v>
      </c>
      <c r="C81" s="683">
        <v>6258862.1900000004</v>
      </c>
      <c r="D81" s="683">
        <v>6258862.1900000004</v>
      </c>
      <c r="E81" s="683">
        <v>0</v>
      </c>
      <c r="F81" s="562">
        <v>0</v>
      </c>
    </row>
    <row r="82" spans="2:6" ht="15">
      <c r="B82" s="561" t="s">
        <v>524</v>
      </c>
      <c r="C82" s="683">
        <v>332907344.14999998</v>
      </c>
      <c r="D82" s="683">
        <v>339253220.24000001</v>
      </c>
      <c r="E82" s="683">
        <v>6345876.0899999999</v>
      </c>
      <c r="F82" s="562">
        <v>0</v>
      </c>
    </row>
    <row r="83" spans="2:6" ht="15">
      <c r="B83" s="561" t="s">
        <v>525</v>
      </c>
      <c r="C83" s="683">
        <v>4639372.5199999996</v>
      </c>
      <c r="D83" s="683">
        <v>4808092.78</v>
      </c>
      <c r="E83" s="683">
        <v>168720.26</v>
      </c>
      <c r="F83" s="562">
        <v>0</v>
      </c>
    </row>
    <row r="84" spans="2:6" ht="15">
      <c r="B84" s="561" t="s">
        <v>526</v>
      </c>
      <c r="C84" s="683">
        <v>16017280.75</v>
      </c>
      <c r="D84" s="683">
        <v>15807967.119999999</v>
      </c>
      <c r="E84" s="683">
        <v>-209313.63</v>
      </c>
      <c r="F84" s="562">
        <v>0</v>
      </c>
    </row>
    <row r="85" spans="2:6" ht="15">
      <c r="B85" s="561" t="s">
        <v>527</v>
      </c>
      <c r="C85" s="683">
        <v>216398.12</v>
      </c>
      <c r="D85" s="683">
        <v>216398.12</v>
      </c>
      <c r="E85" s="683">
        <v>0</v>
      </c>
      <c r="F85" s="562">
        <v>0</v>
      </c>
    </row>
    <row r="86" spans="2:6" ht="15">
      <c r="B86" s="561" t="s">
        <v>528</v>
      </c>
      <c r="C86" s="683">
        <v>12837708.140000001</v>
      </c>
      <c r="D86" s="683">
        <v>14136498.529999999</v>
      </c>
      <c r="E86" s="683">
        <v>1298790.3899999999</v>
      </c>
      <c r="F86" s="562">
        <v>0</v>
      </c>
    </row>
    <row r="87" spans="2:6" ht="15">
      <c r="B87" s="561" t="s">
        <v>529</v>
      </c>
      <c r="C87" s="683">
        <v>21926085.739999998</v>
      </c>
      <c r="D87" s="683">
        <v>19486005.640000001</v>
      </c>
      <c r="E87" s="683">
        <v>-2440080.1</v>
      </c>
      <c r="F87" s="562">
        <v>0</v>
      </c>
    </row>
    <row r="88" spans="2:6" ht="15">
      <c r="B88" s="561" t="s">
        <v>530</v>
      </c>
      <c r="C88" s="683">
        <v>1439965.51</v>
      </c>
      <c r="D88" s="683">
        <v>1510376.75</v>
      </c>
      <c r="E88" s="683">
        <v>70411.240000000005</v>
      </c>
      <c r="F88" s="562">
        <v>0</v>
      </c>
    </row>
    <row r="89" spans="2:6" ht="15">
      <c r="B89" s="561" t="s">
        <v>531</v>
      </c>
      <c r="C89" s="683">
        <v>5791874.8300000001</v>
      </c>
      <c r="D89" s="683">
        <v>5200128.16</v>
      </c>
      <c r="E89" s="683">
        <v>-591746.67000000004</v>
      </c>
      <c r="F89" s="562">
        <v>0</v>
      </c>
    </row>
    <row r="90" spans="2:6" ht="15">
      <c r="B90" s="561" t="s">
        <v>532</v>
      </c>
      <c r="C90" s="683">
        <v>2306044.62</v>
      </c>
      <c r="D90" s="683">
        <v>2431142.9</v>
      </c>
      <c r="E90" s="683">
        <v>125098.28</v>
      </c>
      <c r="F90" s="562">
        <v>0</v>
      </c>
    </row>
    <row r="91" spans="2:6" ht="15">
      <c r="B91" s="561" t="s">
        <v>533</v>
      </c>
      <c r="C91" s="683">
        <v>81278.929999999993</v>
      </c>
      <c r="D91" s="683">
        <v>81278.929999999993</v>
      </c>
      <c r="E91" s="683">
        <v>0</v>
      </c>
      <c r="F91" s="562">
        <v>0</v>
      </c>
    </row>
    <row r="92" spans="2:6" ht="15">
      <c r="B92" s="561" t="s">
        <v>534</v>
      </c>
      <c r="C92" s="683">
        <v>512657.23</v>
      </c>
      <c r="D92" s="683">
        <v>528358.63</v>
      </c>
      <c r="E92" s="683">
        <v>15701.4</v>
      </c>
      <c r="F92" s="562">
        <v>0</v>
      </c>
    </row>
    <row r="93" spans="2:6" ht="15">
      <c r="B93" s="561" t="s">
        <v>535</v>
      </c>
      <c r="C93" s="683">
        <v>29556357.129999999</v>
      </c>
      <c r="D93" s="683">
        <v>27857357.329999998</v>
      </c>
      <c r="E93" s="683">
        <v>-1698999.8</v>
      </c>
      <c r="F93" s="562">
        <v>0</v>
      </c>
    </row>
    <row r="94" spans="2:6" ht="15">
      <c r="B94" s="561" t="s">
        <v>536</v>
      </c>
      <c r="C94" s="683">
        <v>794043.78</v>
      </c>
      <c r="D94" s="683">
        <v>794043.78</v>
      </c>
      <c r="E94" s="683">
        <v>0</v>
      </c>
      <c r="F94" s="562">
        <v>0</v>
      </c>
    </row>
    <row r="95" spans="2:6" ht="15">
      <c r="B95" s="561" t="s">
        <v>537</v>
      </c>
      <c r="C95" s="683">
        <v>6551606.2000000002</v>
      </c>
      <c r="D95" s="683">
        <v>7181078.7300000004</v>
      </c>
      <c r="E95" s="683">
        <v>629472.53</v>
      </c>
      <c r="F95" s="562">
        <v>0</v>
      </c>
    </row>
    <row r="96" spans="2:6" ht="15">
      <c r="B96" s="561" t="s">
        <v>538</v>
      </c>
      <c r="C96" s="683">
        <v>37687271.869999997</v>
      </c>
      <c r="D96" s="683">
        <v>37676146.25</v>
      </c>
      <c r="E96" s="683">
        <v>-11125.62</v>
      </c>
      <c r="F96" s="562">
        <v>0</v>
      </c>
    </row>
    <row r="97" spans="2:6" ht="15">
      <c r="B97" s="561" t="s">
        <v>539</v>
      </c>
      <c r="C97" s="683">
        <v>3108.34</v>
      </c>
      <c r="D97" s="683">
        <v>3108.34</v>
      </c>
      <c r="E97" s="683">
        <v>0</v>
      </c>
      <c r="F97" s="562">
        <v>0</v>
      </c>
    </row>
    <row r="98" spans="2:6" ht="15">
      <c r="B98" s="561" t="s">
        <v>540</v>
      </c>
      <c r="C98" s="683">
        <v>215938.26</v>
      </c>
      <c r="D98" s="683">
        <v>215938.26</v>
      </c>
      <c r="E98" s="683">
        <v>0</v>
      </c>
      <c r="F98" s="562">
        <v>0</v>
      </c>
    </row>
    <row r="99" spans="2:6" ht="15">
      <c r="B99" s="561" t="s">
        <v>541</v>
      </c>
      <c r="C99" s="683">
        <v>3164346.63</v>
      </c>
      <c r="D99" s="683">
        <v>3511966.63</v>
      </c>
      <c r="E99" s="683">
        <v>347620</v>
      </c>
      <c r="F99" s="562">
        <v>0</v>
      </c>
    </row>
    <row r="100" spans="2:6" ht="15">
      <c r="B100" s="561" t="s">
        <v>542</v>
      </c>
      <c r="C100" s="683">
        <v>4882889</v>
      </c>
      <c r="D100" s="683">
        <v>4882889</v>
      </c>
      <c r="E100" s="683">
        <v>0</v>
      </c>
      <c r="F100" s="562">
        <v>0</v>
      </c>
    </row>
    <row r="101" spans="2:6" ht="15">
      <c r="B101" s="561" t="s">
        <v>543</v>
      </c>
      <c r="C101" s="683">
        <v>298883.8</v>
      </c>
      <c r="D101" s="683">
        <v>298883.8</v>
      </c>
      <c r="E101" s="683">
        <v>0</v>
      </c>
      <c r="F101" s="562">
        <v>0</v>
      </c>
    </row>
    <row r="102" spans="2:6" ht="15">
      <c r="B102" s="561" t="s">
        <v>544</v>
      </c>
      <c r="C102" s="683">
        <v>7054.56</v>
      </c>
      <c r="D102" s="683">
        <v>7054.56</v>
      </c>
      <c r="E102" s="683">
        <v>0</v>
      </c>
      <c r="F102" s="562">
        <v>0</v>
      </c>
    </row>
    <row r="103" spans="2:6" ht="15">
      <c r="B103" s="561" t="s">
        <v>545</v>
      </c>
      <c r="C103" s="683">
        <v>374362.8</v>
      </c>
      <c r="D103" s="683">
        <v>374362.8</v>
      </c>
      <c r="E103" s="683">
        <v>0</v>
      </c>
      <c r="F103" s="562">
        <v>0</v>
      </c>
    </row>
    <row r="104" spans="2:6" ht="15">
      <c r="B104" s="561" t="s">
        <v>546</v>
      </c>
      <c r="C104" s="683">
        <v>45006.38</v>
      </c>
      <c r="D104" s="683">
        <v>45006.38</v>
      </c>
      <c r="E104" s="683">
        <v>0</v>
      </c>
      <c r="F104" s="562">
        <v>0</v>
      </c>
    </row>
    <row r="105" spans="2:6" ht="15">
      <c r="B105" s="561" t="s">
        <v>547</v>
      </c>
      <c r="C105" s="683">
        <v>6058398.4199999999</v>
      </c>
      <c r="D105" s="683">
        <v>6058398.4199999999</v>
      </c>
      <c r="E105" s="683">
        <v>0</v>
      </c>
      <c r="F105" s="562">
        <v>0</v>
      </c>
    </row>
    <row r="106" spans="2:6" ht="15">
      <c r="B106" s="561" t="s">
        <v>548</v>
      </c>
      <c r="C106" s="683">
        <v>100282</v>
      </c>
      <c r="D106" s="683">
        <v>100282</v>
      </c>
      <c r="E106" s="683">
        <v>0</v>
      </c>
      <c r="F106" s="562">
        <v>0</v>
      </c>
    </row>
    <row r="107" spans="2:6" ht="15">
      <c r="B107" s="561" t="s">
        <v>549</v>
      </c>
      <c r="C107" s="683">
        <v>532076.21</v>
      </c>
      <c r="D107" s="683">
        <v>532076.21</v>
      </c>
      <c r="E107" s="683">
        <v>0</v>
      </c>
      <c r="F107" s="562">
        <v>0</v>
      </c>
    </row>
    <row r="108" spans="2:6" ht="15">
      <c r="B108" s="561" t="s">
        <v>550</v>
      </c>
      <c r="C108" s="683">
        <v>117436.24</v>
      </c>
      <c r="D108" s="683">
        <v>132481.24</v>
      </c>
      <c r="E108" s="683">
        <v>15045</v>
      </c>
      <c r="F108" s="562">
        <v>0</v>
      </c>
    </row>
    <row r="109" spans="2:6" ht="15">
      <c r="B109" s="561" t="s">
        <v>551</v>
      </c>
      <c r="C109" s="683">
        <v>269153.74</v>
      </c>
      <c r="D109" s="683">
        <v>269153.74</v>
      </c>
      <c r="E109" s="683">
        <v>0</v>
      </c>
      <c r="F109" s="562">
        <v>0</v>
      </c>
    </row>
    <row r="110" spans="2:6" ht="15">
      <c r="B110" s="561" t="s">
        <v>552</v>
      </c>
      <c r="C110" s="683">
        <v>5210870.22</v>
      </c>
      <c r="D110" s="683">
        <v>5188686.72</v>
      </c>
      <c r="E110" s="683">
        <v>-22183.5</v>
      </c>
      <c r="F110" s="562">
        <v>0</v>
      </c>
    </row>
    <row r="111" spans="2:6" ht="15">
      <c r="B111" s="561" t="s">
        <v>553</v>
      </c>
      <c r="C111" s="683">
        <v>3271173.2</v>
      </c>
      <c r="D111" s="683">
        <v>3325838.2</v>
      </c>
      <c r="E111" s="683">
        <v>54665</v>
      </c>
      <c r="F111" s="562">
        <v>0</v>
      </c>
    </row>
    <row r="112" spans="2:6" ht="15">
      <c r="B112" s="561" t="s">
        <v>554</v>
      </c>
      <c r="C112" s="683">
        <v>3603613.29</v>
      </c>
      <c r="D112" s="683">
        <v>3589580.06</v>
      </c>
      <c r="E112" s="683">
        <v>-14033.23</v>
      </c>
      <c r="F112" s="562">
        <v>0</v>
      </c>
    </row>
    <row r="113" spans="2:6" ht="15">
      <c r="B113" s="561" t="s">
        <v>555</v>
      </c>
      <c r="C113" s="683">
        <v>3931272.23</v>
      </c>
      <c r="D113" s="683">
        <v>3864240.35</v>
      </c>
      <c r="E113" s="683">
        <v>-67031.88</v>
      </c>
      <c r="F113" s="562">
        <v>0</v>
      </c>
    </row>
    <row r="114" spans="2:6" ht="15">
      <c r="B114" s="561" t="s">
        <v>556</v>
      </c>
      <c r="C114" s="683">
        <v>584066.71</v>
      </c>
      <c r="D114" s="683">
        <v>584066.71</v>
      </c>
      <c r="E114" s="683">
        <v>0</v>
      </c>
      <c r="F114" s="562">
        <v>0</v>
      </c>
    </row>
    <row r="115" spans="2:6" ht="15">
      <c r="B115" s="561" t="s">
        <v>557</v>
      </c>
      <c r="C115" s="683">
        <v>3874710.88</v>
      </c>
      <c r="D115" s="683">
        <v>4779710.88</v>
      </c>
      <c r="E115" s="683">
        <v>905000</v>
      </c>
      <c r="F115" s="562">
        <v>0</v>
      </c>
    </row>
    <row r="116" spans="2:6" ht="15">
      <c r="B116" s="561" t="s">
        <v>558</v>
      </c>
      <c r="C116" s="683">
        <v>7766704.7000000002</v>
      </c>
      <c r="D116" s="683">
        <v>7766704.7000000002</v>
      </c>
      <c r="E116" s="683">
        <v>0</v>
      </c>
      <c r="F116" s="562">
        <v>0</v>
      </c>
    </row>
    <row r="117" spans="2:6" ht="15">
      <c r="B117" s="561" t="s">
        <v>559</v>
      </c>
      <c r="C117" s="683">
        <v>233518.47</v>
      </c>
      <c r="D117" s="683">
        <v>233518.47</v>
      </c>
      <c r="E117" s="683">
        <v>0</v>
      </c>
      <c r="F117" s="562">
        <v>0</v>
      </c>
    </row>
    <row r="118" spans="2:6" ht="15">
      <c r="B118" s="561" t="s">
        <v>560</v>
      </c>
      <c r="C118" s="683">
        <v>19300.009999999998</v>
      </c>
      <c r="D118" s="683">
        <v>19300.009999999998</v>
      </c>
      <c r="E118" s="683">
        <v>0</v>
      </c>
      <c r="F118" s="562">
        <v>0</v>
      </c>
    </row>
    <row r="119" spans="2:6" ht="15">
      <c r="B119" s="561" t="s">
        <v>561</v>
      </c>
      <c r="C119" s="683">
        <v>116000</v>
      </c>
      <c r="D119" s="683">
        <v>116000</v>
      </c>
      <c r="E119" s="683">
        <v>0</v>
      </c>
      <c r="F119" s="562">
        <v>0</v>
      </c>
    </row>
    <row r="120" spans="2:6" ht="15">
      <c r="B120" s="561" t="s">
        <v>562</v>
      </c>
      <c r="C120" s="683">
        <v>185038111.46000001</v>
      </c>
      <c r="D120" s="683">
        <v>183614121.13</v>
      </c>
      <c r="E120" s="683">
        <v>-1423990.33</v>
      </c>
      <c r="F120" s="562">
        <v>0</v>
      </c>
    </row>
    <row r="121" spans="2:6" ht="15">
      <c r="B121" s="561" t="s">
        <v>563</v>
      </c>
      <c r="C121" s="683">
        <v>-1200926.46</v>
      </c>
      <c r="D121" s="683">
        <v>-1433363.84</v>
      </c>
      <c r="E121" s="683">
        <v>-232437.38</v>
      </c>
      <c r="F121" s="562">
        <v>0</v>
      </c>
    </row>
    <row r="122" spans="2:6" ht="15">
      <c r="B122" s="561" t="s">
        <v>564</v>
      </c>
      <c r="C122" s="683">
        <v>-14137253.25</v>
      </c>
      <c r="D122" s="683">
        <v>-15442923.470000001</v>
      </c>
      <c r="E122" s="683">
        <v>-1305670.22</v>
      </c>
      <c r="F122" s="562">
        <v>0</v>
      </c>
    </row>
    <row r="123" spans="2:6" ht="15">
      <c r="B123" s="561" t="s">
        <v>565</v>
      </c>
      <c r="C123" s="683">
        <v>-124203.53</v>
      </c>
      <c r="D123" s="683">
        <v>-145843.29</v>
      </c>
      <c r="E123" s="683">
        <v>-21639.759999999998</v>
      </c>
      <c r="F123" s="562">
        <v>0</v>
      </c>
    </row>
    <row r="124" spans="2:6" ht="15">
      <c r="B124" s="561" t="s">
        <v>566</v>
      </c>
      <c r="C124" s="683">
        <v>-73466.66</v>
      </c>
      <c r="D124" s="683">
        <v>-85066.66</v>
      </c>
      <c r="E124" s="683">
        <v>-11600</v>
      </c>
      <c r="F124" s="562">
        <v>0</v>
      </c>
    </row>
    <row r="125" spans="2:6" ht="15">
      <c r="B125" s="561" t="s">
        <v>567</v>
      </c>
      <c r="C125" s="683">
        <v>-29365101</v>
      </c>
      <c r="D125" s="683">
        <v>-29943222.780000001</v>
      </c>
      <c r="E125" s="683">
        <v>-578121.78</v>
      </c>
      <c r="F125" s="562">
        <v>0</v>
      </c>
    </row>
    <row r="126" spans="2:6" ht="15">
      <c r="B126" s="561" t="s">
        <v>568</v>
      </c>
      <c r="C126" s="683">
        <v>-5303375.53</v>
      </c>
      <c r="D126" s="683">
        <v>-5104381</v>
      </c>
      <c r="E126" s="683">
        <v>198994.53</v>
      </c>
      <c r="F126" s="562">
        <v>0</v>
      </c>
    </row>
    <row r="127" spans="2:6" ht="15">
      <c r="B127" s="561" t="s">
        <v>569</v>
      </c>
      <c r="C127" s="683">
        <v>-733139.24</v>
      </c>
      <c r="D127" s="683">
        <v>-938892.5</v>
      </c>
      <c r="E127" s="683">
        <v>-205753.26</v>
      </c>
      <c r="F127" s="562">
        <v>0</v>
      </c>
    </row>
    <row r="128" spans="2:6" ht="15">
      <c r="B128" s="561" t="s">
        <v>570</v>
      </c>
      <c r="C128" s="683">
        <v>-16334.49</v>
      </c>
      <c r="D128" s="683">
        <v>-24462.38</v>
      </c>
      <c r="E128" s="683">
        <v>-8127.89</v>
      </c>
      <c r="F128" s="562">
        <v>0</v>
      </c>
    </row>
    <row r="129" spans="2:6" ht="15">
      <c r="B129" s="561" t="s">
        <v>571</v>
      </c>
      <c r="C129" s="683">
        <v>-160688.17000000001</v>
      </c>
      <c r="D129" s="683">
        <v>-202894.18</v>
      </c>
      <c r="E129" s="683">
        <v>-42206.01</v>
      </c>
      <c r="F129" s="562">
        <v>0</v>
      </c>
    </row>
    <row r="130" spans="2:6" ht="15">
      <c r="B130" s="561" t="s">
        <v>572</v>
      </c>
      <c r="C130" s="683">
        <v>-9620934.1899999995</v>
      </c>
      <c r="D130" s="683">
        <v>-12016144.9</v>
      </c>
      <c r="E130" s="683">
        <v>-2395210.71</v>
      </c>
      <c r="F130" s="562">
        <v>0</v>
      </c>
    </row>
    <row r="131" spans="2:6" ht="15">
      <c r="B131" s="561" t="s">
        <v>573</v>
      </c>
      <c r="C131" s="683">
        <v>-37863070.359999999</v>
      </c>
      <c r="D131" s="683">
        <v>-38507105.380000003</v>
      </c>
      <c r="E131" s="683">
        <v>-644035.02</v>
      </c>
      <c r="F131" s="562">
        <v>0</v>
      </c>
    </row>
    <row r="132" spans="2:6" ht="15">
      <c r="B132" s="561" t="s">
        <v>574</v>
      </c>
      <c r="C132" s="683">
        <v>-211609.02</v>
      </c>
      <c r="D132" s="683">
        <v>-211609.02</v>
      </c>
      <c r="E132" s="683">
        <v>0</v>
      </c>
      <c r="F132" s="562">
        <v>0</v>
      </c>
    </row>
    <row r="133" spans="2:6" ht="15">
      <c r="B133" s="561" t="s">
        <v>575</v>
      </c>
      <c r="C133" s="683">
        <v>-7723293.2199999997</v>
      </c>
      <c r="D133" s="683">
        <v>-7932690.6500000004</v>
      </c>
      <c r="E133" s="683">
        <v>-209397.43</v>
      </c>
      <c r="F133" s="562">
        <v>0</v>
      </c>
    </row>
    <row r="134" spans="2:6" ht="15">
      <c r="B134" s="561" t="s">
        <v>576</v>
      </c>
      <c r="C134" s="683">
        <v>-87174.44</v>
      </c>
      <c r="D134" s="683">
        <v>-161895.39000000001</v>
      </c>
      <c r="E134" s="683">
        <v>-74720.95</v>
      </c>
      <c r="F134" s="562">
        <v>0</v>
      </c>
    </row>
    <row r="135" spans="2:6" ht="15">
      <c r="B135" s="561" t="s">
        <v>577</v>
      </c>
      <c r="C135" s="683">
        <v>-4996.9799999999996</v>
      </c>
      <c r="D135" s="683">
        <v>-5702.43</v>
      </c>
      <c r="E135" s="683">
        <v>-705.45</v>
      </c>
      <c r="F135" s="562">
        <v>0</v>
      </c>
    </row>
    <row r="136" spans="2:6" ht="15">
      <c r="B136" s="561" t="s">
        <v>880</v>
      </c>
      <c r="C136" s="683">
        <v>-52453.4</v>
      </c>
      <c r="D136" s="683">
        <v>-146044.1</v>
      </c>
      <c r="E136" s="683">
        <v>-93590.7</v>
      </c>
      <c r="F136" s="562">
        <v>0</v>
      </c>
    </row>
    <row r="137" spans="2:6" ht="15">
      <c r="B137" s="561" t="s">
        <v>578</v>
      </c>
      <c r="C137" s="683">
        <v>-3216676.11</v>
      </c>
      <c r="D137" s="683">
        <v>-3822515.96</v>
      </c>
      <c r="E137" s="683">
        <v>-605839.85</v>
      </c>
      <c r="F137" s="562">
        <v>0</v>
      </c>
    </row>
    <row r="138" spans="2:6" ht="15">
      <c r="B138" s="561" t="s">
        <v>579</v>
      </c>
      <c r="C138" s="683">
        <v>-376487.53</v>
      </c>
      <c r="D138" s="683">
        <v>-429695.16</v>
      </c>
      <c r="E138" s="683">
        <v>-53207.63</v>
      </c>
      <c r="F138" s="562">
        <v>0</v>
      </c>
    </row>
    <row r="139" spans="2:6" ht="15">
      <c r="B139" s="561" t="s">
        <v>580</v>
      </c>
      <c r="C139" s="683">
        <v>-47250.400000000001</v>
      </c>
      <c r="D139" s="683">
        <v>-58994.02</v>
      </c>
      <c r="E139" s="683">
        <v>-11743.62</v>
      </c>
      <c r="F139" s="562">
        <v>0</v>
      </c>
    </row>
    <row r="140" spans="2:6" ht="15">
      <c r="B140" s="561" t="s">
        <v>581</v>
      </c>
      <c r="C140" s="683">
        <v>-4834096.7699999996</v>
      </c>
      <c r="D140" s="683">
        <v>-4853175.05</v>
      </c>
      <c r="E140" s="683">
        <v>-19078.28</v>
      </c>
      <c r="F140" s="562">
        <v>0</v>
      </c>
    </row>
    <row r="141" spans="2:6" ht="15">
      <c r="B141" s="561" t="s">
        <v>582</v>
      </c>
      <c r="C141" s="683">
        <v>-3814191.62</v>
      </c>
      <c r="D141" s="683">
        <v>-3963934.49</v>
      </c>
      <c r="E141" s="683">
        <v>-149742.87</v>
      </c>
      <c r="F141" s="562">
        <v>0</v>
      </c>
    </row>
    <row r="142" spans="2:6" ht="15">
      <c r="B142" s="561" t="s">
        <v>583</v>
      </c>
      <c r="C142" s="683">
        <v>-1728603.31</v>
      </c>
      <c r="D142" s="683">
        <v>-2067567.63</v>
      </c>
      <c r="E142" s="683">
        <v>-338964.32</v>
      </c>
      <c r="F142" s="562">
        <v>0</v>
      </c>
    </row>
    <row r="143" spans="2:6" ht="15">
      <c r="B143" s="561" t="s">
        <v>584</v>
      </c>
      <c r="C143" s="683">
        <v>-6215696.2199999997</v>
      </c>
      <c r="D143" s="683">
        <v>-7364432.2699999996</v>
      </c>
      <c r="E143" s="683">
        <v>-1148736.05</v>
      </c>
      <c r="F143" s="562">
        <v>0</v>
      </c>
    </row>
    <row r="144" spans="2:6" ht="15">
      <c r="B144" s="561" t="s">
        <v>585</v>
      </c>
      <c r="C144" s="683">
        <v>-126911021.90000001</v>
      </c>
      <c r="D144" s="683">
        <v>-134862556.55000001</v>
      </c>
      <c r="E144" s="683">
        <v>-7951534.6500000004</v>
      </c>
      <c r="F144" s="562">
        <v>0</v>
      </c>
    </row>
    <row r="145" spans="2:6" ht="15">
      <c r="B145" s="363"/>
      <c r="C145" s="365"/>
      <c r="D145" s="365"/>
      <c r="E145" s="365"/>
      <c r="F145" s="365"/>
    </row>
    <row r="146" spans="2:6" ht="18" customHeight="1">
      <c r="C146" s="684">
        <v>391034433.70999998</v>
      </c>
      <c r="D146" s="684">
        <v>388004784.81999999</v>
      </c>
      <c r="E146" s="684">
        <v>-3029648.89</v>
      </c>
      <c r="F146" s="202">
        <v>0</v>
      </c>
    </row>
    <row r="149" spans="2:6" ht="21.75" customHeight="1">
      <c r="B149" s="201" t="s">
        <v>370</v>
      </c>
      <c r="C149" s="202" t="s">
        <v>294</v>
      </c>
      <c r="D149" s="202" t="s">
        <v>295</v>
      </c>
      <c r="E149" s="202" t="s">
        <v>296</v>
      </c>
      <c r="F149" s="202" t="s">
        <v>297</v>
      </c>
    </row>
    <row r="150" spans="2:6">
      <c r="B150" s="203" t="s">
        <v>477</v>
      </c>
      <c r="C150" s="204"/>
      <c r="D150" s="204"/>
      <c r="E150" s="204"/>
      <c r="F150" s="204"/>
    </row>
    <row r="151" spans="2:6">
      <c r="B151" s="205"/>
      <c r="C151" s="206"/>
      <c r="D151" s="206"/>
      <c r="E151" s="206"/>
      <c r="F151" s="206"/>
    </row>
    <row r="152" spans="2:6">
      <c r="B152" s="205" t="s">
        <v>478</v>
      </c>
      <c r="C152" s="206"/>
      <c r="D152" s="206"/>
      <c r="E152" s="206"/>
      <c r="F152" s="206"/>
    </row>
    <row r="153" spans="2:6">
      <c r="B153" s="205"/>
      <c r="C153" s="206"/>
      <c r="D153" s="206"/>
      <c r="E153" s="206"/>
      <c r="F153" s="206"/>
    </row>
    <row r="154" spans="2:6">
      <c r="B154" s="205" t="s">
        <v>476</v>
      </c>
      <c r="C154" s="206"/>
      <c r="D154" s="206"/>
      <c r="E154" s="206"/>
      <c r="F154" s="206"/>
    </row>
    <row r="155" spans="2:6" ht="15">
      <c r="B155" s="361"/>
      <c r="C155" s="207"/>
      <c r="D155" s="207"/>
      <c r="E155" s="207"/>
      <c r="F155" s="207"/>
    </row>
    <row r="156" spans="2:6" ht="16.5" customHeight="1">
      <c r="C156" s="202">
        <f>SUM(C154:C155)</f>
        <v>0</v>
      </c>
      <c r="D156" s="202">
        <f t="shared" ref="D156:E156" si="2">SUM(D154:D155)</f>
        <v>0</v>
      </c>
      <c r="E156" s="202">
        <f t="shared" si="2"/>
        <v>0</v>
      </c>
      <c r="F156" s="222"/>
    </row>
    <row r="159" spans="2:6" ht="27" customHeight="1">
      <c r="B159" s="201" t="s">
        <v>371</v>
      </c>
      <c r="C159" s="202" t="s">
        <v>292</v>
      </c>
    </row>
    <row r="160" spans="2:6">
      <c r="B160" s="203" t="s">
        <v>479</v>
      </c>
      <c r="C160" s="204"/>
    </row>
    <row r="161" spans="2:4">
      <c r="B161" s="205"/>
      <c r="C161" s="206"/>
    </row>
    <row r="162" spans="2:4">
      <c r="B162" s="17"/>
      <c r="C162" s="207"/>
    </row>
    <row r="163" spans="2:4" ht="15" customHeight="1">
      <c r="C163" s="202">
        <f>SUM(C161:C162)</f>
        <v>0</v>
      </c>
    </row>
    <row r="164" spans="2:4" ht="15">
      <c r="B164" s="567"/>
    </row>
    <row r="166" spans="2:4" ht="22.5" customHeight="1">
      <c r="B166" s="223" t="s">
        <v>373</v>
      </c>
      <c r="C166" s="224" t="s">
        <v>292</v>
      </c>
      <c r="D166" s="225" t="s">
        <v>372</v>
      </c>
    </row>
    <row r="167" spans="2:4">
      <c r="B167" s="226"/>
      <c r="C167" s="227"/>
      <c r="D167" s="228"/>
    </row>
    <row r="168" spans="2:4">
      <c r="B168" s="229"/>
      <c r="C168" s="230"/>
      <c r="D168" s="231"/>
    </row>
    <row r="169" spans="2:4">
      <c r="B169" s="59"/>
      <c r="C169" s="232"/>
      <c r="D169" s="232"/>
    </row>
    <row r="170" spans="2:4">
      <c r="B170" s="59"/>
      <c r="C170" s="232"/>
      <c r="D170" s="232"/>
    </row>
    <row r="171" spans="2:4">
      <c r="B171" s="61"/>
      <c r="C171" s="233"/>
      <c r="D171" s="233"/>
    </row>
    <row r="172" spans="2:4" ht="14.25" customHeight="1">
      <c r="C172" s="202">
        <f t="shared" ref="C172" si="3">SUM(C170:C171)</f>
        <v>0</v>
      </c>
      <c r="D172" s="202"/>
    </row>
    <row r="175" spans="2:4">
      <c r="B175" s="19" t="s">
        <v>6</v>
      </c>
    </row>
    <row r="177" spans="2:6" ht="20.25" customHeight="1">
      <c r="B177" s="223" t="s">
        <v>480</v>
      </c>
      <c r="C177" s="224" t="s">
        <v>292</v>
      </c>
      <c r="D177" s="202" t="s">
        <v>374</v>
      </c>
      <c r="E177" s="202" t="s">
        <v>375</v>
      </c>
      <c r="F177" s="202" t="s">
        <v>376</v>
      </c>
    </row>
    <row r="178" spans="2:6" ht="15">
      <c r="B178" s="685" t="s">
        <v>586</v>
      </c>
      <c r="C178" s="683">
        <v>-44566.15</v>
      </c>
      <c r="D178" s="221"/>
      <c r="E178" s="221"/>
      <c r="F178" s="221"/>
    </row>
    <row r="179" spans="2:6" ht="15">
      <c r="B179" s="685" t="s">
        <v>587</v>
      </c>
      <c r="C179" s="683">
        <v>-5606838.8399999999</v>
      </c>
      <c r="D179" s="209"/>
      <c r="E179" s="209"/>
      <c r="F179" s="209"/>
    </row>
    <row r="180" spans="2:6" ht="15">
      <c r="B180" s="685" t="s">
        <v>588</v>
      </c>
      <c r="C180" s="683">
        <v>-24330.68</v>
      </c>
      <c r="D180" s="209"/>
      <c r="E180" s="209"/>
      <c r="F180" s="209"/>
    </row>
    <row r="181" spans="2:6" ht="15">
      <c r="B181" s="685" t="s">
        <v>1139</v>
      </c>
      <c r="C181" s="683">
        <v>-37120</v>
      </c>
      <c r="D181" s="209"/>
      <c r="E181" s="209"/>
      <c r="F181" s="209"/>
    </row>
    <row r="182" spans="2:6" ht="15">
      <c r="B182" s="685" t="s">
        <v>1140</v>
      </c>
      <c r="C182" s="683">
        <v>-108990.7</v>
      </c>
      <c r="D182" s="209"/>
      <c r="E182" s="209"/>
      <c r="F182" s="209"/>
    </row>
    <row r="183" spans="2:6" ht="15">
      <c r="B183" s="685" t="s">
        <v>589</v>
      </c>
      <c r="C183" s="683">
        <v>-4885415.33</v>
      </c>
      <c r="D183" s="209"/>
      <c r="E183" s="209"/>
      <c r="F183" s="209"/>
    </row>
    <row r="184" spans="2:6" ht="15">
      <c r="B184" s="685" t="s">
        <v>590</v>
      </c>
      <c r="C184" s="683">
        <v>-2383.87</v>
      </c>
      <c r="D184" s="209"/>
      <c r="E184" s="209"/>
      <c r="F184" s="209"/>
    </row>
    <row r="185" spans="2:6" ht="15">
      <c r="B185" s="685" t="s">
        <v>591</v>
      </c>
      <c r="C185" s="683">
        <v>-664.11</v>
      </c>
      <c r="D185" s="209"/>
      <c r="E185" s="209"/>
      <c r="F185" s="209"/>
    </row>
    <row r="186" spans="2:6" ht="15">
      <c r="B186" s="685" t="s">
        <v>592</v>
      </c>
      <c r="C186" s="683">
        <v>-2942289.32</v>
      </c>
      <c r="D186" s="209"/>
      <c r="E186" s="209"/>
      <c r="F186" s="209"/>
    </row>
    <row r="187" spans="2:6" ht="15">
      <c r="B187" s="685" t="s">
        <v>593</v>
      </c>
      <c r="C187" s="683">
        <v>-837042.26</v>
      </c>
      <c r="D187" s="209"/>
      <c r="E187" s="209"/>
      <c r="F187" s="209"/>
    </row>
    <row r="188" spans="2:6" ht="15">
      <c r="B188" s="685" t="s">
        <v>594</v>
      </c>
      <c r="C188" s="683">
        <v>-321540.28999999998</v>
      </c>
      <c r="D188" s="209"/>
      <c r="E188" s="209"/>
      <c r="F188" s="209"/>
    </row>
    <row r="189" spans="2:6" ht="15">
      <c r="B189" s="685" t="s">
        <v>595</v>
      </c>
      <c r="C189" s="683">
        <v>-461968.07</v>
      </c>
      <c r="D189" s="209"/>
      <c r="E189" s="209"/>
      <c r="F189" s="209"/>
    </row>
    <row r="190" spans="2:6" ht="15">
      <c r="B190" s="685" t="s">
        <v>596</v>
      </c>
      <c r="C190" s="683">
        <v>2.2200000000000002</v>
      </c>
      <c r="D190" s="209"/>
      <c r="E190" s="209"/>
      <c r="F190" s="209"/>
    </row>
    <row r="191" spans="2:6" ht="15">
      <c r="B191" s="685" t="s">
        <v>597</v>
      </c>
      <c r="C191" s="683">
        <v>-8957.52</v>
      </c>
      <c r="D191" s="209"/>
      <c r="E191" s="209"/>
      <c r="F191" s="209"/>
    </row>
    <row r="192" spans="2:6" ht="15">
      <c r="B192" s="685" t="s">
        <v>598</v>
      </c>
      <c r="C192" s="683">
        <v>-118955.38</v>
      </c>
      <c r="D192" s="209"/>
      <c r="E192" s="209"/>
      <c r="F192" s="209"/>
    </row>
    <row r="193" spans="2:6" ht="15">
      <c r="B193" s="685" t="s">
        <v>599</v>
      </c>
      <c r="C193" s="683">
        <v>-475320.8</v>
      </c>
      <c r="D193" s="209"/>
      <c r="E193" s="209"/>
      <c r="F193" s="209"/>
    </row>
    <row r="194" spans="2:6" ht="15">
      <c r="B194" s="685" t="s">
        <v>600</v>
      </c>
      <c r="C194" s="683">
        <v>-132031.71</v>
      </c>
      <c r="D194" s="209"/>
      <c r="E194" s="209"/>
      <c r="F194" s="209"/>
    </row>
    <row r="195" spans="2:6" ht="15">
      <c r="B195" s="685" t="s">
        <v>601</v>
      </c>
      <c r="C195" s="683">
        <v>-90860.82</v>
      </c>
      <c r="D195" s="209"/>
      <c r="E195" s="209"/>
      <c r="F195" s="209"/>
    </row>
    <row r="196" spans="2:6" ht="15">
      <c r="B196" s="685" t="s">
        <v>602</v>
      </c>
      <c r="C196" s="683">
        <v>-2274.89</v>
      </c>
      <c r="D196" s="209"/>
      <c r="E196" s="209"/>
      <c r="F196" s="209"/>
    </row>
    <row r="197" spans="2:6" ht="15">
      <c r="B197" s="685" t="s">
        <v>603</v>
      </c>
      <c r="C197" s="683">
        <v>-1067224.93</v>
      </c>
      <c r="D197" s="209"/>
      <c r="E197" s="209"/>
      <c r="F197" s="209"/>
    </row>
    <row r="198" spans="2:6" ht="15">
      <c r="B198" s="685" t="s">
        <v>604</v>
      </c>
      <c r="C198" s="683">
        <v>0.01</v>
      </c>
      <c r="D198" s="209"/>
      <c r="E198" s="209"/>
      <c r="F198" s="209"/>
    </row>
    <row r="199" spans="2:6" ht="15">
      <c r="B199" s="685" t="s">
        <v>605</v>
      </c>
      <c r="C199" s="683">
        <v>-243.01</v>
      </c>
      <c r="D199" s="209"/>
      <c r="E199" s="209"/>
      <c r="F199" s="209"/>
    </row>
    <row r="200" spans="2:6" ht="15">
      <c r="B200" s="685" t="s">
        <v>606</v>
      </c>
      <c r="C200" s="683">
        <v>-1944.73</v>
      </c>
      <c r="D200" s="209"/>
      <c r="E200" s="209"/>
      <c r="F200" s="209"/>
    </row>
    <row r="201" spans="2:6" ht="15">
      <c r="B201" s="685" t="s">
        <v>607</v>
      </c>
      <c r="C201" s="683">
        <v>173375</v>
      </c>
      <c r="D201" s="209"/>
      <c r="E201" s="209"/>
      <c r="F201" s="209"/>
    </row>
    <row r="202" spans="2:6" ht="15">
      <c r="B202" s="685" t="s">
        <v>608</v>
      </c>
      <c r="C202" s="683">
        <v>-687327.58</v>
      </c>
      <c r="D202" s="209"/>
      <c r="E202" s="209"/>
      <c r="F202" s="209"/>
    </row>
    <row r="203" spans="2:6" ht="15">
      <c r="B203" s="685" t="s">
        <v>1141</v>
      </c>
      <c r="C203" s="683">
        <v>-4468513.72</v>
      </c>
      <c r="D203" s="209"/>
      <c r="E203" s="209"/>
      <c r="F203" s="209"/>
    </row>
    <row r="204" spans="2:6" ht="15">
      <c r="B204" s="685" t="s">
        <v>1142</v>
      </c>
      <c r="C204" s="683">
        <v>632554.28</v>
      </c>
      <c r="D204" s="209"/>
      <c r="E204" s="209"/>
      <c r="F204" s="209"/>
    </row>
    <row r="205" spans="2:6" ht="15">
      <c r="B205" s="685" t="s">
        <v>609</v>
      </c>
      <c r="C205" s="683">
        <v>-111</v>
      </c>
      <c r="D205" s="209"/>
      <c r="E205" s="209"/>
      <c r="F205" s="209"/>
    </row>
    <row r="206" spans="2:6" ht="15">
      <c r="B206" s="685" t="s">
        <v>610</v>
      </c>
      <c r="C206" s="683">
        <v>-5867.25</v>
      </c>
      <c r="D206" s="209"/>
      <c r="E206" s="209"/>
      <c r="F206" s="209"/>
    </row>
    <row r="207" spans="2:6" ht="15">
      <c r="B207" s="685" t="s">
        <v>611</v>
      </c>
      <c r="C207" s="683">
        <v>-5429.49</v>
      </c>
      <c r="D207" s="209"/>
      <c r="E207" s="209"/>
      <c r="F207" s="209"/>
    </row>
    <row r="208" spans="2:6" ht="15">
      <c r="B208" s="685" t="s">
        <v>612</v>
      </c>
      <c r="C208" s="683">
        <v>-708141.81</v>
      </c>
      <c r="D208" s="209"/>
      <c r="E208" s="209"/>
      <c r="F208" s="209"/>
    </row>
    <row r="209" spans="2:6" ht="15">
      <c r="B209" s="685" t="s">
        <v>613</v>
      </c>
      <c r="C209" s="683">
        <v>-20997</v>
      </c>
      <c r="D209" s="209"/>
      <c r="E209" s="209"/>
      <c r="F209" s="209"/>
    </row>
    <row r="210" spans="2:6" ht="16.5" customHeight="1">
      <c r="B210" s="702" t="s">
        <v>895</v>
      </c>
      <c r="C210" s="703">
        <v>-22261419.75</v>
      </c>
      <c r="D210" s="244"/>
      <c r="E210" s="202"/>
      <c r="F210" s="202"/>
    </row>
    <row r="211" spans="2:6" ht="15">
      <c r="B211" s="704"/>
      <c r="C211" s="705"/>
      <c r="D211" s="704"/>
    </row>
    <row r="214" spans="2:6" ht="20.25" customHeight="1">
      <c r="B214" s="245" t="s">
        <v>378</v>
      </c>
      <c r="C214" s="246" t="s">
        <v>292</v>
      </c>
      <c r="D214" s="202" t="s">
        <v>377</v>
      </c>
      <c r="E214" s="202" t="s">
        <v>372</v>
      </c>
    </row>
    <row r="215" spans="2:6" ht="15">
      <c r="B215" s="514" t="s">
        <v>867</v>
      </c>
      <c r="C215" s="683">
        <v>-79394.53</v>
      </c>
      <c r="D215" s="239"/>
      <c r="E215" s="236"/>
    </row>
    <row r="216" spans="2:6" ht="15">
      <c r="B216" s="514" t="s">
        <v>614</v>
      </c>
      <c r="C216" s="683">
        <v>-79394.53</v>
      </c>
      <c r="D216" s="239"/>
      <c r="E216" s="240"/>
    </row>
    <row r="217" spans="2:6">
      <c r="B217" s="241"/>
      <c r="C217" s="242"/>
      <c r="D217" s="523"/>
      <c r="E217" s="243"/>
    </row>
    <row r="218" spans="2:6" ht="16.5" customHeight="1">
      <c r="C218" s="520">
        <f>+C216</f>
        <v>-79394.53</v>
      </c>
      <c r="D218" s="865"/>
      <c r="E218" s="866"/>
    </row>
    <row r="221" spans="2:6" ht="27.75" customHeight="1">
      <c r="B221" s="223" t="s">
        <v>379</v>
      </c>
      <c r="C221" s="224" t="s">
        <v>292</v>
      </c>
      <c r="D221" s="202" t="s">
        <v>377</v>
      </c>
      <c r="E221" s="202" t="s">
        <v>372</v>
      </c>
    </row>
    <row r="222" spans="2:6">
      <c r="B222" s="234" t="s">
        <v>481</v>
      </c>
      <c r="C222" s="235"/>
      <c r="D222" s="686"/>
      <c r="E222" s="236"/>
    </row>
    <row r="223" spans="2:6">
      <c r="B223" s="237"/>
      <c r="C223" s="238"/>
      <c r="D223" s="239"/>
      <c r="E223" s="240"/>
    </row>
    <row r="224" spans="2:6">
      <c r="B224" s="241"/>
      <c r="C224" s="242"/>
      <c r="D224" s="523"/>
      <c r="E224" s="243"/>
    </row>
    <row r="225" spans="2:5" ht="15" customHeight="1">
      <c r="C225" s="202">
        <f>SUM(C223:C224)</f>
        <v>0</v>
      </c>
      <c r="D225" s="865"/>
      <c r="E225" s="866"/>
    </row>
    <row r="226" spans="2:5" ht="15">
      <c r="B226" s="567"/>
    </row>
    <row r="228" spans="2:5" ht="24" customHeight="1">
      <c r="B228" s="223" t="s">
        <v>380</v>
      </c>
      <c r="C228" s="224" t="s">
        <v>292</v>
      </c>
      <c r="D228" s="202" t="s">
        <v>377</v>
      </c>
      <c r="E228" s="202" t="s">
        <v>372</v>
      </c>
    </row>
    <row r="229" spans="2:5">
      <c r="B229" s="234" t="s">
        <v>482</v>
      </c>
      <c r="C229" s="235"/>
      <c r="D229" s="686"/>
      <c r="E229" s="236"/>
    </row>
    <row r="230" spans="2:5">
      <c r="B230" s="237"/>
      <c r="C230" s="238"/>
      <c r="D230" s="239"/>
      <c r="E230" s="240"/>
    </row>
    <row r="231" spans="2:5">
      <c r="B231" s="241"/>
      <c r="C231" s="242"/>
      <c r="D231" s="523"/>
      <c r="E231" s="243"/>
    </row>
    <row r="232" spans="2:5" ht="16.5" customHeight="1">
      <c r="C232" s="202">
        <f>SUM(C230:C231)</f>
        <v>0</v>
      </c>
      <c r="D232" s="865"/>
      <c r="E232" s="866"/>
    </row>
    <row r="235" spans="2:5" ht="24" customHeight="1">
      <c r="B235" s="223" t="s">
        <v>381</v>
      </c>
      <c r="C235" s="224" t="s">
        <v>292</v>
      </c>
      <c r="D235" s="244" t="s">
        <v>377</v>
      </c>
      <c r="E235" s="244" t="s">
        <v>300</v>
      </c>
    </row>
    <row r="236" spans="2:5">
      <c r="B236" s="234" t="s">
        <v>483</v>
      </c>
      <c r="C236" s="687">
        <v>-46132.99</v>
      </c>
      <c r="D236" s="204">
        <v>0</v>
      </c>
      <c r="E236" s="204">
        <v>0</v>
      </c>
    </row>
    <row r="237" spans="2:5" ht="15">
      <c r="B237" s="364" t="s">
        <v>615</v>
      </c>
      <c r="C237" s="683">
        <v>-46133</v>
      </c>
      <c r="D237" s="206">
        <v>0</v>
      </c>
      <c r="E237" s="206">
        <v>0</v>
      </c>
    </row>
    <row r="238" spans="2:5" ht="15">
      <c r="B238" s="363" t="s">
        <v>616</v>
      </c>
      <c r="C238" s="683">
        <v>0.01</v>
      </c>
      <c r="D238" s="18">
        <v>0</v>
      </c>
      <c r="E238" s="18">
        <v>0</v>
      </c>
    </row>
    <row r="239" spans="2:5" ht="18.75" customHeight="1">
      <c r="C239" s="202"/>
      <c r="D239" s="865"/>
      <c r="E239" s="866"/>
    </row>
    <row r="242" spans="2:5">
      <c r="B242" s="19" t="s">
        <v>384</v>
      </c>
    </row>
    <row r="243" spans="2:5">
      <c r="B243" s="19"/>
    </row>
    <row r="244" spans="2:5">
      <c r="B244" s="19" t="s">
        <v>382</v>
      </c>
    </row>
    <row r="246" spans="2:5" ht="24" customHeight="1">
      <c r="B246" s="245" t="s">
        <v>298</v>
      </c>
      <c r="C246" s="246" t="s">
        <v>292</v>
      </c>
      <c r="D246" s="202" t="s">
        <v>299</v>
      </c>
      <c r="E246" s="202" t="s">
        <v>300</v>
      </c>
    </row>
    <row r="247" spans="2:5" ht="15">
      <c r="B247" s="685" t="s">
        <v>617</v>
      </c>
      <c r="C247" s="562">
        <v>-119914.5</v>
      </c>
      <c r="D247" s="365">
        <v>0</v>
      </c>
      <c r="E247" s="365">
        <v>0</v>
      </c>
    </row>
    <row r="248" spans="2:5" ht="15">
      <c r="B248" s="685" t="s">
        <v>618</v>
      </c>
      <c r="C248" s="562">
        <v>-41405.5</v>
      </c>
      <c r="D248" s="365">
        <v>0</v>
      </c>
      <c r="E248" s="365">
        <v>0</v>
      </c>
    </row>
    <row r="249" spans="2:5" ht="15">
      <c r="B249" s="685" t="s">
        <v>619</v>
      </c>
      <c r="C249" s="562">
        <v>-161320</v>
      </c>
      <c r="D249" s="365">
        <v>0</v>
      </c>
      <c r="E249" s="365">
        <v>0</v>
      </c>
    </row>
    <row r="250" spans="2:5" ht="15">
      <c r="B250" s="685" t="s">
        <v>620</v>
      </c>
      <c r="C250" s="562">
        <v>-31210</v>
      </c>
      <c r="D250" s="365">
        <v>0</v>
      </c>
      <c r="E250" s="365">
        <v>0</v>
      </c>
    </row>
    <row r="251" spans="2:5" ht="15">
      <c r="B251" s="685" t="s">
        <v>621</v>
      </c>
      <c r="C251" s="562">
        <v>-436342.66</v>
      </c>
      <c r="D251" s="365">
        <v>0</v>
      </c>
      <c r="E251" s="365">
        <v>0</v>
      </c>
    </row>
    <row r="252" spans="2:5" ht="15">
      <c r="B252" s="685" t="s">
        <v>622</v>
      </c>
      <c r="C252" s="562">
        <v>-1849466.96</v>
      </c>
      <c r="D252" s="365">
        <v>0</v>
      </c>
      <c r="E252" s="365">
        <v>0</v>
      </c>
    </row>
    <row r="253" spans="2:5" ht="15">
      <c r="B253" s="685" t="s">
        <v>623</v>
      </c>
      <c r="C253" s="562">
        <v>-2151000</v>
      </c>
      <c r="D253" s="365">
        <v>0</v>
      </c>
      <c r="E253" s="365">
        <v>0</v>
      </c>
    </row>
    <row r="254" spans="2:5" ht="15">
      <c r="B254" s="685" t="s">
        <v>624</v>
      </c>
      <c r="C254" s="562">
        <v>-35030.050000000003</v>
      </c>
      <c r="D254" s="365">
        <v>0</v>
      </c>
      <c r="E254" s="365">
        <v>0</v>
      </c>
    </row>
    <row r="255" spans="2:5" ht="15">
      <c r="B255" s="685" t="s">
        <v>625</v>
      </c>
      <c r="C255" s="562">
        <v>-85492.65</v>
      </c>
      <c r="D255" s="365">
        <v>0</v>
      </c>
      <c r="E255" s="365">
        <v>0</v>
      </c>
    </row>
    <row r="256" spans="2:5" ht="15">
      <c r="B256" s="685" t="s">
        <v>626</v>
      </c>
      <c r="C256" s="562">
        <v>-4588542.32</v>
      </c>
      <c r="D256" s="365">
        <v>0</v>
      </c>
      <c r="E256" s="365">
        <v>0</v>
      </c>
    </row>
    <row r="257" spans="2:5" ht="15">
      <c r="B257" s="685" t="s">
        <v>503</v>
      </c>
      <c r="C257" s="562">
        <v>-4749862.32</v>
      </c>
      <c r="D257" s="365">
        <v>0</v>
      </c>
      <c r="E257" s="365">
        <v>0</v>
      </c>
    </row>
    <row r="258" spans="2:5" ht="15">
      <c r="B258" s="685" t="s">
        <v>868</v>
      </c>
      <c r="C258" s="562">
        <v>-2715405.06</v>
      </c>
      <c r="D258" s="365">
        <v>0</v>
      </c>
      <c r="E258" s="365">
        <v>0</v>
      </c>
    </row>
    <row r="259" spans="2:5" ht="15">
      <c r="B259" s="685" t="s">
        <v>869</v>
      </c>
      <c r="C259" s="562">
        <v>-2715405.06</v>
      </c>
      <c r="D259" s="365">
        <v>0</v>
      </c>
      <c r="E259" s="365">
        <v>0</v>
      </c>
    </row>
    <row r="260" spans="2:5" ht="15">
      <c r="B260" s="685" t="s">
        <v>1143</v>
      </c>
      <c r="C260" s="562">
        <v>-774800</v>
      </c>
      <c r="D260" s="365"/>
      <c r="E260" s="365"/>
    </row>
    <row r="261" spans="2:5" ht="15">
      <c r="B261" s="685" t="s">
        <v>627</v>
      </c>
      <c r="C261" s="562">
        <v>-684838.03</v>
      </c>
      <c r="D261" s="365">
        <v>0</v>
      </c>
      <c r="E261" s="365">
        <v>0</v>
      </c>
    </row>
    <row r="262" spans="2:5" ht="15">
      <c r="B262" s="685" t="s">
        <v>628</v>
      </c>
      <c r="C262" s="562">
        <v>-19480</v>
      </c>
      <c r="D262" s="365">
        <v>0</v>
      </c>
      <c r="E262" s="365">
        <v>0</v>
      </c>
    </row>
    <row r="263" spans="2:5" ht="15">
      <c r="B263" s="685" t="s">
        <v>629</v>
      </c>
      <c r="C263" s="562">
        <v>-1479118.03</v>
      </c>
      <c r="D263" s="365">
        <v>0</v>
      </c>
      <c r="E263" s="365">
        <v>0</v>
      </c>
    </row>
    <row r="264" spans="2:5" ht="15">
      <c r="B264" s="685" t="s">
        <v>504</v>
      </c>
      <c r="C264" s="562">
        <v>-4194523.09</v>
      </c>
      <c r="D264" s="365">
        <v>0</v>
      </c>
      <c r="E264" s="365">
        <v>0</v>
      </c>
    </row>
    <row r="265" spans="2:5" ht="15">
      <c r="B265" s="685" t="s">
        <v>630</v>
      </c>
      <c r="C265" s="562">
        <v>-8944385.4100000001</v>
      </c>
      <c r="D265" s="365">
        <v>0</v>
      </c>
      <c r="E265" s="365">
        <v>0</v>
      </c>
    </row>
    <row r="266" spans="2:5" ht="15">
      <c r="B266" s="685" t="s">
        <v>631</v>
      </c>
      <c r="C266" s="562">
        <v>-35644904</v>
      </c>
      <c r="D266" s="365">
        <v>0</v>
      </c>
      <c r="E266" s="365">
        <v>0</v>
      </c>
    </row>
    <row r="267" spans="2:5" ht="15">
      <c r="B267" s="685" t="s">
        <v>1144</v>
      </c>
      <c r="C267" s="562">
        <v>-35644904</v>
      </c>
      <c r="D267" s="365">
        <v>0</v>
      </c>
      <c r="E267" s="365">
        <v>0</v>
      </c>
    </row>
    <row r="268" spans="2:5" ht="15">
      <c r="B268" s="685" t="s">
        <v>1145</v>
      </c>
      <c r="C268" s="562">
        <v>-35644904</v>
      </c>
      <c r="D268" s="365">
        <v>0</v>
      </c>
      <c r="E268" s="365">
        <v>0</v>
      </c>
    </row>
    <row r="269" spans="2:5" ht="15">
      <c r="B269" s="685" t="s">
        <v>632</v>
      </c>
      <c r="C269" s="562">
        <v>-43673918.479999997</v>
      </c>
      <c r="D269" s="365">
        <v>0</v>
      </c>
      <c r="E269" s="365">
        <v>0</v>
      </c>
    </row>
    <row r="270" spans="2:5" ht="15">
      <c r="B270" s="685" t="s">
        <v>505</v>
      </c>
      <c r="C270" s="562">
        <v>-3459917.6</v>
      </c>
      <c r="D270" s="365">
        <v>0</v>
      </c>
      <c r="E270" s="365">
        <v>0</v>
      </c>
    </row>
    <row r="271" spans="2:5" ht="15">
      <c r="B271" s="685" t="s">
        <v>633</v>
      </c>
      <c r="C271" s="562"/>
      <c r="D271" s="365"/>
      <c r="E271" s="365"/>
    </row>
    <row r="272" spans="2:5" ht="15">
      <c r="B272" s="685" t="s">
        <v>634</v>
      </c>
      <c r="C272" s="562"/>
      <c r="D272" s="365"/>
      <c r="E272" s="365"/>
    </row>
    <row r="273" spans="2:5" ht="15">
      <c r="B273" s="685" t="s">
        <v>635</v>
      </c>
      <c r="C273" s="562"/>
      <c r="D273" s="365"/>
      <c r="E273" s="365"/>
    </row>
    <row r="274" spans="2:5" ht="15">
      <c r="B274" s="685" t="s">
        <v>636</v>
      </c>
      <c r="C274" s="562"/>
      <c r="D274" s="365"/>
      <c r="E274" s="365"/>
    </row>
    <row r="275" spans="2:5" ht="15">
      <c r="B275" s="685" t="s">
        <v>637</v>
      </c>
      <c r="C275" s="562"/>
      <c r="D275" s="365"/>
      <c r="E275" s="365"/>
    </row>
    <row r="276" spans="2:5" ht="15">
      <c r="B276" s="685" t="s">
        <v>1146</v>
      </c>
      <c r="C276" s="562"/>
      <c r="D276" s="365"/>
      <c r="E276" s="365"/>
    </row>
    <row r="277" spans="2:5" ht="15">
      <c r="B277" s="685" t="s">
        <v>1147</v>
      </c>
      <c r="C277" s="562"/>
      <c r="D277" s="365"/>
      <c r="E277" s="365"/>
    </row>
    <row r="278" spans="2:5" ht="15">
      <c r="B278" s="685" t="s">
        <v>1148</v>
      </c>
      <c r="C278" s="562"/>
      <c r="D278" s="365"/>
      <c r="E278" s="365"/>
    </row>
    <row r="279" spans="2:5" ht="15">
      <c r="B279" s="685" t="s">
        <v>506</v>
      </c>
      <c r="C279" s="562">
        <v>-12344335.82</v>
      </c>
      <c r="D279" s="365">
        <v>0</v>
      </c>
      <c r="E279" s="365">
        <v>0</v>
      </c>
    </row>
    <row r="280" spans="2:5" ht="15">
      <c r="B280" s="685" t="s">
        <v>638</v>
      </c>
      <c r="C280" s="562">
        <v>-1250000</v>
      </c>
      <c r="D280" s="365">
        <v>0</v>
      </c>
      <c r="E280" s="365">
        <v>0</v>
      </c>
    </row>
    <row r="281" spans="2:5" ht="15.75" customHeight="1">
      <c r="B281" s="326"/>
      <c r="C281" s="684">
        <v>-201384267.52000001</v>
      </c>
      <c r="D281" s="865"/>
      <c r="E281" s="866"/>
    </row>
    <row r="284" spans="2:5" ht="24.75" customHeight="1">
      <c r="B284" s="245" t="s">
        <v>397</v>
      </c>
      <c r="C284" s="246" t="s">
        <v>292</v>
      </c>
      <c r="D284" s="202" t="s">
        <v>299</v>
      </c>
      <c r="E284" s="202" t="s">
        <v>300</v>
      </c>
    </row>
    <row r="285" spans="2:5" ht="15">
      <c r="B285" s="364" t="s">
        <v>639</v>
      </c>
      <c r="C285" s="683">
        <v>-1983529.53</v>
      </c>
      <c r="D285" s="221"/>
      <c r="E285" s="221"/>
    </row>
    <row r="286" spans="2:5" ht="15">
      <c r="B286" s="364" t="s">
        <v>507</v>
      </c>
      <c r="C286" s="683">
        <v>-1983529.53</v>
      </c>
      <c r="D286" s="209"/>
      <c r="E286" s="209"/>
    </row>
    <row r="287" spans="2:5" ht="15">
      <c r="B287" s="364" t="s">
        <v>640</v>
      </c>
      <c r="C287" s="683">
        <v>-8.92</v>
      </c>
      <c r="D287" s="209"/>
      <c r="E287" s="209"/>
    </row>
    <row r="288" spans="2:5" ht="15">
      <c r="B288" s="364" t="s">
        <v>508</v>
      </c>
      <c r="C288" s="683">
        <v>-8.92</v>
      </c>
      <c r="D288" s="209"/>
      <c r="E288" s="209"/>
    </row>
    <row r="289" spans="2:5">
      <c r="B289" s="205"/>
      <c r="C289" s="209"/>
      <c r="D289" s="209"/>
      <c r="E289" s="209"/>
    </row>
    <row r="290" spans="2:5">
      <c r="B290" s="205"/>
      <c r="C290" s="209"/>
      <c r="D290" s="209"/>
      <c r="E290" s="209"/>
    </row>
    <row r="291" spans="2:5">
      <c r="B291" s="17"/>
      <c r="C291" s="210"/>
      <c r="D291" s="210"/>
      <c r="E291" s="210"/>
    </row>
    <row r="292" spans="2:5" ht="16.5" customHeight="1">
      <c r="C292" s="684">
        <v>-1983538.45</v>
      </c>
      <c r="D292" s="865"/>
      <c r="E292" s="866"/>
    </row>
    <row r="293" spans="2:5" ht="22.5" customHeight="1"/>
    <row r="294" spans="2:5" ht="17.25" customHeight="1">
      <c r="B294" s="19" t="s">
        <v>79</v>
      </c>
    </row>
    <row r="296" spans="2:5" ht="26.25" customHeight="1">
      <c r="B296" s="245" t="s">
        <v>301</v>
      </c>
      <c r="C296" s="246" t="s">
        <v>292</v>
      </c>
      <c r="D296" s="202" t="s">
        <v>302</v>
      </c>
      <c r="E296" s="202" t="s">
        <v>303</v>
      </c>
    </row>
    <row r="297" spans="2:5" ht="15">
      <c r="B297" s="685" t="s">
        <v>641</v>
      </c>
      <c r="C297" s="683">
        <v>86238421.629999995</v>
      </c>
      <c r="D297" s="683">
        <v>40.916600000000003</v>
      </c>
      <c r="E297" s="562">
        <v>0</v>
      </c>
    </row>
    <row r="298" spans="2:5" ht="15">
      <c r="B298" s="685" t="s">
        <v>642</v>
      </c>
      <c r="C298" s="683">
        <v>14672576.23</v>
      </c>
      <c r="D298" s="683">
        <v>6.9615</v>
      </c>
      <c r="E298" s="562">
        <v>0</v>
      </c>
    </row>
    <row r="299" spans="2:5" ht="19.5" customHeight="1">
      <c r="B299" s="685" t="s">
        <v>643</v>
      </c>
      <c r="C299" s="683">
        <v>15709066.140000001</v>
      </c>
      <c r="D299" s="683">
        <v>7.4532999999999996</v>
      </c>
      <c r="E299" s="562">
        <v>0</v>
      </c>
    </row>
    <row r="300" spans="2:5" ht="15">
      <c r="B300" s="685" t="s">
        <v>644</v>
      </c>
      <c r="C300" s="683">
        <v>1760717.31</v>
      </c>
      <c r="D300" s="683">
        <v>0.83540000000000003</v>
      </c>
      <c r="E300" s="562">
        <v>0</v>
      </c>
    </row>
    <row r="301" spans="2:5" ht="15">
      <c r="B301" s="685" t="s">
        <v>645</v>
      </c>
      <c r="C301" s="683">
        <v>9259826.5700000003</v>
      </c>
      <c r="D301" s="683">
        <v>4.3933999999999997</v>
      </c>
      <c r="E301" s="562">
        <v>0</v>
      </c>
    </row>
    <row r="302" spans="2:5" ht="15">
      <c r="B302" s="685" t="s">
        <v>646</v>
      </c>
      <c r="C302" s="683">
        <v>5843839.04</v>
      </c>
      <c r="D302" s="683">
        <v>2.7726999999999999</v>
      </c>
      <c r="E302" s="562">
        <v>0</v>
      </c>
    </row>
    <row r="303" spans="2:5" ht="15">
      <c r="B303" s="685" t="s">
        <v>647</v>
      </c>
      <c r="C303" s="683">
        <v>5864156.0700000003</v>
      </c>
      <c r="D303" s="683">
        <v>2.7823000000000002</v>
      </c>
      <c r="E303" s="562">
        <v>0</v>
      </c>
    </row>
    <row r="304" spans="2:5" ht="15">
      <c r="B304" s="685" t="s">
        <v>648</v>
      </c>
      <c r="C304" s="683">
        <v>5474680.7599999998</v>
      </c>
      <c r="D304" s="683">
        <v>2.5975000000000001</v>
      </c>
      <c r="E304" s="562">
        <v>0</v>
      </c>
    </row>
    <row r="305" spans="2:5" ht="15">
      <c r="B305" s="685" t="s">
        <v>1149</v>
      </c>
      <c r="C305" s="683">
        <v>4103438.4</v>
      </c>
      <c r="D305" s="683">
        <v>1.9469000000000001</v>
      </c>
      <c r="E305" s="562">
        <v>0</v>
      </c>
    </row>
    <row r="306" spans="2:5" ht="15">
      <c r="B306" s="685" t="s">
        <v>649</v>
      </c>
      <c r="C306" s="683">
        <v>375714.38</v>
      </c>
      <c r="D306" s="683">
        <v>0.17829999999999999</v>
      </c>
      <c r="E306" s="562"/>
    </row>
    <row r="307" spans="2:5" ht="15">
      <c r="B307" s="685" t="s">
        <v>1098</v>
      </c>
      <c r="C307" s="683">
        <v>170781.69</v>
      </c>
      <c r="D307" s="683">
        <v>8.1000000000000003E-2</v>
      </c>
      <c r="E307" s="562"/>
    </row>
    <row r="308" spans="2:5" ht="15">
      <c r="B308" s="685" t="s">
        <v>1150</v>
      </c>
      <c r="C308" s="683">
        <v>275199.87</v>
      </c>
      <c r="D308" s="683">
        <v>0.13059999999999999</v>
      </c>
      <c r="E308" s="562"/>
    </row>
    <row r="309" spans="2:5" ht="15">
      <c r="B309" s="685" t="s">
        <v>1151</v>
      </c>
      <c r="C309" s="683">
        <v>996718.53</v>
      </c>
      <c r="D309" s="683">
        <v>0.47289999999999999</v>
      </c>
      <c r="E309" s="562"/>
    </row>
    <row r="310" spans="2:5" ht="15">
      <c r="B310" s="685" t="s">
        <v>1152</v>
      </c>
      <c r="C310" s="683">
        <v>700741.91</v>
      </c>
      <c r="D310" s="683">
        <v>0.33250000000000002</v>
      </c>
      <c r="E310" s="562">
        <v>0</v>
      </c>
    </row>
    <row r="311" spans="2:5" ht="15">
      <c r="B311" s="685" t="s">
        <v>650</v>
      </c>
      <c r="C311" s="683">
        <v>169561.60000000001</v>
      </c>
      <c r="D311" s="683">
        <v>8.0399999999999999E-2</v>
      </c>
      <c r="E311" s="562"/>
    </row>
    <row r="312" spans="2:5" ht="15">
      <c r="B312" s="685" t="s">
        <v>1153</v>
      </c>
      <c r="C312" s="683">
        <v>10000</v>
      </c>
      <c r="D312" s="683">
        <v>4.7000000000000002E-3</v>
      </c>
      <c r="E312" s="562"/>
    </row>
    <row r="313" spans="2:5" ht="15">
      <c r="B313" s="685" t="s">
        <v>1154</v>
      </c>
      <c r="C313" s="683">
        <v>2910.98</v>
      </c>
      <c r="D313" s="683">
        <v>1.4E-3</v>
      </c>
      <c r="E313" s="562"/>
    </row>
    <row r="314" spans="2:5" ht="15">
      <c r="B314" s="685" t="s">
        <v>1099</v>
      </c>
      <c r="C314" s="683">
        <v>107225.67</v>
      </c>
      <c r="D314" s="683">
        <v>5.0900000000000001E-2</v>
      </c>
      <c r="E314" s="562"/>
    </row>
    <row r="315" spans="2:5" ht="15">
      <c r="B315" s="685" t="s">
        <v>1155</v>
      </c>
      <c r="C315" s="683">
        <v>24961.29</v>
      </c>
      <c r="D315" s="683">
        <v>1.18E-2</v>
      </c>
      <c r="E315" s="562"/>
    </row>
    <row r="316" spans="2:5" ht="15">
      <c r="B316" s="685" t="s">
        <v>1156</v>
      </c>
      <c r="C316" s="683">
        <v>14656.38</v>
      </c>
      <c r="D316" s="683">
        <v>7.0000000000000001E-3</v>
      </c>
      <c r="E316" s="562"/>
    </row>
    <row r="317" spans="2:5" ht="15">
      <c r="B317" s="685" t="s">
        <v>1157</v>
      </c>
      <c r="C317" s="683">
        <v>48198.98</v>
      </c>
      <c r="D317" s="683">
        <v>2.29E-2</v>
      </c>
      <c r="E317" s="562"/>
    </row>
    <row r="318" spans="2:5" ht="15">
      <c r="B318" s="685" t="s">
        <v>1158</v>
      </c>
      <c r="C318" s="683">
        <v>351250.99</v>
      </c>
      <c r="D318" s="683">
        <v>0.16669999999999999</v>
      </c>
      <c r="E318" s="562"/>
    </row>
    <row r="319" spans="2:5" ht="15">
      <c r="B319" s="685" t="s">
        <v>1159</v>
      </c>
      <c r="C319" s="683">
        <v>143720.94</v>
      </c>
      <c r="D319" s="683">
        <v>6.8199999999999997E-2</v>
      </c>
      <c r="E319" s="562">
        <v>0</v>
      </c>
    </row>
    <row r="320" spans="2:5" ht="15">
      <c r="B320" s="685" t="s">
        <v>1160</v>
      </c>
      <c r="C320" s="683">
        <v>203094.39</v>
      </c>
      <c r="D320" s="683">
        <v>9.64E-2</v>
      </c>
      <c r="E320" s="562"/>
    </row>
    <row r="321" spans="2:5" ht="15">
      <c r="B321" s="685" t="s">
        <v>1161</v>
      </c>
      <c r="C321" s="683">
        <v>98748.07</v>
      </c>
      <c r="D321" s="683">
        <v>4.6899999999999997E-2</v>
      </c>
      <c r="E321" s="562"/>
    </row>
    <row r="322" spans="2:5" ht="15">
      <c r="B322" s="685" t="s">
        <v>1162</v>
      </c>
      <c r="C322" s="683">
        <v>611443.02</v>
      </c>
      <c r="D322" s="683">
        <v>0.29010000000000002</v>
      </c>
      <c r="E322" s="562"/>
    </row>
    <row r="323" spans="2:5" ht="15">
      <c r="B323" s="685" t="s">
        <v>1163</v>
      </c>
      <c r="C323" s="683">
        <v>63512.07</v>
      </c>
      <c r="D323" s="683">
        <v>3.0099999999999998E-2</v>
      </c>
      <c r="E323" s="562"/>
    </row>
    <row r="324" spans="2:5" ht="15">
      <c r="B324" s="685" t="s">
        <v>1164</v>
      </c>
      <c r="C324" s="683">
        <v>10989.5</v>
      </c>
      <c r="D324" s="683">
        <v>5.1999999999999998E-3</v>
      </c>
      <c r="E324" s="562"/>
    </row>
    <row r="325" spans="2:5" ht="15">
      <c r="B325" s="685" t="s">
        <v>1165</v>
      </c>
      <c r="C325" s="683">
        <v>3309.12</v>
      </c>
      <c r="D325" s="683">
        <v>1.6000000000000001E-3</v>
      </c>
      <c r="E325" s="562"/>
    </row>
    <row r="326" spans="2:5" ht="15">
      <c r="B326" s="685" t="s">
        <v>1166</v>
      </c>
      <c r="C326" s="683">
        <v>409449.18</v>
      </c>
      <c r="D326" s="683">
        <v>0.1943</v>
      </c>
      <c r="E326" s="562"/>
    </row>
    <row r="327" spans="2:5" ht="15">
      <c r="B327" s="685" t="s">
        <v>1167</v>
      </c>
      <c r="C327" s="683">
        <v>6050.37</v>
      </c>
      <c r="D327" s="683">
        <v>2.8999999999999998E-3</v>
      </c>
      <c r="E327" s="562">
        <v>0</v>
      </c>
    </row>
    <row r="328" spans="2:5" ht="15">
      <c r="B328" s="685" t="s">
        <v>1168</v>
      </c>
      <c r="C328" s="683">
        <v>52284.95</v>
      </c>
      <c r="D328" s="683">
        <v>2.4799999999999999E-2</v>
      </c>
      <c r="E328" s="562"/>
    </row>
    <row r="329" spans="2:5" ht="15">
      <c r="B329" s="685" t="s">
        <v>651</v>
      </c>
      <c r="C329" s="683">
        <v>1021638.51</v>
      </c>
      <c r="D329" s="683">
        <v>0.48470000000000002</v>
      </c>
      <c r="E329" s="562">
        <v>0</v>
      </c>
    </row>
    <row r="330" spans="2:5" ht="15">
      <c r="B330" s="685" t="s">
        <v>1169</v>
      </c>
      <c r="C330" s="683">
        <v>294743.17</v>
      </c>
      <c r="D330" s="683">
        <v>0.13980000000000001</v>
      </c>
      <c r="E330" s="562">
        <v>0</v>
      </c>
    </row>
    <row r="331" spans="2:5" ht="15">
      <c r="B331" s="685" t="s">
        <v>1170</v>
      </c>
      <c r="C331" s="683">
        <v>108161.48</v>
      </c>
      <c r="D331" s="683">
        <v>5.1299999999999998E-2</v>
      </c>
      <c r="E331" s="562">
        <v>0</v>
      </c>
    </row>
    <row r="332" spans="2:5" ht="15">
      <c r="B332" s="685" t="s">
        <v>1171</v>
      </c>
      <c r="C332" s="683">
        <v>58727.83</v>
      </c>
      <c r="D332" s="683">
        <v>2.7900000000000001E-2</v>
      </c>
      <c r="E332" s="562">
        <v>0</v>
      </c>
    </row>
    <row r="333" spans="2:5" ht="15">
      <c r="B333" s="685" t="s">
        <v>1100</v>
      </c>
      <c r="C333" s="683">
        <v>198559.54</v>
      </c>
      <c r="D333" s="683">
        <v>9.4200000000000006E-2</v>
      </c>
      <c r="E333" s="562">
        <v>0</v>
      </c>
    </row>
    <row r="334" spans="2:5" ht="15">
      <c r="B334" s="685" t="s">
        <v>1172</v>
      </c>
      <c r="C334" s="683">
        <v>9901.61</v>
      </c>
      <c r="D334" s="683">
        <v>4.7000000000000002E-3</v>
      </c>
      <c r="E334" s="562">
        <v>0</v>
      </c>
    </row>
    <row r="335" spans="2:5" ht="15">
      <c r="B335" s="685" t="s">
        <v>1173</v>
      </c>
      <c r="C335" s="683">
        <v>6941.33</v>
      </c>
      <c r="D335" s="683">
        <v>3.3E-3</v>
      </c>
      <c r="E335" s="562">
        <v>0</v>
      </c>
    </row>
    <row r="336" spans="2:5" ht="15">
      <c r="B336" s="685" t="s">
        <v>1101</v>
      </c>
      <c r="C336" s="683">
        <v>95771.22</v>
      </c>
      <c r="D336" s="683">
        <v>4.5400000000000003E-2</v>
      </c>
      <c r="E336" s="562">
        <v>0</v>
      </c>
    </row>
    <row r="337" spans="2:5" ht="15">
      <c r="B337" s="685" t="s">
        <v>1174</v>
      </c>
      <c r="C337" s="683">
        <v>65583.97</v>
      </c>
      <c r="D337" s="683">
        <v>3.1099999999999999E-2</v>
      </c>
      <c r="E337" s="562">
        <v>0</v>
      </c>
    </row>
    <row r="338" spans="2:5" ht="15">
      <c r="B338" s="685" t="s">
        <v>1175</v>
      </c>
      <c r="C338" s="683">
        <v>201309.49</v>
      </c>
      <c r="D338" s="683">
        <v>9.5500000000000002E-2</v>
      </c>
      <c r="E338" s="562"/>
    </row>
    <row r="339" spans="2:5" ht="15">
      <c r="B339" s="685" t="s">
        <v>1176</v>
      </c>
      <c r="C339" s="683">
        <v>4157.6000000000004</v>
      </c>
      <c r="D339" s="683">
        <v>2E-3</v>
      </c>
      <c r="E339" s="562">
        <v>0</v>
      </c>
    </row>
    <row r="340" spans="2:5" ht="15">
      <c r="B340" s="685" t="s">
        <v>652</v>
      </c>
      <c r="C340" s="683">
        <v>2536975.2799999998</v>
      </c>
      <c r="D340" s="683">
        <v>1.2037</v>
      </c>
      <c r="E340" s="562"/>
    </row>
    <row r="341" spans="2:5" ht="15">
      <c r="B341" s="685" t="s">
        <v>1177</v>
      </c>
      <c r="C341" s="683">
        <v>7369.59</v>
      </c>
      <c r="D341" s="683">
        <v>3.5000000000000001E-3</v>
      </c>
      <c r="E341" s="562">
        <v>0</v>
      </c>
    </row>
    <row r="342" spans="2:5" ht="15">
      <c r="B342" s="685" t="s">
        <v>653</v>
      </c>
      <c r="C342" s="683">
        <v>177231.72</v>
      </c>
      <c r="D342" s="683">
        <v>8.4099999999999994E-2</v>
      </c>
      <c r="E342" s="562"/>
    </row>
    <row r="343" spans="2:5" ht="15">
      <c r="B343" s="685" t="s">
        <v>654</v>
      </c>
      <c r="C343" s="683">
        <v>410101.84</v>
      </c>
      <c r="D343" s="683">
        <v>0.1946</v>
      </c>
      <c r="E343" s="562"/>
    </row>
    <row r="344" spans="2:5" ht="15">
      <c r="B344" s="685" t="s">
        <v>655</v>
      </c>
      <c r="C344" s="683">
        <v>1848713.29</v>
      </c>
      <c r="D344" s="683">
        <v>0.87709999999999999</v>
      </c>
      <c r="E344" s="562"/>
    </row>
    <row r="345" spans="2:5" ht="15">
      <c r="B345" s="685" t="s">
        <v>656</v>
      </c>
      <c r="C345" s="683">
        <v>38121.33</v>
      </c>
      <c r="D345" s="683">
        <v>1.8100000000000002E-2</v>
      </c>
      <c r="E345" s="562"/>
    </row>
    <row r="346" spans="2:5" ht="15">
      <c r="B346" s="685" t="s">
        <v>657</v>
      </c>
      <c r="C346" s="683">
        <v>337012.67</v>
      </c>
      <c r="D346" s="683">
        <v>0.15989999999999999</v>
      </c>
      <c r="E346" s="562"/>
    </row>
    <row r="347" spans="2:5" ht="15">
      <c r="B347" s="685" t="s">
        <v>1178</v>
      </c>
      <c r="C347" s="683">
        <v>42166</v>
      </c>
      <c r="D347" s="683">
        <v>0.02</v>
      </c>
      <c r="E347" s="562"/>
    </row>
    <row r="348" spans="2:5" ht="15">
      <c r="B348" s="685" t="s">
        <v>870</v>
      </c>
      <c r="C348" s="683">
        <v>2209860.5499999998</v>
      </c>
      <c r="D348" s="683">
        <v>1.0485</v>
      </c>
      <c r="E348" s="562">
        <v>0</v>
      </c>
    </row>
    <row r="349" spans="2:5" ht="15">
      <c r="B349" s="685" t="s">
        <v>874</v>
      </c>
      <c r="C349" s="683">
        <v>254400</v>
      </c>
      <c r="D349" s="683">
        <v>0.1207</v>
      </c>
      <c r="E349" s="562"/>
    </row>
    <row r="350" spans="2:5" ht="15">
      <c r="B350" s="685" t="s">
        <v>658</v>
      </c>
      <c r="C350" s="683">
        <v>1455429</v>
      </c>
      <c r="D350" s="683">
        <v>0.6905</v>
      </c>
      <c r="E350" s="562"/>
    </row>
    <row r="351" spans="2:5" ht="15">
      <c r="B351" s="685" t="s">
        <v>1179</v>
      </c>
      <c r="C351" s="683">
        <v>451446</v>
      </c>
      <c r="D351" s="683">
        <v>0.2142</v>
      </c>
      <c r="E351" s="562"/>
    </row>
    <row r="352" spans="2:5" ht="15">
      <c r="B352" s="685" t="s">
        <v>1180</v>
      </c>
      <c r="C352" s="683">
        <v>94271.41</v>
      </c>
      <c r="D352" s="683">
        <v>4.4699999999999997E-2</v>
      </c>
      <c r="E352" s="562"/>
    </row>
    <row r="353" spans="2:5" ht="15">
      <c r="B353" s="685" t="s">
        <v>1181</v>
      </c>
      <c r="C353" s="683">
        <v>215645.19</v>
      </c>
      <c r="D353" s="683">
        <v>0.1023</v>
      </c>
      <c r="E353" s="562"/>
    </row>
    <row r="354" spans="2:5" ht="15">
      <c r="B354" s="685" t="s">
        <v>659</v>
      </c>
      <c r="C354" s="683">
        <v>3926914.18</v>
      </c>
      <c r="D354" s="683">
        <v>1.8632</v>
      </c>
      <c r="E354" s="562"/>
    </row>
    <row r="355" spans="2:5" ht="15">
      <c r="B355" s="685" t="s">
        <v>1182</v>
      </c>
      <c r="C355" s="683">
        <v>94610.62</v>
      </c>
      <c r="D355" s="683">
        <v>4.4900000000000002E-2</v>
      </c>
      <c r="E355" s="562"/>
    </row>
    <row r="356" spans="2:5" ht="15">
      <c r="B356" s="685" t="s">
        <v>660</v>
      </c>
      <c r="C356" s="683">
        <v>192763.9</v>
      </c>
      <c r="D356" s="683">
        <v>9.1499999999999998E-2</v>
      </c>
      <c r="E356" s="562"/>
    </row>
    <row r="357" spans="2:5" ht="15">
      <c r="B357" s="685" t="s">
        <v>1102</v>
      </c>
      <c r="C357" s="683">
        <v>612362.59</v>
      </c>
      <c r="D357" s="683">
        <v>0.29049999999999998</v>
      </c>
      <c r="E357" s="562"/>
    </row>
    <row r="358" spans="2:5" ht="15">
      <c r="B358" s="685" t="s">
        <v>1103</v>
      </c>
      <c r="C358" s="683">
        <v>1626827.82</v>
      </c>
      <c r="D358" s="683">
        <v>0.77190000000000003</v>
      </c>
      <c r="E358" s="562"/>
    </row>
    <row r="359" spans="2:5" ht="15">
      <c r="B359" s="685" t="s">
        <v>1183</v>
      </c>
      <c r="C359" s="683">
        <v>165487.53</v>
      </c>
      <c r="D359" s="683">
        <v>7.85E-2</v>
      </c>
      <c r="E359" s="562"/>
    </row>
    <row r="360" spans="2:5" ht="15">
      <c r="B360" s="685" t="s">
        <v>1184</v>
      </c>
      <c r="C360" s="683">
        <v>4405883.5</v>
      </c>
      <c r="D360" s="683">
        <v>2.0903999999999998</v>
      </c>
      <c r="E360" s="562"/>
    </row>
    <row r="361" spans="2:5" ht="15">
      <c r="B361" s="685" t="s">
        <v>1185</v>
      </c>
      <c r="C361" s="683">
        <v>358171.87</v>
      </c>
      <c r="D361" s="683">
        <v>0.1699</v>
      </c>
      <c r="E361" s="562"/>
    </row>
    <row r="362" spans="2:5" ht="15">
      <c r="B362" s="685" t="s">
        <v>1104</v>
      </c>
      <c r="C362" s="683">
        <v>1236580.74</v>
      </c>
      <c r="D362" s="683">
        <v>0.5867</v>
      </c>
      <c r="E362" s="562"/>
    </row>
    <row r="363" spans="2:5" ht="15">
      <c r="B363" s="685" t="s">
        <v>1186</v>
      </c>
      <c r="C363" s="683">
        <v>326598</v>
      </c>
      <c r="D363" s="683">
        <v>0.155</v>
      </c>
      <c r="E363" s="562"/>
    </row>
    <row r="364" spans="2:5" ht="15">
      <c r="B364" s="685" t="s">
        <v>661</v>
      </c>
      <c r="C364" s="683">
        <v>211892.36</v>
      </c>
      <c r="D364" s="683">
        <v>0.10050000000000001</v>
      </c>
      <c r="E364" s="562"/>
    </row>
    <row r="365" spans="2:5" ht="15">
      <c r="B365" s="685" t="s">
        <v>1187</v>
      </c>
      <c r="C365" s="683">
        <v>941442.08</v>
      </c>
      <c r="D365" s="683">
        <v>0.44669999999999999</v>
      </c>
      <c r="E365" s="562"/>
    </row>
    <row r="366" spans="2:5" ht="15">
      <c r="B366" s="685" t="s">
        <v>662</v>
      </c>
      <c r="C366" s="683">
        <v>4080821.06</v>
      </c>
      <c r="D366" s="683">
        <v>1.9361999999999999</v>
      </c>
      <c r="E366" s="562"/>
    </row>
    <row r="367" spans="2:5" ht="15">
      <c r="B367" s="685" t="s">
        <v>663</v>
      </c>
      <c r="C367" s="683">
        <v>140262</v>
      </c>
      <c r="D367" s="683">
        <v>6.6500000000000004E-2</v>
      </c>
      <c r="E367" s="562"/>
    </row>
    <row r="368" spans="2:5" ht="15">
      <c r="B368" s="685" t="s">
        <v>1188</v>
      </c>
      <c r="C368" s="683">
        <v>300577.33</v>
      </c>
      <c r="D368" s="683">
        <v>0.1426</v>
      </c>
      <c r="E368" s="562"/>
    </row>
    <row r="369" spans="2:5" ht="15">
      <c r="B369" s="685" t="s">
        <v>1189</v>
      </c>
      <c r="C369" s="683">
        <v>227742.8</v>
      </c>
      <c r="D369" s="683">
        <v>0.1081</v>
      </c>
      <c r="E369" s="562"/>
    </row>
    <row r="370" spans="2:5" ht="15">
      <c r="B370" s="685" t="s">
        <v>1190</v>
      </c>
      <c r="C370" s="683">
        <v>51923.81</v>
      </c>
      <c r="D370" s="683">
        <v>2.46E-2</v>
      </c>
      <c r="E370" s="562"/>
    </row>
    <row r="371" spans="2:5" ht="15">
      <c r="B371" s="685" t="s">
        <v>1105</v>
      </c>
      <c r="C371" s="683">
        <v>140936.47</v>
      </c>
      <c r="D371" s="683">
        <v>6.6900000000000001E-2</v>
      </c>
      <c r="E371" s="562"/>
    </row>
    <row r="372" spans="2:5" ht="15">
      <c r="B372" s="685" t="s">
        <v>664</v>
      </c>
      <c r="C372" s="683">
        <v>132624.37</v>
      </c>
      <c r="D372" s="683">
        <v>6.2899999999999998E-2</v>
      </c>
      <c r="E372" s="562"/>
    </row>
    <row r="373" spans="2:5" ht="15">
      <c r="B373" s="685" t="s">
        <v>665</v>
      </c>
      <c r="C373" s="683">
        <v>330051.73</v>
      </c>
      <c r="D373" s="683">
        <v>0.15659999999999999</v>
      </c>
      <c r="E373" s="562"/>
    </row>
    <row r="374" spans="2:5" ht="15">
      <c r="B374" s="685" t="s">
        <v>1191</v>
      </c>
      <c r="C374" s="683">
        <v>26493.68</v>
      </c>
      <c r="D374" s="683">
        <v>1.26E-2</v>
      </c>
      <c r="E374" s="562"/>
    </row>
    <row r="375" spans="2:5" ht="15">
      <c r="B375" s="685" t="s">
        <v>666</v>
      </c>
      <c r="C375" s="683">
        <v>61711.76</v>
      </c>
      <c r="D375" s="683">
        <v>2.93E-2</v>
      </c>
      <c r="E375" s="562"/>
    </row>
    <row r="376" spans="2:5" ht="15">
      <c r="B376" s="685" t="s">
        <v>667</v>
      </c>
      <c r="C376" s="683">
        <v>660703.84</v>
      </c>
      <c r="D376" s="683">
        <v>0.3135</v>
      </c>
      <c r="E376" s="562"/>
    </row>
    <row r="377" spans="2:5" ht="15">
      <c r="B377" s="685" t="s">
        <v>668</v>
      </c>
      <c r="C377" s="683">
        <v>748361.22</v>
      </c>
      <c r="D377" s="683">
        <v>0.35510000000000003</v>
      </c>
      <c r="E377" s="562"/>
    </row>
    <row r="378" spans="2:5" ht="15">
      <c r="B378" s="685" t="s">
        <v>871</v>
      </c>
      <c r="C378" s="683">
        <v>1412328.2</v>
      </c>
      <c r="D378" s="683">
        <v>0.67010000000000003</v>
      </c>
      <c r="E378" s="562"/>
    </row>
    <row r="379" spans="2:5" ht="15">
      <c r="B379" s="685" t="s">
        <v>669</v>
      </c>
      <c r="C379" s="683">
        <v>54087.44</v>
      </c>
      <c r="D379" s="683">
        <v>2.5700000000000001E-2</v>
      </c>
      <c r="E379" s="562"/>
    </row>
    <row r="380" spans="2:5" ht="15">
      <c r="B380" s="685" t="s">
        <v>670</v>
      </c>
      <c r="C380" s="683">
        <v>1444060.02</v>
      </c>
      <c r="D380" s="683">
        <v>0.68510000000000004</v>
      </c>
      <c r="E380" s="562"/>
    </row>
    <row r="381" spans="2:5" ht="15">
      <c r="B381" s="685" t="s">
        <v>671</v>
      </c>
      <c r="C381" s="683">
        <v>2495386.89</v>
      </c>
      <c r="D381" s="683">
        <v>1.1839999999999999</v>
      </c>
      <c r="E381" s="562"/>
    </row>
    <row r="382" spans="2:5" ht="15">
      <c r="B382" s="685" t="s">
        <v>1192</v>
      </c>
      <c r="C382" s="683">
        <v>402068</v>
      </c>
      <c r="D382" s="683">
        <v>0.1908</v>
      </c>
      <c r="E382" s="562"/>
    </row>
    <row r="383" spans="2:5" ht="15">
      <c r="B383" s="685" t="s">
        <v>1193</v>
      </c>
      <c r="C383" s="683">
        <v>125000</v>
      </c>
      <c r="D383" s="683">
        <v>5.9299999999999999E-2</v>
      </c>
      <c r="E383" s="562"/>
    </row>
    <row r="384" spans="2:5" ht="15">
      <c r="B384" s="685" t="s">
        <v>672</v>
      </c>
      <c r="C384" s="683">
        <v>3663936.78</v>
      </c>
      <c r="D384" s="683">
        <v>1.7383999999999999</v>
      </c>
      <c r="E384" s="562"/>
    </row>
    <row r="385" spans="2:5" ht="15">
      <c r="B385" s="685" t="s">
        <v>1194</v>
      </c>
      <c r="C385" s="683">
        <v>920000</v>
      </c>
      <c r="D385" s="683">
        <v>0.4365</v>
      </c>
      <c r="E385" s="562"/>
    </row>
    <row r="386" spans="2:5" ht="15">
      <c r="B386" s="685" t="s">
        <v>1195</v>
      </c>
      <c r="C386" s="683">
        <v>232437.38</v>
      </c>
      <c r="D386" s="683">
        <v>0.1103</v>
      </c>
      <c r="E386" s="562"/>
    </row>
    <row r="387" spans="2:5" ht="15">
      <c r="B387" s="685" t="s">
        <v>1196</v>
      </c>
      <c r="C387" s="683">
        <v>1496286.7</v>
      </c>
      <c r="D387" s="683">
        <v>0.70989999999999998</v>
      </c>
      <c r="E387" s="562"/>
    </row>
    <row r="388" spans="2:5" ht="15">
      <c r="B388" s="685" t="s">
        <v>1197</v>
      </c>
      <c r="C388" s="683">
        <v>21639.759999999998</v>
      </c>
      <c r="D388" s="683">
        <v>1.03E-2</v>
      </c>
      <c r="E388" s="562"/>
    </row>
    <row r="389" spans="2:5" ht="15">
      <c r="B389" s="685" t="s">
        <v>1198</v>
      </c>
      <c r="C389" s="683">
        <v>3117971.4</v>
      </c>
      <c r="D389" s="683">
        <v>1.4793000000000001</v>
      </c>
      <c r="E389" s="562"/>
    </row>
    <row r="390" spans="2:5" ht="15">
      <c r="B390" s="685" t="s">
        <v>1199</v>
      </c>
      <c r="C390" s="683">
        <v>393821.27</v>
      </c>
      <c r="D390" s="683">
        <v>0.18690000000000001</v>
      </c>
      <c r="E390" s="562"/>
    </row>
    <row r="391" spans="2:5" ht="15">
      <c r="B391" s="685" t="s">
        <v>1200</v>
      </c>
      <c r="C391" s="683">
        <v>233401.44</v>
      </c>
      <c r="D391" s="683">
        <v>0.11070000000000001</v>
      </c>
      <c r="E391" s="562"/>
    </row>
    <row r="392" spans="2:5" ht="15">
      <c r="B392" s="685" t="s">
        <v>1201</v>
      </c>
      <c r="C392" s="683">
        <v>8127.89</v>
      </c>
      <c r="D392" s="683">
        <v>3.8999999999999998E-3</v>
      </c>
      <c r="E392" s="562"/>
    </row>
    <row r="393" spans="2:5" ht="15">
      <c r="B393" s="685" t="s">
        <v>1202</v>
      </c>
      <c r="C393" s="683">
        <v>52331.39</v>
      </c>
      <c r="D393" s="683">
        <v>2.4799999999999999E-2</v>
      </c>
      <c r="E393" s="562"/>
    </row>
    <row r="394" spans="2:5" ht="15">
      <c r="B394" s="685" t="s">
        <v>1203</v>
      </c>
      <c r="C394" s="683">
        <v>3004018.98</v>
      </c>
      <c r="D394" s="683">
        <v>1.4253</v>
      </c>
      <c r="E394" s="562"/>
    </row>
    <row r="395" spans="2:5" ht="15">
      <c r="B395" s="685" t="s">
        <v>1204</v>
      </c>
      <c r="C395" s="683">
        <v>655160.64</v>
      </c>
      <c r="D395" s="683">
        <v>0.31080000000000002</v>
      </c>
      <c r="E395" s="562"/>
    </row>
    <row r="396" spans="2:5" ht="15">
      <c r="B396" s="685" t="s">
        <v>1205</v>
      </c>
      <c r="C396" s="683">
        <v>209397.43</v>
      </c>
      <c r="D396" s="683">
        <v>9.9400000000000002E-2</v>
      </c>
      <c r="E396" s="562"/>
    </row>
    <row r="397" spans="2:5" ht="15">
      <c r="B397" s="685" t="s">
        <v>1206</v>
      </c>
      <c r="C397" s="683">
        <v>74720.95</v>
      </c>
      <c r="D397" s="683">
        <v>3.5499999999999997E-2</v>
      </c>
      <c r="E397" s="562"/>
    </row>
    <row r="398" spans="2:5" ht="15">
      <c r="B398" s="685" t="s">
        <v>1207</v>
      </c>
      <c r="C398" s="683">
        <v>705.45</v>
      </c>
      <c r="D398" s="683">
        <v>2.9999999999999997E-4</v>
      </c>
      <c r="E398" s="562"/>
    </row>
    <row r="399" spans="2:5" ht="15">
      <c r="B399" s="685" t="s">
        <v>1208</v>
      </c>
      <c r="C399" s="683">
        <v>93590.7</v>
      </c>
      <c r="D399" s="683">
        <v>4.4400000000000002E-2</v>
      </c>
      <c r="E399" s="562"/>
    </row>
    <row r="400" spans="2:5" ht="15">
      <c r="B400" s="685" t="s">
        <v>1209</v>
      </c>
      <c r="C400" s="683">
        <v>605839.85</v>
      </c>
      <c r="D400" s="683">
        <v>0.28739999999999999</v>
      </c>
      <c r="E400" s="562"/>
    </row>
    <row r="401" spans="2:7" ht="15">
      <c r="B401" s="685" t="s">
        <v>1210</v>
      </c>
      <c r="C401" s="683">
        <v>53207.63</v>
      </c>
      <c r="D401" s="683">
        <v>2.52E-2</v>
      </c>
      <c r="E401" s="562"/>
    </row>
    <row r="402" spans="2:7" ht="15">
      <c r="B402" s="685" t="s">
        <v>1211</v>
      </c>
      <c r="C402" s="683">
        <v>11743.62</v>
      </c>
      <c r="D402" s="683">
        <v>5.5999999999999999E-3</v>
      </c>
      <c r="E402" s="562"/>
    </row>
    <row r="403" spans="2:7" ht="15">
      <c r="B403" s="685" t="s">
        <v>1212</v>
      </c>
      <c r="C403" s="683">
        <v>41261.78</v>
      </c>
      <c r="D403" s="683">
        <v>1.9599999999999999E-2</v>
      </c>
      <c r="E403" s="562"/>
    </row>
    <row r="404" spans="2:7" ht="15">
      <c r="B404" s="685" t="s">
        <v>1213</v>
      </c>
      <c r="C404" s="683">
        <v>163776.1</v>
      </c>
      <c r="D404" s="683">
        <v>7.7700000000000005E-2</v>
      </c>
      <c r="E404" s="562"/>
    </row>
    <row r="405" spans="2:7" ht="15">
      <c r="B405" s="685" t="s">
        <v>1214</v>
      </c>
      <c r="C405" s="683">
        <v>432197.16</v>
      </c>
      <c r="D405" s="683">
        <v>0.2051</v>
      </c>
      <c r="E405" s="562"/>
    </row>
    <row r="406" spans="2:7" ht="15">
      <c r="B406" s="685" t="s">
        <v>1215</v>
      </c>
      <c r="C406" s="683">
        <v>1148736.05</v>
      </c>
      <c r="D406" s="683">
        <v>0.54500000000000004</v>
      </c>
      <c r="E406" s="562"/>
    </row>
    <row r="407" spans="2:7" ht="15">
      <c r="B407" s="685" t="s">
        <v>1216</v>
      </c>
      <c r="C407" s="683">
        <v>11600</v>
      </c>
      <c r="D407" s="683">
        <v>5.4999999999999997E-3</v>
      </c>
      <c r="E407" s="562"/>
    </row>
    <row r="408" spans="2:7" ht="15">
      <c r="B408" s="685" t="s">
        <v>1217</v>
      </c>
      <c r="C408" s="683">
        <v>1264388.48</v>
      </c>
      <c r="D408" s="683">
        <v>0.59989999999999999</v>
      </c>
      <c r="E408" s="562"/>
    </row>
    <row r="409" spans="2:7" ht="15.75" customHeight="1">
      <c r="B409" s="326"/>
      <c r="C409" s="684">
        <v>210766460.28999999</v>
      </c>
      <c r="D409" s="684">
        <v>100</v>
      </c>
      <c r="E409" s="202"/>
    </row>
    <row r="413" spans="2:7">
      <c r="B413" s="19" t="s">
        <v>385</v>
      </c>
    </row>
    <row r="415" spans="2:7" ht="28.5" customHeight="1">
      <c r="B415" s="223" t="s">
        <v>386</v>
      </c>
      <c r="C415" s="224" t="s">
        <v>294</v>
      </c>
      <c r="D415" s="244" t="s">
        <v>295</v>
      </c>
      <c r="E415" s="244" t="s">
        <v>304</v>
      </c>
      <c r="F415" s="247" t="s">
        <v>358</v>
      </c>
      <c r="G415" s="224" t="s">
        <v>377</v>
      </c>
    </row>
    <row r="416" spans="2:7" ht="15">
      <c r="B416" s="685" t="s">
        <v>673</v>
      </c>
      <c r="C416" s="683">
        <v>8657.77</v>
      </c>
      <c r="D416" s="683">
        <v>8657.77</v>
      </c>
      <c r="E416" s="683">
        <v>0</v>
      </c>
      <c r="F416" s="562">
        <v>0</v>
      </c>
      <c r="G416" s="365">
        <v>0</v>
      </c>
    </row>
    <row r="417" spans="2:7" ht="15">
      <c r="B417" s="685" t="s">
        <v>674</v>
      </c>
      <c r="C417" s="683">
        <v>-117756338.12</v>
      </c>
      <c r="D417" s="683">
        <v>-117756338.12</v>
      </c>
      <c r="E417" s="683">
        <v>0</v>
      </c>
      <c r="F417" s="562">
        <v>0</v>
      </c>
      <c r="G417" s="365">
        <v>0</v>
      </c>
    </row>
    <row r="418" spans="2:7" ht="15">
      <c r="B418" s="685" t="s">
        <v>675</v>
      </c>
      <c r="C418" s="683">
        <v>-16066860</v>
      </c>
      <c r="D418" s="683">
        <v>-748674.13</v>
      </c>
      <c r="E418" s="683">
        <v>15318185.869999999</v>
      </c>
      <c r="F418" s="562">
        <v>0</v>
      </c>
      <c r="G418" s="365">
        <v>0</v>
      </c>
    </row>
    <row r="419" spans="2:7" ht="15">
      <c r="B419" s="685" t="s">
        <v>676</v>
      </c>
      <c r="C419" s="683">
        <v>-36160264.18</v>
      </c>
      <c r="D419" s="683">
        <v>-2286750.89</v>
      </c>
      <c r="E419" s="683">
        <v>33873513.289999999</v>
      </c>
      <c r="F419" s="562">
        <v>0</v>
      </c>
      <c r="G419" s="365">
        <v>0</v>
      </c>
    </row>
    <row r="420" spans="2:7" ht="15">
      <c r="B420" s="685" t="s">
        <v>677</v>
      </c>
      <c r="C420" s="683">
        <v>-3190886.55</v>
      </c>
      <c r="D420" s="683">
        <v>0</v>
      </c>
      <c r="E420" s="683">
        <v>3190886.55</v>
      </c>
      <c r="F420" s="562">
        <v>0</v>
      </c>
      <c r="G420" s="365">
        <v>0</v>
      </c>
    </row>
    <row r="421" spans="2:7" ht="15">
      <c r="B421" s="685" t="s">
        <v>678</v>
      </c>
      <c r="C421" s="683">
        <v>-7419480.7999999998</v>
      </c>
      <c r="D421" s="683">
        <v>-3831055.09</v>
      </c>
      <c r="E421" s="683">
        <v>3588425.71</v>
      </c>
      <c r="F421" s="562">
        <v>0</v>
      </c>
      <c r="G421" s="365">
        <v>0</v>
      </c>
    </row>
    <row r="422" spans="2:7" ht="15">
      <c r="B422" s="685" t="s">
        <v>679</v>
      </c>
      <c r="C422" s="683">
        <v>-3400537.37</v>
      </c>
      <c r="D422" s="683">
        <v>0</v>
      </c>
      <c r="E422" s="683">
        <v>3400537.37</v>
      </c>
      <c r="F422" s="562">
        <v>0</v>
      </c>
      <c r="G422" s="365">
        <v>0</v>
      </c>
    </row>
    <row r="423" spans="2:7" ht="15">
      <c r="B423" s="685" t="s">
        <v>680</v>
      </c>
      <c r="C423" s="683">
        <v>-13333333.32</v>
      </c>
      <c r="D423" s="683">
        <v>0</v>
      </c>
      <c r="E423" s="683">
        <v>13333333.32</v>
      </c>
      <c r="F423" s="562">
        <v>0</v>
      </c>
      <c r="G423" s="365">
        <v>0</v>
      </c>
    </row>
    <row r="424" spans="2:7" ht="15">
      <c r="B424" s="685" t="s">
        <v>681</v>
      </c>
      <c r="C424" s="683">
        <v>-654087.78</v>
      </c>
      <c r="D424" s="683">
        <v>-25000</v>
      </c>
      <c r="E424" s="683">
        <v>629087.78</v>
      </c>
      <c r="F424" s="562">
        <v>0</v>
      </c>
      <c r="G424" s="365">
        <v>0</v>
      </c>
    </row>
    <row r="425" spans="2:7" ht="15">
      <c r="B425" s="685" t="s">
        <v>682</v>
      </c>
      <c r="C425" s="683">
        <v>-612914.22</v>
      </c>
      <c r="D425" s="683">
        <v>0</v>
      </c>
      <c r="E425" s="683">
        <v>612914.22</v>
      </c>
      <c r="F425" s="562">
        <v>0</v>
      </c>
      <c r="G425" s="365">
        <v>0</v>
      </c>
    </row>
    <row r="426" spans="2:7" ht="15">
      <c r="B426" s="685" t="s">
        <v>683</v>
      </c>
      <c r="C426" s="683">
        <v>-23607791.079999998</v>
      </c>
      <c r="D426" s="683">
        <v>-23607791.079999998</v>
      </c>
      <c r="E426" s="683">
        <v>0</v>
      </c>
      <c r="F426" s="562">
        <v>0</v>
      </c>
      <c r="G426" s="365">
        <v>0</v>
      </c>
    </row>
    <row r="427" spans="2:7" ht="15">
      <c r="B427" s="685" t="s">
        <v>684</v>
      </c>
      <c r="C427" s="683">
        <v>-87890726.579999998</v>
      </c>
      <c r="D427" s="683">
        <v>-87890726.579999998</v>
      </c>
      <c r="E427" s="683">
        <v>0</v>
      </c>
      <c r="F427" s="562">
        <v>0</v>
      </c>
      <c r="G427" s="365">
        <v>0</v>
      </c>
    </row>
    <row r="428" spans="2:7" ht="15">
      <c r="B428" s="685" t="s">
        <v>685</v>
      </c>
      <c r="C428" s="683">
        <v>-2118785.91</v>
      </c>
      <c r="D428" s="683">
        <v>-5309672.46</v>
      </c>
      <c r="E428" s="683">
        <v>-3190886.55</v>
      </c>
      <c r="F428" s="562">
        <v>0</v>
      </c>
      <c r="G428" s="365">
        <v>0</v>
      </c>
    </row>
    <row r="429" spans="2:7" ht="15">
      <c r="B429" s="685" t="s">
        <v>686</v>
      </c>
      <c r="C429" s="683">
        <v>-39361459.159999996</v>
      </c>
      <c r="D429" s="683">
        <v>-46780939.960000001</v>
      </c>
      <c r="E429" s="683">
        <v>-7419480.7999999998</v>
      </c>
      <c r="F429" s="562">
        <v>0</v>
      </c>
      <c r="G429" s="365">
        <v>0</v>
      </c>
    </row>
    <row r="430" spans="2:7" ht="15">
      <c r="B430" s="685" t="s">
        <v>687</v>
      </c>
      <c r="C430" s="683">
        <v>-16705510.050000001</v>
      </c>
      <c r="D430" s="683">
        <v>-20106047.420000002</v>
      </c>
      <c r="E430" s="683">
        <v>-3400537.37</v>
      </c>
      <c r="F430" s="562">
        <v>0</v>
      </c>
      <c r="G430" s="365">
        <v>0</v>
      </c>
    </row>
    <row r="431" spans="2:7" ht="15">
      <c r="B431" s="685" t="s">
        <v>688</v>
      </c>
      <c r="C431" s="683">
        <v>-17861076</v>
      </c>
      <c r="D431" s="683">
        <v>-31194409.32</v>
      </c>
      <c r="E431" s="683">
        <v>-13333333.32</v>
      </c>
      <c r="F431" s="562">
        <v>0</v>
      </c>
      <c r="G431" s="365">
        <v>0</v>
      </c>
    </row>
    <row r="432" spans="2:7" ht="15">
      <c r="B432" s="685" t="s">
        <v>689</v>
      </c>
      <c r="C432" s="683">
        <v>-49762901.420000002</v>
      </c>
      <c r="D432" s="683">
        <v>-65829761.420000002</v>
      </c>
      <c r="E432" s="683">
        <v>-16066860</v>
      </c>
      <c r="F432" s="562">
        <v>0</v>
      </c>
      <c r="G432" s="365">
        <v>0</v>
      </c>
    </row>
    <row r="433" spans="2:7" ht="15">
      <c r="B433" s="685" t="s">
        <v>690</v>
      </c>
      <c r="C433" s="683">
        <v>-5228003.78</v>
      </c>
      <c r="D433" s="683">
        <v>-41388267.960000001</v>
      </c>
      <c r="E433" s="683">
        <v>-36160264.18</v>
      </c>
      <c r="F433" s="562">
        <v>0</v>
      </c>
      <c r="G433" s="365">
        <v>0</v>
      </c>
    </row>
    <row r="434" spans="2:7" ht="15">
      <c r="B434" s="685" t="s">
        <v>691</v>
      </c>
      <c r="C434" s="683">
        <v>-549100</v>
      </c>
      <c r="D434" s="683">
        <v>-1203187.78</v>
      </c>
      <c r="E434" s="683">
        <v>-654087.78</v>
      </c>
      <c r="F434" s="562">
        <v>0</v>
      </c>
      <c r="G434" s="365">
        <v>0</v>
      </c>
    </row>
    <row r="435" spans="2:7" ht="15">
      <c r="B435" s="685" t="s">
        <v>692</v>
      </c>
      <c r="C435" s="683">
        <v>-250000</v>
      </c>
      <c r="D435" s="683">
        <v>-862914.22</v>
      </c>
      <c r="E435" s="683">
        <v>-612914.22</v>
      </c>
      <c r="F435" s="562">
        <v>0</v>
      </c>
      <c r="G435" s="365">
        <v>0</v>
      </c>
    </row>
    <row r="436" spans="2:7" ht="15">
      <c r="B436" s="685" t="s">
        <v>693</v>
      </c>
      <c r="C436" s="683">
        <v>-178652.1</v>
      </c>
      <c r="D436" s="683">
        <v>-178652.1</v>
      </c>
      <c r="E436" s="683">
        <v>0</v>
      </c>
      <c r="F436" s="562">
        <v>0</v>
      </c>
      <c r="G436" s="365">
        <v>0</v>
      </c>
    </row>
    <row r="437" spans="2:7" ht="15">
      <c r="B437" s="685" t="s">
        <v>694</v>
      </c>
      <c r="C437" s="683">
        <v>-3364</v>
      </c>
      <c r="D437" s="683">
        <v>-3364</v>
      </c>
      <c r="E437" s="683">
        <v>0</v>
      </c>
      <c r="F437" s="562">
        <v>0</v>
      </c>
      <c r="G437" s="365">
        <v>0</v>
      </c>
    </row>
    <row r="438" spans="2:7" ht="19.5" customHeight="1">
      <c r="B438" s="326"/>
      <c r="C438" s="684">
        <v>-442103414.64999998</v>
      </c>
      <c r="D438" s="684">
        <v>-448994894.75999999</v>
      </c>
      <c r="E438" s="684">
        <v>-6891480.1100000003</v>
      </c>
      <c r="F438" s="367"/>
      <c r="G438" s="366"/>
    </row>
    <row r="440" spans="2:7">
      <c r="B440" s="249"/>
      <c r="C440" s="249"/>
      <c r="D440" s="249"/>
      <c r="E440" s="249"/>
      <c r="F440" s="249"/>
    </row>
    <row r="441" spans="2:7" ht="27" customHeight="1">
      <c r="B441" s="245" t="s">
        <v>387</v>
      </c>
      <c r="C441" s="246" t="s">
        <v>294</v>
      </c>
      <c r="D441" s="202" t="s">
        <v>295</v>
      </c>
      <c r="E441" s="202" t="s">
        <v>304</v>
      </c>
      <c r="F441" s="250" t="s">
        <v>377</v>
      </c>
    </row>
    <row r="442" spans="2:7" ht="15">
      <c r="B442" s="685" t="s">
        <v>695</v>
      </c>
      <c r="C442" s="683">
        <v>6225927.7999999998</v>
      </c>
      <c r="D442" s="683">
        <v>7398654.3200000003</v>
      </c>
      <c r="E442" s="683">
        <v>1172726.52</v>
      </c>
      <c r="F442" s="683">
        <v>0</v>
      </c>
    </row>
    <row r="443" spans="2:7" ht="15">
      <c r="B443" s="685" t="s">
        <v>696</v>
      </c>
      <c r="C443" s="683">
        <v>-2232.36</v>
      </c>
      <c r="D443" s="683">
        <v>-2232.36</v>
      </c>
      <c r="E443" s="683">
        <v>0</v>
      </c>
      <c r="F443" s="683">
        <v>0</v>
      </c>
    </row>
    <row r="444" spans="2:7" ht="15">
      <c r="B444" s="685" t="s">
        <v>697</v>
      </c>
      <c r="C444" s="683">
        <v>5906463.0199999996</v>
      </c>
      <c r="D444" s="683">
        <v>5906463.0199999996</v>
      </c>
      <c r="E444" s="683">
        <v>0</v>
      </c>
      <c r="F444" s="683">
        <v>0</v>
      </c>
    </row>
    <row r="445" spans="2:7" ht="15">
      <c r="B445" s="685" t="s">
        <v>698</v>
      </c>
      <c r="C445" s="683">
        <v>3420830.03</v>
      </c>
      <c r="D445" s="683">
        <v>3420830.03</v>
      </c>
      <c r="E445" s="683">
        <v>0</v>
      </c>
      <c r="F445" s="683">
        <v>0</v>
      </c>
    </row>
    <row r="446" spans="2:7" ht="15">
      <c r="B446" s="685" t="s">
        <v>699</v>
      </c>
      <c r="C446" s="683">
        <v>3551245.05</v>
      </c>
      <c r="D446" s="683">
        <v>3551245.05</v>
      </c>
      <c r="E446" s="683">
        <v>0</v>
      </c>
      <c r="F446" s="683">
        <v>0</v>
      </c>
    </row>
    <row r="447" spans="2:7" ht="15">
      <c r="B447" s="685" t="s">
        <v>700</v>
      </c>
      <c r="C447" s="683">
        <v>3010412.17</v>
      </c>
      <c r="D447" s="683">
        <v>3010412.17</v>
      </c>
      <c r="E447" s="683">
        <v>0</v>
      </c>
      <c r="F447" s="683">
        <v>0</v>
      </c>
    </row>
    <row r="448" spans="2:7" ht="15">
      <c r="B448" s="685" t="s">
        <v>701</v>
      </c>
      <c r="C448" s="683">
        <v>3083863.41</v>
      </c>
      <c r="D448" s="683">
        <v>3083863.41</v>
      </c>
      <c r="E448" s="683">
        <v>0</v>
      </c>
      <c r="F448" s="683">
        <v>0</v>
      </c>
    </row>
    <row r="449" spans="2:6" ht="15">
      <c r="B449" s="685" t="s">
        <v>702</v>
      </c>
      <c r="C449" s="683">
        <v>3918317.38</v>
      </c>
      <c r="D449" s="683">
        <v>3918317.38</v>
      </c>
      <c r="E449" s="683">
        <v>0</v>
      </c>
      <c r="F449" s="683">
        <v>0</v>
      </c>
    </row>
    <row r="450" spans="2:6" ht="15">
      <c r="B450" s="685" t="s">
        <v>703</v>
      </c>
      <c r="C450" s="683">
        <v>8190672.5599999996</v>
      </c>
      <c r="D450" s="683">
        <v>8190672.5599999996</v>
      </c>
      <c r="E450" s="683">
        <v>0</v>
      </c>
      <c r="F450" s="683">
        <v>0</v>
      </c>
    </row>
    <row r="451" spans="2:6" ht="15">
      <c r="B451" s="685" t="s">
        <v>704</v>
      </c>
      <c r="C451" s="683">
        <v>16471067.77</v>
      </c>
      <c r="D451" s="683">
        <v>16471067.77</v>
      </c>
      <c r="E451" s="683">
        <v>0</v>
      </c>
      <c r="F451" s="683">
        <v>0</v>
      </c>
    </row>
    <row r="452" spans="2:6" ht="15">
      <c r="B452" s="685" t="s">
        <v>705</v>
      </c>
      <c r="C452" s="683">
        <v>23811996.640000001</v>
      </c>
      <c r="D452" s="683">
        <v>23811996.640000001</v>
      </c>
      <c r="E452" s="683">
        <v>0</v>
      </c>
      <c r="F452" s="683">
        <v>0</v>
      </c>
    </row>
    <row r="453" spans="2:6" ht="15">
      <c r="B453" s="685" t="s">
        <v>706</v>
      </c>
      <c r="C453" s="683">
        <v>18322758.530000001</v>
      </c>
      <c r="D453" s="683">
        <v>18322758.530000001</v>
      </c>
      <c r="E453" s="683">
        <v>0</v>
      </c>
      <c r="F453" s="683">
        <v>0</v>
      </c>
    </row>
    <row r="454" spans="2:6" ht="15">
      <c r="B454" s="685" t="s">
        <v>707</v>
      </c>
      <c r="C454" s="683">
        <v>11437507.779999999</v>
      </c>
      <c r="D454" s="683">
        <v>11437507.779999999</v>
      </c>
      <c r="E454" s="683">
        <v>0</v>
      </c>
      <c r="F454" s="683">
        <v>0</v>
      </c>
    </row>
    <row r="455" spans="2:6" ht="15">
      <c r="B455" s="685" t="s">
        <v>708</v>
      </c>
      <c r="C455" s="683">
        <v>11325261.26</v>
      </c>
      <c r="D455" s="683">
        <v>11325261.26</v>
      </c>
      <c r="E455" s="683">
        <v>0</v>
      </c>
      <c r="F455" s="683">
        <v>0</v>
      </c>
    </row>
    <row r="456" spans="2:6" ht="15">
      <c r="B456" s="685" t="s">
        <v>709</v>
      </c>
      <c r="C456" s="683">
        <v>89088196.530000001</v>
      </c>
      <c r="D456" s="683">
        <v>89088196.530000001</v>
      </c>
      <c r="E456" s="683">
        <v>0</v>
      </c>
      <c r="F456" s="683">
        <v>0</v>
      </c>
    </row>
    <row r="457" spans="2:6" ht="15">
      <c r="B457" s="685" t="s">
        <v>710</v>
      </c>
      <c r="C457" s="683">
        <v>17846859.84</v>
      </c>
      <c r="D457" s="683">
        <v>17846859.84</v>
      </c>
      <c r="E457" s="683">
        <v>0</v>
      </c>
      <c r="F457" s="683">
        <v>0</v>
      </c>
    </row>
    <row r="458" spans="2:6" ht="15">
      <c r="B458" s="685" t="s">
        <v>711</v>
      </c>
      <c r="C458" s="683">
        <v>14080433.609999999</v>
      </c>
      <c r="D458" s="683">
        <v>14083867.720000001</v>
      </c>
      <c r="E458" s="683">
        <v>3434.11</v>
      </c>
      <c r="F458" s="683">
        <v>0</v>
      </c>
    </row>
    <row r="459" spans="2:6" ht="15">
      <c r="B459" s="685" t="s">
        <v>896</v>
      </c>
      <c r="C459" s="683">
        <v>0</v>
      </c>
      <c r="D459" s="683">
        <v>17122385.420000002</v>
      </c>
      <c r="E459" s="683">
        <v>17122385.420000002</v>
      </c>
      <c r="F459" s="683">
        <v>0</v>
      </c>
    </row>
    <row r="460" spans="2:6" ht="15">
      <c r="B460" s="685" t="s">
        <v>712</v>
      </c>
      <c r="C460" s="683">
        <v>-23141966.219999999</v>
      </c>
      <c r="D460" s="683">
        <v>-24601460.039999999</v>
      </c>
      <c r="E460" s="683">
        <v>-1459493.82</v>
      </c>
      <c r="F460" s="683">
        <v>0</v>
      </c>
    </row>
    <row r="461" spans="2:6" ht="15">
      <c r="B461" s="685" t="s">
        <v>713</v>
      </c>
      <c r="C461" s="683">
        <v>-64274046.530000001</v>
      </c>
      <c r="D461" s="683">
        <v>-65406108.700000003</v>
      </c>
      <c r="E461" s="683">
        <v>-1132062.17</v>
      </c>
      <c r="F461" s="683">
        <v>0</v>
      </c>
    </row>
    <row r="462" spans="2:6" ht="15">
      <c r="B462" s="685" t="s">
        <v>714</v>
      </c>
      <c r="C462" s="683">
        <v>-94093174.349999994</v>
      </c>
      <c r="D462" s="683">
        <v>-94093174.349999994</v>
      </c>
      <c r="E462" s="683">
        <v>0</v>
      </c>
      <c r="F462" s="683">
        <v>0</v>
      </c>
    </row>
    <row r="463" spans="2:6" ht="15">
      <c r="B463" s="685" t="s">
        <v>715</v>
      </c>
      <c r="C463" s="683">
        <v>-43213391.490000002</v>
      </c>
      <c r="D463" s="683">
        <v>-43213391.490000002</v>
      </c>
      <c r="E463" s="683">
        <v>0</v>
      </c>
      <c r="F463" s="683">
        <v>0</v>
      </c>
    </row>
    <row r="464" spans="2:6" ht="15">
      <c r="B464" s="685" t="s">
        <v>716</v>
      </c>
      <c r="C464" s="683">
        <v>-9062.76</v>
      </c>
      <c r="D464" s="683">
        <v>-9062.76</v>
      </c>
      <c r="E464" s="683">
        <v>0</v>
      </c>
      <c r="F464" s="683">
        <v>0</v>
      </c>
    </row>
    <row r="465" spans="1:6" ht="15">
      <c r="B465" s="685" t="s">
        <v>717</v>
      </c>
      <c r="C465" s="683">
        <v>-3025454.4</v>
      </c>
      <c r="D465" s="683">
        <v>-3025454.4</v>
      </c>
      <c r="E465" s="683">
        <v>0</v>
      </c>
      <c r="F465" s="683">
        <v>0</v>
      </c>
    </row>
    <row r="466" spans="1:6" ht="15">
      <c r="B466" s="685" t="s">
        <v>1106</v>
      </c>
      <c r="C466" s="683">
        <v>0</v>
      </c>
      <c r="D466" s="683">
        <v>-4512503.2300000004</v>
      </c>
      <c r="E466" s="683">
        <v>-4512503.2300000004</v>
      </c>
      <c r="F466" s="683">
        <v>0</v>
      </c>
    </row>
    <row r="467" spans="1:6" ht="15">
      <c r="B467" s="685" t="s">
        <v>1107</v>
      </c>
      <c r="C467" s="683">
        <v>0</v>
      </c>
      <c r="D467" s="683">
        <v>-2626221.92</v>
      </c>
      <c r="E467" s="683">
        <v>-2626221.92</v>
      </c>
      <c r="F467" s="683">
        <v>0</v>
      </c>
    </row>
    <row r="468" spans="1:6" ht="15">
      <c r="B468" s="685" t="s">
        <v>1218</v>
      </c>
      <c r="C468" s="683">
        <v>0</v>
      </c>
      <c r="D468" s="683">
        <v>-570728.69999999995</v>
      </c>
      <c r="E468" s="683">
        <v>-570728.69999999995</v>
      </c>
      <c r="F468" s="683">
        <v>0</v>
      </c>
    </row>
    <row r="469" spans="1:6" ht="15">
      <c r="B469" s="685" t="s">
        <v>718</v>
      </c>
      <c r="C469" s="683">
        <v>-300000</v>
      </c>
      <c r="D469" s="683">
        <v>-300000</v>
      </c>
      <c r="E469" s="683">
        <v>0</v>
      </c>
      <c r="F469" s="683">
        <v>0</v>
      </c>
    </row>
    <row r="470" spans="1:6" ht="15">
      <c r="B470" s="685" t="s">
        <v>719</v>
      </c>
      <c r="C470" s="683">
        <v>-1903241.88</v>
      </c>
      <c r="D470" s="683">
        <v>-1903241.88</v>
      </c>
      <c r="E470" s="683">
        <v>0</v>
      </c>
      <c r="F470" s="683">
        <v>0</v>
      </c>
    </row>
    <row r="471" spans="1:6" ht="15">
      <c r="B471" s="685" t="s">
        <v>720</v>
      </c>
      <c r="C471" s="683">
        <v>3503315.59</v>
      </c>
      <c r="D471" s="683">
        <v>10328125.279999999</v>
      </c>
      <c r="E471" s="683">
        <v>6824809.6900000004</v>
      </c>
      <c r="F471" s="683">
        <v>0</v>
      </c>
    </row>
    <row r="472" spans="1:6" ht="20.25" customHeight="1">
      <c r="A472" s="695"/>
      <c r="B472" s="326"/>
      <c r="C472" s="684">
        <v>9729243.3900000006</v>
      </c>
      <c r="D472" s="684">
        <v>17726779.600000001</v>
      </c>
      <c r="E472" s="684">
        <v>7997536.21</v>
      </c>
      <c r="F472" s="684">
        <v>0</v>
      </c>
    </row>
    <row r="475" spans="1:6">
      <c r="B475" s="19" t="s">
        <v>388</v>
      </c>
    </row>
    <row r="477" spans="1:6" ht="30.75" customHeight="1">
      <c r="B477" s="245" t="s">
        <v>389</v>
      </c>
      <c r="C477" s="246" t="s">
        <v>294</v>
      </c>
      <c r="D477" s="202" t="s">
        <v>295</v>
      </c>
      <c r="E477" s="202" t="s">
        <v>296</v>
      </c>
    </row>
    <row r="478" spans="1:6" ht="15">
      <c r="B478" s="685" t="s">
        <v>721</v>
      </c>
      <c r="C478" s="683">
        <v>3526607.74</v>
      </c>
      <c r="D478" s="683">
        <v>3633115.94</v>
      </c>
      <c r="E478" s="683">
        <v>106508.2</v>
      </c>
    </row>
    <row r="479" spans="1:6" ht="15">
      <c r="B479" s="685" t="s">
        <v>722</v>
      </c>
      <c r="C479" s="683">
        <v>553721.41</v>
      </c>
      <c r="D479" s="683">
        <v>336822.85</v>
      </c>
      <c r="E479" s="683">
        <v>-216898.56</v>
      </c>
    </row>
    <row r="480" spans="1:6" ht="15">
      <c r="B480" s="685" t="s">
        <v>881</v>
      </c>
      <c r="C480" s="683">
        <v>80000</v>
      </c>
      <c r="D480" s="683">
        <v>989.58</v>
      </c>
      <c r="E480" s="683">
        <v>-79010.42</v>
      </c>
    </row>
    <row r="481" spans="2:5" ht="15">
      <c r="B481" s="685" t="s">
        <v>723</v>
      </c>
      <c r="C481" s="683">
        <v>3115761.66</v>
      </c>
      <c r="D481" s="683">
        <v>7178720.7400000002</v>
      </c>
      <c r="E481" s="683">
        <v>4062959.08</v>
      </c>
    </row>
    <row r="482" spans="2:5" ht="15">
      <c r="B482" s="685" t="s">
        <v>724</v>
      </c>
      <c r="C482" s="683">
        <v>3921863.81</v>
      </c>
      <c r="D482" s="683">
        <v>124481.63</v>
      </c>
      <c r="E482" s="683">
        <v>-3797382.18</v>
      </c>
    </row>
    <row r="483" spans="2:5" ht="15">
      <c r="B483" s="685" t="s">
        <v>725</v>
      </c>
      <c r="C483" s="683">
        <v>86235.23</v>
      </c>
      <c r="D483" s="683">
        <v>1254.92</v>
      </c>
      <c r="E483" s="683">
        <v>-84980.31</v>
      </c>
    </row>
    <row r="484" spans="2:5" ht="15">
      <c r="B484" s="685" t="s">
        <v>726</v>
      </c>
      <c r="C484" s="683">
        <v>172539.69</v>
      </c>
      <c r="D484" s="683">
        <v>172555.78</v>
      </c>
      <c r="E484" s="683">
        <v>16.09</v>
      </c>
    </row>
    <row r="485" spans="2:5" ht="15">
      <c r="B485" s="685" t="s">
        <v>727</v>
      </c>
      <c r="C485" s="683">
        <v>0.28999999999999998</v>
      </c>
      <c r="D485" s="683">
        <v>0</v>
      </c>
      <c r="E485" s="683">
        <v>-0.28999999999999998</v>
      </c>
    </row>
    <row r="486" spans="2:5" ht="15">
      <c r="B486" s="685" t="s">
        <v>728</v>
      </c>
      <c r="C486" s="683">
        <v>35006.92</v>
      </c>
      <c r="D486" s="683">
        <v>35010.160000000003</v>
      </c>
      <c r="E486" s="683">
        <v>3.24</v>
      </c>
    </row>
    <row r="487" spans="2:5" ht="15">
      <c r="B487" s="685" t="s">
        <v>729</v>
      </c>
      <c r="C487" s="683">
        <v>293501.57</v>
      </c>
      <c r="D487" s="683">
        <v>293528.90999999997</v>
      </c>
      <c r="E487" s="683">
        <v>27.34</v>
      </c>
    </row>
    <row r="488" spans="2:5" ht="15">
      <c r="B488" s="685" t="s">
        <v>730</v>
      </c>
      <c r="C488" s="683">
        <v>-2229.71</v>
      </c>
      <c r="D488" s="683">
        <v>0</v>
      </c>
      <c r="E488" s="683">
        <v>2229.71</v>
      </c>
    </row>
    <row r="489" spans="2:5" ht="15">
      <c r="B489" s="685" t="s">
        <v>731</v>
      </c>
      <c r="C489" s="683">
        <v>56130.54</v>
      </c>
      <c r="D489" s="683">
        <v>56135.75</v>
      </c>
      <c r="E489" s="683">
        <v>5.21</v>
      </c>
    </row>
    <row r="490" spans="2:5" ht="15">
      <c r="B490" s="685" t="s">
        <v>732</v>
      </c>
      <c r="C490" s="683">
        <v>1.06</v>
      </c>
      <c r="D490" s="683">
        <v>1.06</v>
      </c>
      <c r="E490" s="683">
        <v>0</v>
      </c>
    </row>
    <row r="491" spans="2:5" ht="15">
      <c r="B491" s="685" t="s">
        <v>733</v>
      </c>
      <c r="C491" s="683">
        <v>480219.85</v>
      </c>
      <c r="D491" s="683">
        <v>480264.57</v>
      </c>
      <c r="E491" s="683">
        <v>44.72</v>
      </c>
    </row>
    <row r="492" spans="2:5" ht="15">
      <c r="B492" s="685" t="s">
        <v>734</v>
      </c>
      <c r="C492" s="683">
        <v>0.54</v>
      </c>
      <c r="D492" s="683">
        <v>0.54</v>
      </c>
      <c r="E492" s="683">
        <v>0</v>
      </c>
    </row>
    <row r="493" spans="2:5" ht="15">
      <c r="B493" s="685" t="s">
        <v>735</v>
      </c>
      <c r="C493" s="683">
        <v>265002.90000000002</v>
      </c>
      <c r="D493" s="683">
        <v>265027.55</v>
      </c>
      <c r="E493" s="683">
        <v>24.65</v>
      </c>
    </row>
    <row r="494" spans="2:5" ht="15">
      <c r="B494" s="685" t="s">
        <v>736</v>
      </c>
      <c r="C494" s="683">
        <v>583946.5</v>
      </c>
      <c r="D494" s="683">
        <v>584000.86</v>
      </c>
      <c r="E494" s="683">
        <v>54.36</v>
      </c>
    </row>
    <row r="495" spans="2:5" ht="15">
      <c r="B495" s="685" t="s">
        <v>737</v>
      </c>
      <c r="C495" s="683">
        <v>6326616.9800000004</v>
      </c>
      <c r="D495" s="683">
        <v>6331859.1900000004</v>
      </c>
      <c r="E495" s="683">
        <v>5242.21</v>
      </c>
    </row>
    <row r="496" spans="2:5" ht="15">
      <c r="B496" s="685" t="s">
        <v>738</v>
      </c>
      <c r="C496" s="683">
        <v>9556315.5600000005</v>
      </c>
      <c r="D496" s="683">
        <v>186829.65</v>
      </c>
      <c r="E496" s="683">
        <v>-9369485.9100000001</v>
      </c>
    </row>
    <row r="497" spans="2:5" ht="15">
      <c r="B497" s="685" t="s">
        <v>739</v>
      </c>
      <c r="C497" s="683">
        <v>214639.33</v>
      </c>
      <c r="D497" s="683">
        <v>211352.21</v>
      </c>
      <c r="E497" s="683">
        <v>-3287.12</v>
      </c>
    </row>
    <row r="498" spans="2:5" ht="15">
      <c r="B498" s="685" t="s">
        <v>740</v>
      </c>
      <c r="C498" s="683">
        <v>699197.34</v>
      </c>
      <c r="D498" s="683">
        <v>699262.41</v>
      </c>
      <c r="E498" s="683">
        <v>65.069999999999993</v>
      </c>
    </row>
    <row r="499" spans="2:5" ht="15">
      <c r="B499" s="685" t="s">
        <v>741</v>
      </c>
      <c r="C499" s="683">
        <v>377522.72</v>
      </c>
      <c r="D499" s="683">
        <v>377557.86</v>
      </c>
      <c r="E499" s="683">
        <v>35.14</v>
      </c>
    </row>
    <row r="500" spans="2:5" ht="15">
      <c r="B500" s="685" t="s">
        <v>742</v>
      </c>
      <c r="C500" s="683">
        <v>1411048.25</v>
      </c>
      <c r="D500" s="683">
        <v>8534037.5800000001</v>
      </c>
      <c r="E500" s="683">
        <v>7122989.3300000001</v>
      </c>
    </row>
    <row r="501" spans="2:5" ht="15">
      <c r="B501" s="685" t="s">
        <v>743</v>
      </c>
      <c r="C501" s="683">
        <v>668703.26</v>
      </c>
      <c r="D501" s="683">
        <v>489941.21</v>
      </c>
      <c r="E501" s="683">
        <v>-178762.05</v>
      </c>
    </row>
    <row r="502" spans="2:5" ht="15">
      <c r="B502" s="685" t="s">
        <v>744</v>
      </c>
      <c r="C502" s="683">
        <v>99735.97</v>
      </c>
      <c r="D502" s="683">
        <v>0</v>
      </c>
      <c r="E502" s="683">
        <v>-99735.97</v>
      </c>
    </row>
    <row r="503" spans="2:5" ht="15">
      <c r="B503" s="685" t="s">
        <v>745</v>
      </c>
      <c r="C503" s="683">
        <v>3332.09</v>
      </c>
      <c r="D503" s="683">
        <v>25146.59</v>
      </c>
      <c r="E503" s="683">
        <v>21814.5</v>
      </c>
    </row>
    <row r="504" spans="2:5" ht="15">
      <c r="B504" s="685" t="s">
        <v>746</v>
      </c>
      <c r="C504" s="683">
        <v>9979243.6699999999</v>
      </c>
      <c r="D504" s="683">
        <v>9103861.8800000008</v>
      </c>
      <c r="E504" s="683">
        <v>-875381.79</v>
      </c>
    </row>
    <row r="505" spans="2:5" ht="15">
      <c r="B505" s="685" t="s">
        <v>747</v>
      </c>
      <c r="C505" s="683">
        <v>1520753.83</v>
      </c>
      <c r="D505" s="683">
        <v>1500753.83</v>
      </c>
      <c r="E505" s="683">
        <v>-20000</v>
      </c>
    </row>
    <row r="506" spans="2:5" ht="15">
      <c r="B506" s="685" t="s">
        <v>748</v>
      </c>
      <c r="C506" s="683">
        <v>671147.41</v>
      </c>
      <c r="D506" s="683">
        <v>0</v>
      </c>
      <c r="E506" s="683">
        <v>-671147.41</v>
      </c>
    </row>
    <row r="507" spans="2:5" ht="15">
      <c r="B507" s="685" t="s">
        <v>749</v>
      </c>
      <c r="C507" s="683">
        <v>86.24</v>
      </c>
      <c r="D507" s="683">
        <v>0</v>
      </c>
      <c r="E507" s="683">
        <v>-86.24</v>
      </c>
    </row>
    <row r="508" spans="2:5" ht="15">
      <c r="B508" s="685" t="s">
        <v>750</v>
      </c>
      <c r="C508" s="683">
        <v>1784020.18</v>
      </c>
      <c r="D508" s="683">
        <v>320719.42</v>
      </c>
      <c r="E508" s="683">
        <v>-1463300.76</v>
      </c>
    </row>
    <row r="509" spans="2:5" ht="15">
      <c r="B509" s="685" t="s">
        <v>882</v>
      </c>
      <c r="C509" s="683">
        <v>1500000</v>
      </c>
      <c r="D509" s="683">
        <v>1672542.87</v>
      </c>
      <c r="E509" s="683">
        <v>172542.87</v>
      </c>
    </row>
    <row r="510" spans="2:5" ht="15">
      <c r="B510" s="685" t="s">
        <v>897</v>
      </c>
      <c r="C510" s="688">
        <v>0</v>
      </c>
      <c r="D510" s="683">
        <v>345208.51</v>
      </c>
      <c r="E510" s="683">
        <v>345208.51</v>
      </c>
    </row>
    <row r="511" spans="2:5" ht="15">
      <c r="B511" s="685" t="s">
        <v>1219</v>
      </c>
      <c r="C511" s="688">
        <v>0</v>
      </c>
      <c r="D511" s="683">
        <v>11618.78</v>
      </c>
      <c r="E511" s="683">
        <v>11618.78</v>
      </c>
    </row>
    <row r="512" spans="2:5" ht="15">
      <c r="B512" s="685" t="s">
        <v>1220</v>
      </c>
      <c r="C512" s="688">
        <v>0</v>
      </c>
      <c r="D512" s="683">
        <v>176858.59</v>
      </c>
      <c r="E512" s="683">
        <v>176858.59</v>
      </c>
    </row>
    <row r="513" spans="2:5" ht="15">
      <c r="B513" s="685" t="s">
        <v>1221</v>
      </c>
      <c r="C513" s="688">
        <v>0</v>
      </c>
      <c r="D513" s="683">
        <v>150000</v>
      </c>
      <c r="E513" s="683">
        <v>150000</v>
      </c>
    </row>
    <row r="514" spans="2:5" ht="15">
      <c r="B514" s="685" t="s">
        <v>1222</v>
      </c>
      <c r="C514" s="688">
        <v>0</v>
      </c>
      <c r="D514" s="683">
        <v>10846.22</v>
      </c>
      <c r="E514" s="683">
        <v>10846.22</v>
      </c>
    </row>
    <row r="515" spans="2:5" ht="15">
      <c r="B515" s="685" t="s">
        <v>751</v>
      </c>
      <c r="C515" s="683">
        <v>-1499262.2</v>
      </c>
      <c r="D515" s="683">
        <v>-1761656.2</v>
      </c>
      <c r="E515" s="683">
        <v>-262394</v>
      </c>
    </row>
    <row r="516" spans="2:5" ht="15">
      <c r="B516" s="685" t="s">
        <v>752</v>
      </c>
      <c r="C516" s="683">
        <v>21169.65</v>
      </c>
      <c r="D516" s="683">
        <v>20763.650000000001</v>
      </c>
      <c r="E516" s="683">
        <v>-406</v>
      </c>
    </row>
    <row r="517" spans="2:5" ht="15">
      <c r="B517" s="685" t="s">
        <v>753</v>
      </c>
      <c r="C517" s="683">
        <v>-667.9</v>
      </c>
      <c r="D517" s="683">
        <v>-667.9</v>
      </c>
      <c r="E517" s="683">
        <v>0</v>
      </c>
    </row>
    <row r="518" spans="2:5" ht="15">
      <c r="B518" s="685" t="s">
        <v>754</v>
      </c>
      <c r="C518" s="683">
        <v>761491.98</v>
      </c>
      <c r="D518" s="683">
        <v>211073.13</v>
      </c>
      <c r="E518" s="683">
        <v>-550418.85</v>
      </c>
    </row>
    <row r="519" spans="2:5" ht="15">
      <c r="B519" s="685" t="s">
        <v>755</v>
      </c>
      <c r="C519" s="683">
        <v>47263404.359999999</v>
      </c>
      <c r="D519" s="683">
        <v>41779820.32</v>
      </c>
      <c r="E519" s="683">
        <v>-5483584.04</v>
      </c>
    </row>
    <row r="520" spans="2:5" ht="15">
      <c r="B520" s="685" t="s">
        <v>883</v>
      </c>
      <c r="C520" s="683">
        <v>4088518.82</v>
      </c>
      <c r="D520" s="683">
        <v>4994052.88</v>
      </c>
      <c r="E520" s="683">
        <v>905534.06</v>
      </c>
    </row>
    <row r="521" spans="2:5" ht="15">
      <c r="B521" s="685" t="s">
        <v>884</v>
      </c>
      <c r="C521" s="683">
        <v>4088518.82</v>
      </c>
      <c r="D521" s="683">
        <v>4994052.88</v>
      </c>
      <c r="E521" s="683">
        <v>905534.06</v>
      </c>
    </row>
    <row r="522" spans="2:5" ht="21.75" customHeight="1">
      <c r="B522" s="326"/>
      <c r="C522" s="684">
        <v>51351923.18</v>
      </c>
      <c r="D522" s="684">
        <v>46773873.200000003</v>
      </c>
      <c r="E522" s="684">
        <v>-4578049.9800000004</v>
      </c>
    </row>
    <row r="525" spans="2:5" ht="24" customHeight="1">
      <c r="B525" s="245" t="s">
        <v>390</v>
      </c>
      <c r="C525" s="246" t="s">
        <v>296</v>
      </c>
      <c r="D525" s="202" t="s">
        <v>305</v>
      </c>
      <c r="E525" s="678"/>
    </row>
    <row r="526" spans="2:5" ht="15">
      <c r="B526" s="685" t="s">
        <v>898</v>
      </c>
      <c r="C526" s="683">
        <v>6345876.0899999999</v>
      </c>
      <c r="D526" s="204"/>
      <c r="E526" s="213"/>
    </row>
    <row r="527" spans="2:5" ht="15">
      <c r="B527" s="685" t="s">
        <v>872</v>
      </c>
      <c r="C527" s="683">
        <v>6345876.0899999999</v>
      </c>
      <c r="D527" s="206"/>
      <c r="E527" s="213"/>
    </row>
    <row r="528" spans="2:5" ht="15">
      <c r="B528" s="685" t="s">
        <v>756</v>
      </c>
      <c r="C528" s="683">
        <v>-1703218.51</v>
      </c>
      <c r="D528" s="206"/>
      <c r="E528" s="213"/>
    </row>
    <row r="529" spans="2:7" ht="15">
      <c r="B529" s="685" t="s">
        <v>885</v>
      </c>
      <c r="C529" s="683">
        <v>-1558200.12</v>
      </c>
      <c r="D529" s="206"/>
      <c r="E529" s="213"/>
    </row>
    <row r="530" spans="2:7" ht="15">
      <c r="B530" s="685" t="s">
        <v>1223</v>
      </c>
      <c r="C530" s="683">
        <v>618346.91</v>
      </c>
      <c r="D530" s="206"/>
      <c r="E530" s="213"/>
    </row>
    <row r="531" spans="2:7" ht="15">
      <c r="B531" s="685" t="s">
        <v>899</v>
      </c>
      <c r="C531" s="683">
        <v>347620</v>
      </c>
      <c r="D531" s="206"/>
      <c r="E531" s="213"/>
    </row>
    <row r="532" spans="2:7" ht="15">
      <c r="B532" s="685" t="s">
        <v>1224</v>
      </c>
      <c r="C532" s="683">
        <v>871461.39</v>
      </c>
      <c r="D532" s="206"/>
      <c r="E532" s="213"/>
    </row>
    <row r="533" spans="2:7" ht="15">
      <c r="B533" s="685" t="s">
        <v>873</v>
      </c>
      <c r="C533" s="683">
        <v>-1423990.33</v>
      </c>
      <c r="D533" s="206"/>
      <c r="E533" s="213"/>
    </row>
    <row r="534" spans="2:7" ht="15">
      <c r="B534" s="17"/>
      <c r="C534" s="365"/>
      <c r="D534" s="207"/>
      <c r="E534" s="213"/>
      <c r="F534" s="678"/>
      <c r="G534" s="678"/>
    </row>
    <row r="535" spans="2:7" ht="18" customHeight="1">
      <c r="C535" s="689">
        <v>4921885.76</v>
      </c>
      <c r="D535" s="202"/>
      <c r="E535" s="678"/>
      <c r="F535" s="678"/>
      <c r="G535" s="678"/>
    </row>
    <row r="536" spans="2:7">
      <c r="F536" s="678"/>
      <c r="G536" s="678"/>
    </row>
    <row r="537" spans="2:7" ht="15">
      <c r="B537" s="567" t="s">
        <v>32</v>
      </c>
      <c r="F537" s="678"/>
      <c r="G537" s="678"/>
    </row>
    <row r="538" spans="2:7">
      <c r="F538" s="678"/>
      <c r="G538" s="678"/>
    </row>
    <row r="539" spans="2:7">
      <c r="F539" s="678"/>
      <c r="G539" s="678"/>
    </row>
    <row r="540" spans="2:7">
      <c r="B540" s="19" t="s">
        <v>862</v>
      </c>
      <c r="F540" s="678"/>
      <c r="G540" s="678"/>
    </row>
    <row r="541" spans="2:7" ht="12" customHeight="1">
      <c r="B541" s="19" t="s">
        <v>391</v>
      </c>
      <c r="F541" s="678"/>
      <c r="G541" s="678"/>
    </row>
    <row r="542" spans="2:7">
      <c r="B542" s="867"/>
      <c r="C542" s="867"/>
      <c r="D542" s="867"/>
      <c r="E542" s="867"/>
      <c r="F542" s="678"/>
      <c r="G542" s="678"/>
    </row>
    <row r="543" spans="2:7">
      <c r="B543" s="190"/>
      <c r="C543" s="190"/>
      <c r="D543" s="190"/>
      <c r="E543" s="190"/>
      <c r="F543" s="678"/>
      <c r="G543" s="678"/>
    </row>
    <row r="544" spans="2:7">
      <c r="B544" s="858" t="s">
        <v>311</v>
      </c>
      <c r="C544" s="859"/>
      <c r="D544" s="859"/>
      <c r="E544" s="860"/>
      <c r="F544" s="678"/>
      <c r="G544" s="678"/>
    </row>
    <row r="545" spans="2:7">
      <c r="B545" s="869" t="s">
        <v>1230</v>
      </c>
      <c r="C545" s="870"/>
      <c r="D545" s="870"/>
      <c r="E545" s="871"/>
      <c r="F545" s="678"/>
      <c r="G545" s="251"/>
    </row>
    <row r="546" spans="2:7">
      <c r="B546" s="872" t="s">
        <v>312</v>
      </c>
      <c r="C546" s="873"/>
      <c r="D546" s="873"/>
      <c r="E546" s="874"/>
      <c r="F546" s="678"/>
      <c r="G546" s="251"/>
    </row>
    <row r="547" spans="2:7">
      <c r="B547" s="875" t="s">
        <v>313</v>
      </c>
      <c r="C547" s="876"/>
      <c r="E547" s="252">
        <f>+E549</f>
        <v>210259277.16</v>
      </c>
      <c r="F547" s="678"/>
      <c r="G547" s="251"/>
    </row>
    <row r="548" spans="2:7">
      <c r="B548" s="877"/>
      <c r="C548" s="877"/>
      <c r="D548" s="678"/>
      <c r="F548" s="678"/>
      <c r="G548" s="251"/>
    </row>
    <row r="549" spans="2:7">
      <c r="B549" s="868" t="s">
        <v>315</v>
      </c>
      <c r="C549" s="868"/>
      <c r="D549" s="253"/>
      <c r="E549" s="453">
        <v>210259277.16</v>
      </c>
      <c r="F549" s="678"/>
      <c r="G549" s="678"/>
    </row>
    <row r="550" spans="2:7">
      <c r="B550" s="878" t="s">
        <v>316</v>
      </c>
      <c r="C550" s="878"/>
      <c r="D550" s="254" t="s">
        <v>314</v>
      </c>
      <c r="E550" s="255"/>
      <c r="F550" s="678"/>
      <c r="G550" s="678"/>
    </row>
    <row r="551" spans="2:7">
      <c r="B551" s="878" t="s">
        <v>317</v>
      </c>
      <c r="C551" s="878"/>
      <c r="D551" s="254" t="s">
        <v>314</v>
      </c>
      <c r="E551" s="255"/>
      <c r="F551" s="678"/>
      <c r="G551" s="678"/>
    </row>
    <row r="552" spans="2:7">
      <c r="B552" s="878" t="s">
        <v>318</v>
      </c>
      <c r="C552" s="878"/>
      <c r="D552" s="254" t="s">
        <v>314</v>
      </c>
      <c r="E552" s="255"/>
      <c r="F552" s="678"/>
      <c r="G552" s="678"/>
    </row>
    <row r="553" spans="2:7">
      <c r="B553" s="878" t="s">
        <v>319</v>
      </c>
      <c r="C553" s="878"/>
      <c r="D553" s="254" t="s">
        <v>314</v>
      </c>
      <c r="E553" s="255"/>
      <c r="F553" s="678"/>
      <c r="G553" s="678"/>
    </row>
    <row r="554" spans="2:7">
      <c r="B554" s="879" t="s">
        <v>320</v>
      </c>
      <c r="C554" s="880"/>
      <c r="D554" s="254">
        <v>0</v>
      </c>
      <c r="E554" s="255"/>
      <c r="F554" s="678"/>
      <c r="G554" s="678"/>
    </row>
    <row r="555" spans="2:7">
      <c r="B555" s="877"/>
      <c r="C555" s="877"/>
      <c r="D555" s="678"/>
      <c r="F555" s="678"/>
      <c r="G555" s="678"/>
    </row>
    <row r="556" spans="2:7">
      <c r="B556" s="868" t="s">
        <v>321</v>
      </c>
      <c r="C556" s="868"/>
      <c r="D556" s="253"/>
      <c r="E556" s="256"/>
      <c r="F556" s="678"/>
      <c r="G556" s="678"/>
    </row>
    <row r="557" spans="2:7">
      <c r="B557" s="878" t="s">
        <v>322</v>
      </c>
      <c r="C557" s="878"/>
      <c r="D557" s="254" t="s">
        <v>314</v>
      </c>
      <c r="E557" s="255"/>
      <c r="F557" s="678"/>
      <c r="G557" s="678"/>
    </row>
    <row r="558" spans="2:7">
      <c r="B558" s="878" t="s">
        <v>323</v>
      </c>
      <c r="C558" s="878"/>
      <c r="D558" s="254" t="s">
        <v>314</v>
      </c>
      <c r="E558" s="255"/>
      <c r="F558" s="678"/>
      <c r="G558" s="678"/>
    </row>
    <row r="559" spans="2:7">
      <c r="B559" s="878" t="s">
        <v>324</v>
      </c>
      <c r="C559" s="878"/>
      <c r="D559" s="254" t="s">
        <v>314</v>
      </c>
      <c r="E559" s="255"/>
      <c r="F559" s="678"/>
      <c r="G559" s="678"/>
    </row>
    <row r="560" spans="2:7">
      <c r="B560" s="882" t="s">
        <v>325</v>
      </c>
      <c r="C560" s="883"/>
      <c r="D560" s="257"/>
      <c r="E560" s="258"/>
      <c r="F560" s="678"/>
      <c r="G560" s="678"/>
    </row>
    <row r="561" spans="2:7">
      <c r="B561" s="877"/>
      <c r="C561" s="877"/>
      <c r="F561" s="678"/>
      <c r="G561" s="678"/>
    </row>
    <row r="562" spans="2:7">
      <c r="B562" s="884" t="s">
        <v>326</v>
      </c>
      <c r="C562" s="884"/>
      <c r="E562" s="259">
        <f>+E549</f>
        <v>210259277.16</v>
      </c>
      <c r="F562" s="678"/>
      <c r="G562" s="251"/>
    </row>
    <row r="563" spans="2:7">
      <c r="B563" s="190"/>
      <c r="C563" s="190"/>
      <c r="D563" s="190"/>
      <c r="E563" s="190"/>
      <c r="F563" s="678"/>
      <c r="G563" s="678"/>
    </row>
    <row r="564" spans="2:7">
      <c r="B564" s="190"/>
      <c r="C564" s="190"/>
      <c r="D564" s="190"/>
      <c r="E564" s="190"/>
      <c r="F564" s="678"/>
      <c r="G564" s="678"/>
    </row>
    <row r="565" spans="2:7">
      <c r="B565" s="858" t="s">
        <v>327</v>
      </c>
      <c r="C565" s="859"/>
      <c r="D565" s="859"/>
      <c r="E565" s="860"/>
      <c r="F565" s="678"/>
      <c r="G565" s="678"/>
    </row>
    <row r="566" spans="2:7">
      <c r="B566" s="869" t="s">
        <v>1230</v>
      </c>
      <c r="C566" s="870"/>
      <c r="D566" s="870"/>
      <c r="E566" s="871"/>
      <c r="F566" s="678"/>
      <c r="G566" s="678"/>
    </row>
    <row r="567" spans="2:7">
      <c r="B567" s="872" t="s">
        <v>312</v>
      </c>
      <c r="C567" s="873"/>
      <c r="D567" s="873"/>
      <c r="E567" s="874"/>
      <c r="F567" s="678"/>
      <c r="G567" s="678"/>
    </row>
    <row r="568" spans="2:7">
      <c r="B568" s="875" t="s">
        <v>328</v>
      </c>
      <c r="C568" s="876"/>
      <c r="E568" s="260">
        <f>+E573</f>
        <v>207610427.19999999</v>
      </c>
      <c r="F568" s="678"/>
      <c r="G568" s="678"/>
    </row>
    <row r="569" spans="2:7">
      <c r="B569" s="461"/>
      <c r="C569" s="461"/>
      <c r="D569" s="378"/>
      <c r="E569" s="462"/>
      <c r="F569" s="678"/>
      <c r="G569" s="678"/>
    </row>
    <row r="570" spans="2:7">
      <c r="B570" s="461"/>
      <c r="C570" s="461"/>
      <c r="D570" s="378"/>
      <c r="E570" s="462"/>
      <c r="F570" s="678"/>
      <c r="G570" s="678"/>
    </row>
    <row r="571" spans="2:7">
      <c r="B571" s="461"/>
      <c r="C571" s="461"/>
      <c r="D571" s="378"/>
      <c r="E571" s="462"/>
      <c r="F571" s="678"/>
      <c r="G571" s="678"/>
    </row>
    <row r="572" spans="2:7">
      <c r="B572" s="877"/>
      <c r="C572" s="877"/>
      <c r="F572" s="678"/>
      <c r="G572" s="678"/>
    </row>
    <row r="573" spans="2:7">
      <c r="B573" s="881" t="s">
        <v>329</v>
      </c>
      <c r="C573" s="881"/>
      <c r="D573" s="253"/>
      <c r="E573" s="261">
        <v>207610427.19999999</v>
      </c>
      <c r="F573" s="678"/>
      <c r="G573" s="678"/>
    </row>
    <row r="574" spans="2:7">
      <c r="B574" s="878" t="s">
        <v>330</v>
      </c>
      <c r="C574" s="878"/>
      <c r="D574" s="254" t="s">
        <v>314</v>
      </c>
      <c r="E574" s="262"/>
      <c r="F574" s="678"/>
      <c r="G574" s="678"/>
    </row>
    <row r="575" spans="2:7">
      <c r="B575" s="878" t="s">
        <v>331</v>
      </c>
      <c r="C575" s="878"/>
      <c r="D575" s="254" t="s">
        <v>314</v>
      </c>
      <c r="E575" s="262"/>
      <c r="F575" s="678"/>
      <c r="G575" s="678"/>
    </row>
    <row r="576" spans="2:7">
      <c r="B576" s="878" t="s">
        <v>332</v>
      </c>
      <c r="C576" s="878"/>
      <c r="D576" s="254" t="s">
        <v>314</v>
      </c>
      <c r="E576" s="262"/>
      <c r="F576" s="678"/>
      <c r="G576" s="678"/>
    </row>
    <row r="577" spans="2:8">
      <c r="B577" s="878" t="s">
        <v>333</v>
      </c>
      <c r="C577" s="878"/>
      <c r="D577" s="254" t="s">
        <v>314</v>
      </c>
      <c r="E577" s="262"/>
      <c r="F577" s="678"/>
      <c r="G577" s="678"/>
    </row>
    <row r="578" spans="2:8">
      <c r="B578" s="878" t="s">
        <v>334</v>
      </c>
      <c r="C578" s="878"/>
      <c r="D578" s="254" t="s">
        <v>314</v>
      </c>
      <c r="E578" s="262"/>
      <c r="F578" s="678"/>
      <c r="G578" s="251"/>
    </row>
    <row r="579" spans="2:8">
      <c r="B579" s="878" t="s">
        <v>335</v>
      </c>
      <c r="C579" s="878"/>
      <c r="D579" s="254" t="s">
        <v>314</v>
      </c>
      <c r="E579" s="262"/>
      <c r="F579" s="678"/>
      <c r="G579" s="678"/>
    </row>
    <row r="580" spans="2:8">
      <c r="B580" s="878" t="s">
        <v>336</v>
      </c>
      <c r="C580" s="878"/>
      <c r="D580" s="254" t="s">
        <v>314</v>
      </c>
      <c r="E580" s="262"/>
      <c r="F580" s="678"/>
      <c r="G580" s="251"/>
    </row>
    <row r="581" spans="2:8">
      <c r="B581" s="878" t="s">
        <v>337</v>
      </c>
      <c r="C581" s="878"/>
      <c r="D581" s="254" t="s">
        <v>314</v>
      </c>
      <c r="E581" s="262"/>
      <c r="F581" s="678"/>
      <c r="G581" s="678"/>
    </row>
    <row r="582" spans="2:8">
      <c r="B582" s="878" t="s">
        <v>338</v>
      </c>
      <c r="C582" s="878"/>
      <c r="D582" s="254" t="s">
        <v>314</v>
      </c>
      <c r="E582" s="262"/>
      <c r="F582" s="678"/>
      <c r="G582" s="251"/>
    </row>
    <row r="583" spans="2:8">
      <c r="B583" s="878" t="s">
        <v>339</v>
      </c>
      <c r="C583" s="878"/>
      <c r="D583" s="254" t="s">
        <v>314</v>
      </c>
      <c r="E583" s="262"/>
      <c r="F583" s="678"/>
      <c r="G583" s="251"/>
    </row>
    <row r="584" spans="2:8">
      <c r="B584" s="878" t="s">
        <v>340</v>
      </c>
      <c r="C584" s="878"/>
      <c r="D584" s="254" t="s">
        <v>314</v>
      </c>
      <c r="E584" s="262"/>
      <c r="F584" s="678"/>
      <c r="G584" s="251"/>
      <c r="H584" s="263"/>
    </row>
    <row r="585" spans="2:8">
      <c r="B585" s="878" t="s">
        <v>341</v>
      </c>
      <c r="C585" s="878"/>
      <c r="D585" s="254" t="s">
        <v>314</v>
      </c>
      <c r="E585" s="262"/>
      <c r="F585" s="678"/>
      <c r="G585" s="251"/>
      <c r="H585" s="263"/>
    </row>
    <row r="586" spans="2:8">
      <c r="B586" s="878" t="s">
        <v>342</v>
      </c>
      <c r="C586" s="878"/>
      <c r="D586" s="254" t="s">
        <v>314</v>
      </c>
      <c r="E586" s="262"/>
      <c r="F586" s="678"/>
      <c r="G586" s="264"/>
    </row>
    <row r="587" spans="2:8">
      <c r="B587" s="878" t="s">
        <v>343</v>
      </c>
      <c r="C587" s="878"/>
      <c r="D587" s="254" t="s">
        <v>314</v>
      </c>
      <c r="E587" s="262"/>
      <c r="F587" s="678"/>
      <c r="G587" s="678"/>
    </row>
    <row r="588" spans="2:8">
      <c r="B588" s="878" t="s">
        <v>344</v>
      </c>
      <c r="C588" s="878"/>
      <c r="D588" s="254" t="s">
        <v>314</v>
      </c>
      <c r="E588" s="262"/>
      <c r="F588" s="678"/>
      <c r="G588" s="678"/>
    </row>
    <row r="589" spans="2:8" ht="12.75" customHeight="1">
      <c r="B589" s="878" t="s">
        <v>345</v>
      </c>
      <c r="C589" s="878"/>
      <c r="D589" s="254" t="s">
        <v>314</v>
      </c>
      <c r="E589" s="262"/>
      <c r="F589" s="678"/>
      <c r="G589" s="678"/>
    </row>
    <row r="590" spans="2:8">
      <c r="B590" s="885" t="s">
        <v>346</v>
      </c>
      <c r="C590" s="886"/>
      <c r="D590" s="265"/>
      <c r="E590" s="262"/>
      <c r="F590" s="678"/>
      <c r="G590" s="678"/>
    </row>
    <row r="591" spans="2:8">
      <c r="B591" s="877"/>
      <c r="C591" s="877"/>
      <c r="F591" s="678"/>
      <c r="G591" s="678"/>
    </row>
    <row r="592" spans="2:8">
      <c r="B592" s="881" t="s">
        <v>347</v>
      </c>
      <c r="C592" s="881"/>
      <c r="D592" s="253"/>
      <c r="E592" s="261">
        <f>SUM(D592:D599)</f>
        <v>0</v>
      </c>
      <c r="F592" s="678"/>
      <c r="G592" s="678"/>
    </row>
    <row r="593" spans="2:7">
      <c r="B593" s="878" t="s">
        <v>348</v>
      </c>
      <c r="C593" s="878"/>
      <c r="D593" s="254" t="s">
        <v>314</v>
      </c>
      <c r="E593" s="262"/>
      <c r="F593" s="678"/>
      <c r="G593" s="678"/>
    </row>
    <row r="594" spans="2:7">
      <c r="B594" s="878" t="s">
        <v>121</v>
      </c>
      <c r="C594" s="878"/>
      <c r="D594" s="254" t="s">
        <v>314</v>
      </c>
      <c r="E594" s="262"/>
      <c r="F594" s="678"/>
      <c r="G594" s="678"/>
    </row>
    <row r="595" spans="2:7">
      <c r="B595" s="878" t="s">
        <v>349</v>
      </c>
      <c r="C595" s="878"/>
      <c r="D595" s="254" t="s">
        <v>314</v>
      </c>
      <c r="E595" s="262"/>
      <c r="F595" s="678"/>
      <c r="G595" s="678"/>
    </row>
    <row r="596" spans="2:7">
      <c r="B596" s="878" t="s">
        <v>350</v>
      </c>
      <c r="C596" s="878"/>
      <c r="D596" s="254" t="s">
        <v>314</v>
      </c>
      <c r="E596" s="262"/>
      <c r="F596" s="678"/>
      <c r="G596" s="678"/>
    </row>
    <row r="597" spans="2:7">
      <c r="B597" s="878" t="s">
        <v>351</v>
      </c>
      <c r="C597" s="878"/>
      <c r="D597" s="254" t="s">
        <v>314</v>
      </c>
      <c r="E597" s="262"/>
      <c r="F597" s="678"/>
      <c r="G597" s="678"/>
    </row>
    <row r="598" spans="2:7">
      <c r="B598" s="878" t="s">
        <v>124</v>
      </c>
      <c r="C598" s="878"/>
      <c r="D598" s="254" t="s">
        <v>314</v>
      </c>
      <c r="E598" s="262"/>
      <c r="F598" s="678"/>
      <c r="G598" s="678"/>
    </row>
    <row r="599" spans="2:7">
      <c r="B599" s="885" t="s">
        <v>352</v>
      </c>
      <c r="C599" s="886"/>
      <c r="D599" s="254" t="s">
        <v>314</v>
      </c>
      <c r="E599" s="262"/>
      <c r="F599" s="678"/>
      <c r="G599" s="678"/>
    </row>
    <row r="600" spans="2:7">
      <c r="B600" s="877"/>
      <c r="C600" s="877"/>
      <c r="F600" s="678"/>
      <c r="G600" s="678"/>
    </row>
    <row r="601" spans="2:7">
      <c r="B601" s="679" t="s">
        <v>353</v>
      </c>
      <c r="E601" s="259">
        <f>+E562-E568</f>
        <v>2648849.9600000083</v>
      </c>
      <c r="F601" s="251"/>
      <c r="G601" s="251"/>
    </row>
    <row r="602" spans="2:7">
      <c r="F602" s="266"/>
      <c r="G602" s="678"/>
    </row>
    <row r="603" spans="2:7">
      <c r="F603" s="678"/>
      <c r="G603" s="678"/>
    </row>
    <row r="604" spans="2:7">
      <c r="F604" s="267"/>
      <c r="G604" s="678"/>
    </row>
    <row r="605" spans="2:7">
      <c r="F605" s="267"/>
      <c r="G605" s="678"/>
    </row>
    <row r="606" spans="2:7">
      <c r="F606" s="678"/>
      <c r="G606" s="678"/>
    </row>
    <row r="607" spans="2:7">
      <c r="B607" s="889" t="s">
        <v>392</v>
      </c>
      <c r="C607" s="889"/>
      <c r="D607" s="889"/>
      <c r="E607" s="889"/>
      <c r="F607" s="889"/>
      <c r="G607" s="678"/>
    </row>
    <row r="608" spans="2:7">
      <c r="B608" s="680"/>
      <c r="C608" s="680"/>
      <c r="D608" s="680"/>
      <c r="E608" s="680"/>
      <c r="F608" s="680"/>
      <c r="G608" s="678"/>
    </row>
    <row r="609" spans="2:15">
      <c r="B609" s="680"/>
      <c r="C609" s="680"/>
      <c r="D609" s="680"/>
      <c r="E609" s="680"/>
      <c r="F609" s="680"/>
      <c r="G609" s="678"/>
    </row>
    <row r="610" spans="2:15" ht="21" customHeight="1">
      <c r="B610" s="223" t="s">
        <v>393</v>
      </c>
      <c r="C610" s="224" t="s">
        <v>294</v>
      </c>
      <c r="D610" s="244" t="s">
        <v>295</v>
      </c>
      <c r="E610" s="244" t="s">
        <v>296</v>
      </c>
      <c r="F610" s="678"/>
      <c r="G610" s="678"/>
    </row>
    <row r="611" spans="2:15">
      <c r="B611" s="203" t="s">
        <v>484</v>
      </c>
      <c r="C611" s="268">
        <v>0</v>
      </c>
      <c r="D611" s="248"/>
      <c r="E611" s="248"/>
      <c r="F611" s="678"/>
      <c r="G611" s="678"/>
    </row>
    <row r="612" spans="2:15">
      <c r="B612" s="205"/>
      <c r="C612" s="524">
        <v>0</v>
      </c>
      <c r="D612" s="516"/>
      <c r="E612" s="516"/>
      <c r="F612" s="678"/>
      <c r="G612" s="678"/>
    </row>
    <row r="613" spans="2:15">
      <c r="B613" s="17"/>
      <c r="C613" s="525">
        <v>0</v>
      </c>
      <c r="D613" s="526">
        <v>0</v>
      </c>
      <c r="E613" s="526">
        <v>0</v>
      </c>
      <c r="F613" s="678"/>
      <c r="G613" s="678"/>
    </row>
    <row r="614" spans="2:15" ht="21" customHeight="1">
      <c r="C614" s="202">
        <f t="shared" ref="C614:E614" si="4">SUM(C612:C613)</f>
        <v>0</v>
      </c>
      <c r="D614" s="202">
        <f t="shared" si="4"/>
        <v>0</v>
      </c>
      <c r="E614" s="202">
        <f t="shared" si="4"/>
        <v>0</v>
      </c>
      <c r="F614" s="678"/>
      <c r="G614" s="678"/>
    </row>
    <row r="615" spans="2:15">
      <c r="F615" s="678"/>
      <c r="G615" s="678"/>
    </row>
    <row r="616" spans="2:15">
      <c r="F616" s="678"/>
      <c r="G616" s="678"/>
    </row>
    <row r="617" spans="2:15">
      <c r="B617" s="889" t="s">
        <v>502</v>
      </c>
      <c r="C617" s="889"/>
      <c r="D617" s="889"/>
      <c r="E617" s="889"/>
      <c r="F617" s="889"/>
      <c r="G617" s="678"/>
    </row>
    <row r="618" spans="2:15">
      <c r="F618" s="678"/>
      <c r="G618" s="678"/>
    </row>
    <row r="619" spans="2:15">
      <c r="B619" s="16" t="s">
        <v>76</v>
      </c>
      <c r="F619" s="678"/>
      <c r="G619" s="678"/>
    </row>
    <row r="620" spans="2:15" ht="12" customHeight="1">
      <c r="F620" s="678"/>
      <c r="G620" s="678"/>
    </row>
    <row r="621" spans="2:15" ht="12" customHeight="1">
      <c r="F621" s="678"/>
      <c r="G621" s="678"/>
    </row>
    <row r="622" spans="2:15" ht="12" customHeight="1">
      <c r="F622" s="678"/>
      <c r="G622" s="678"/>
    </row>
    <row r="623" spans="2:15" ht="37.5" customHeight="1">
      <c r="G623" s="678"/>
    </row>
    <row r="624" spans="2:15" s="368" customFormat="1" ht="36.75" customHeight="1">
      <c r="B624" s="676"/>
      <c r="E624" s="890"/>
      <c r="F624" s="890"/>
      <c r="G624" s="890"/>
      <c r="H624" s="369"/>
      <c r="I624" s="370"/>
      <c r="J624" s="370"/>
      <c r="K624" s="369"/>
      <c r="L624" s="369"/>
      <c r="M624" s="369"/>
      <c r="N624" s="369"/>
      <c r="O624" s="369"/>
    </row>
    <row r="625" spans="2:10" s="368" customFormat="1" ht="15" customHeight="1">
      <c r="B625" s="682" t="s">
        <v>757</v>
      </c>
      <c r="E625" s="887" t="s">
        <v>758</v>
      </c>
      <c r="F625" s="887"/>
      <c r="G625" s="887"/>
      <c r="J625" s="676"/>
    </row>
    <row r="626" spans="2:10" s="368" customFormat="1" ht="15" customHeight="1">
      <c r="B626" s="681" t="s">
        <v>1095</v>
      </c>
      <c r="E626" s="888" t="s">
        <v>1096</v>
      </c>
      <c r="F626" s="888"/>
      <c r="G626" s="888"/>
      <c r="H626" s="669"/>
      <c r="J626" s="675"/>
    </row>
    <row r="627" spans="2:10">
      <c r="B627" s="190"/>
      <c r="C627" s="190"/>
      <c r="D627" s="190"/>
      <c r="F627" s="190"/>
      <c r="G627" s="190"/>
    </row>
    <row r="628" spans="2:10">
      <c r="B628" s="190"/>
      <c r="C628" s="190"/>
      <c r="D628" s="190"/>
      <c r="E628" s="190"/>
      <c r="F628" s="190"/>
      <c r="G628" s="190"/>
    </row>
    <row r="632" spans="2:10" ht="12.75" customHeight="1"/>
    <row r="635" spans="2:10" ht="12.75" customHeight="1"/>
  </sheetData>
  <mergeCells count="68">
    <mergeCell ref="E625:G625"/>
    <mergeCell ref="E626:G626"/>
    <mergeCell ref="B598:C598"/>
    <mergeCell ref="B599:C599"/>
    <mergeCell ref="B600:C600"/>
    <mergeCell ref="B607:F607"/>
    <mergeCell ref="B617:F617"/>
    <mergeCell ref="E624:G624"/>
    <mergeCell ref="B597:C597"/>
    <mergeCell ref="B586:C586"/>
    <mergeCell ref="B587:C587"/>
    <mergeCell ref="B588:C588"/>
    <mergeCell ref="B589:C589"/>
    <mergeCell ref="B590:C590"/>
    <mergeCell ref="B591:C591"/>
    <mergeCell ref="B592:C592"/>
    <mergeCell ref="B593:C593"/>
    <mergeCell ref="B594:C594"/>
    <mergeCell ref="B595:C595"/>
    <mergeCell ref="B596:C596"/>
    <mergeCell ref="B585:C585"/>
    <mergeCell ref="B574:C574"/>
    <mergeCell ref="B575:C575"/>
    <mergeCell ref="B576:C576"/>
    <mergeCell ref="B577:C577"/>
    <mergeCell ref="B578:C578"/>
    <mergeCell ref="B579:C579"/>
    <mergeCell ref="B580:C580"/>
    <mergeCell ref="B581:C581"/>
    <mergeCell ref="B582:C582"/>
    <mergeCell ref="B583:C583"/>
    <mergeCell ref="B584:C584"/>
    <mergeCell ref="B573:C573"/>
    <mergeCell ref="B557:C557"/>
    <mergeCell ref="B558:C558"/>
    <mergeCell ref="B559:C559"/>
    <mergeCell ref="B560:C560"/>
    <mergeCell ref="B561:C561"/>
    <mergeCell ref="B562:C562"/>
    <mergeCell ref="B565:E565"/>
    <mergeCell ref="B566:E566"/>
    <mergeCell ref="B567:E567"/>
    <mergeCell ref="B568:C568"/>
    <mergeCell ref="B572:C572"/>
    <mergeCell ref="B556:C556"/>
    <mergeCell ref="B545:E545"/>
    <mergeCell ref="B546:E546"/>
    <mergeCell ref="B547:C547"/>
    <mergeCell ref="B548:C548"/>
    <mergeCell ref="B549:C549"/>
    <mergeCell ref="B550:C550"/>
    <mergeCell ref="B551:C551"/>
    <mergeCell ref="B552:C552"/>
    <mergeCell ref="B553:C553"/>
    <mergeCell ref="B554:C554"/>
    <mergeCell ref="B555:C555"/>
    <mergeCell ref="B544:E544"/>
    <mergeCell ref="A1:L1"/>
    <mergeCell ref="A2:L2"/>
    <mergeCell ref="A3:L3"/>
    <mergeCell ref="D68:E68"/>
    <mergeCell ref="D218:E218"/>
    <mergeCell ref="D225:E225"/>
    <mergeCell ref="D232:E232"/>
    <mergeCell ref="D239:E239"/>
    <mergeCell ref="D281:E281"/>
    <mergeCell ref="D292:E292"/>
    <mergeCell ref="B542:E542"/>
  </mergeCells>
  <dataValidations count="4">
    <dataValidation allowBlank="1" showInputMessage="1" showErrorMessage="1" prompt="Saldo final del periodo que corresponde la cuenta pública presentada (mensual:  enero, febrero, marzo, etc.; trimestral: 1er, 2do, 3ro. o 4to.)." sqref="C166 C214 C221 C228"/>
    <dataValidation allowBlank="1" showInputMessage="1" showErrorMessage="1" prompt="Corresponde al número de la cuenta de acuerdo al Plan de Cuentas emitido por el CONAC (DOF 22/11/2010)." sqref="B166"/>
    <dataValidation allowBlank="1" showInputMessage="1" showErrorMessage="1" prompt="Características cualitativas significativas que les impacten financieramente." sqref="D166:E166 E214 E221 E228"/>
    <dataValidation allowBlank="1" showInputMessage="1" showErrorMessage="1" prompt="Especificar origen de dicho recurso: Federal, Estatal, Municipal, Particulares." sqref="D214 D221 D228"/>
  </dataValidations>
  <pageMargins left="0.25" right="0.25" top="0.75" bottom="0.75" header="0.3" footer="0.3"/>
  <pageSetup scale="51" fitToWidth="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00" zoomScale="80" zoomScaleNormal="80" workbookViewId="0"/>
  </sheetViews>
  <sheetFormatPr baseColWidth="10" defaultRowHeight="15"/>
  <sheetData/>
  <pageMargins left="0.70866141732283472" right="0.70866141732283472" top="0.74803149606299213" bottom="0.74803149606299213" header="0.31496062992125984" footer="0.31496062992125984"/>
  <pageSetup scale="8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
  <sheetViews>
    <sheetView topLeftCell="A10" workbookViewId="0"/>
  </sheetViews>
  <sheetFormatPr baseColWidth="10" defaultRowHeight="15"/>
  <sheetData>
    <row r="5" spans="13:13">
      <c r="M5" t="s">
        <v>129</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9"/>
  <sheetViews>
    <sheetView showGridLines="0" topLeftCell="B1" zoomScaleNormal="100" workbookViewId="0">
      <selection activeCell="F14" sqref="F14"/>
    </sheetView>
  </sheetViews>
  <sheetFormatPr baseColWidth="10" defaultRowHeight="12.75"/>
  <cols>
    <col min="1" max="1" width="1.140625" style="23" customWidth="1"/>
    <col min="2" max="3" width="3.7109375" style="190" customWidth="1"/>
    <col min="4" max="4" width="46.42578125" style="190" customWidth="1"/>
    <col min="5" max="5" width="20.5703125" style="190" customWidth="1"/>
    <col min="6" max="6" width="16.5703125" style="190" bestFit="1" customWidth="1"/>
    <col min="7" max="7" width="19.5703125" style="190" customWidth="1"/>
    <col min="8" max="9" width="17.28515625" style="190" bestFit="1" customWidth="1"/>
    <col min="10" max="10" width="16.5703125" style="190" bestFit="1" customWidth="1"/>
    <col min="11" max="11" width="2" style="23" customWidth="1"/>
    <col min="12" max="16384" width="11.42578125" style="190"/>
  </cols>
  <sheetData>
    <row r="1" spans="1:10" s="23" customFormat="1">
      <c r="B1" s="805" t="s">
        <v>1228</v>
      </c>
      <c r="C1" s="805"/>
      <c r="D1" s="805"/>
      <c r="E1" s="805"/>
      <c r="F1" s="805"/>
      <c r="G1" s="805"/>
      <c r="H1" s="805"/>
      <c r="I1" s="805"/>
      <c r="J1" s="805"/>
    </row>
    <row r="2" spans="1:10" s="23" customFormat="1">
      <c r="B2" s="805" t="s">
        <v>439</v>
      </c>
      <c r="C2" s="805"/>
      <c r="D2" s="805"/>
      <c r="E2" s="805"/>
      <c r="F2" s="805"/>
      <c r="G2" s="805"/>
      <c r="H2" s="805"/>
      <c r="I2" s="805"/>
      <c r="J2" s="805"/>
    </row>
    <row r="3" spans="1:10" s="23" customFormat="1">
      <c r="B3" s="721"/>
      <c r="C3" s="721"/>
      <c r="D3" s="805" t="s">
        <v>450</v>
      </c>
      <c r="E3" s="805"/>
      <c r="F3" s="805"/>
      <c r="G3" s="805"/>
      <c r="H3" s="805"/>
      <c r="I3" s="805"/>
      <c r="J3" s="805"/>
    </row>
    <row r="4" spans="1:10" s="23" customFormat="1">
      <c r="B4" s="805" t="s">
        <v>1225</v>
      </c>
      <c r="C4" s="805"/>
      <c r="D4" s="805"/>
      <c r="E4" s="805"/>
      <c r="F4" s="805"/>
      <c r="G4" s="805"/>
      <c r="H4" s="805"/>
      <c r="I4" s="805"/>
      <c r="J4" s="805"/>
    </row>
    <row r="5" spans="1:10" s="23" customFormat="1" ht="8.25" customHeight="1">
      <c r="A5" s="270"/>
      <c r="B5" s="271"/>
      <c r="C5" s="271"/>
      <c r="D5" s="271"/>
      <c r="E5" s="723"/>
      <c r="F5" s="272"/>
      <c r="G5" s="272"/>
      <c r="H5" s="272"/>
      <c r="I5" s="272"/>
      <c r="J5" s="272"/>
    </row>
    <row r="6" spans="1:10" s="23" customFormat="1" ht="13.5" customHeight="1">
      <c r="A6" s="270"/>
      <c r="B6" s="108"/>
      <c r="D6" s="28" t="s">
        <v>354</v>
      </c>
      <c r="E6" s="409" t="s">
        <v>509</v>
      </c>
      <c r="F6" s="409"/>
      <c r="G6" s="421"/>
      <c r="H6" s="421"/>
      <c r="I6" s="421"/>
      <c r="J6" s="273"/>
    </row>
    <row r="7" spans="1:10" s="23" customFormat="1" ht="11.25" customHeight="1">
      <c r="A7" s="270"/>
      <c r="B7" s="270"/>
      <c r="C7" s="270"/>
      <c r="D7" s="270"/>
      <c r="F7" s="273"/>
      <c r="G7" s="273"/>
      <c r="H7" s="273"/>
      <c r="I7" s="273"/>
      <c r="J7" s="273"/>
    </row>
    <row r="8" spans="1:10" s="23" customFormat="1" ht="12" customHeight="1">
      <c r="A8" s="274"/>
      <c r="B8" s="891" t="s">
        <v>192</v>
      </c>
      <c r="C8" s="891"/>
      <c r="D8" s="891"/>
      <c r="E8" s="891" t="s">
        <v>193</v>
      </c>
      <c r="F8" s="891"/>
      <c r="G8" s="891"/>
      <c r="H8" s="891"/>
      <c r="I8" s="891"/>
      <c r="J8" s="892" t="s">
        <v>194</v>
      </c>
    </row>
    <row r="9" spans="1:10" s="23" customFormat="1" ht="25.5">
      <c r="A9" s="270"/>
      <c r="B9" s="891"/>
      <c r="C9" s="891"/>
      <c r="D9" s="891"/>
      <c r="E9" s="724" t="s">
        <v>195</v>
      </c>
      <c r="F9" s="275" t="s">
        <v>196</v>
      </c>
      <c r="G9" s="724" t="s">
        <v>197</v>
      </c>
      <c r="H9" s="724" t="s">
        <v>198</v>
      </c>
      <c r="I9" s="724" t="s">
        <v>199</v>
      </c>
      <c r="J9" s="892"/>
    </row>
    <row r="10" spans="1:10" s="23" customFormat="1" ht="12" customHeight="1">
      <c r="A10" s="270"/>
      <c r="B10" s="891"/>
      <c r="C10" s="891"/>
      <c r="D10" s="891"/>
      <c r="E10" s="724" t="s">
        <v>200</v>
      </c>
      <c r="F10" s="724" t="s">
        <v>201</v>
      </c>
      <c r="G10" s="724" t="s">
        <v>202</v>
      </c>
      <c r="H10" s="724" t="s">
        <v>203</v>
      </c>
      <c r="I10" s="724" t="s">
        <v>204</v>
      </c>
      <c r="J10" s="724" t="s">
        <v>215</v>
      </c>
    </row>
    <row r="11" spans="1:10" s="23" customFormat="1" ht="12" customHeight="1">
      <c r="A11" s="276"/>
      <c r="B11" s="277"/>
      <c r="C11" s="557"/>
      <c r="D11" s="278"/>
      <c r="E11" s="279"/>
      <c r="F11" s="280"/>
      <c r="G11" s="280"/>
      <c r="H11" s="280"/>
      <c r="I11" s="280"/>
      <c r="J11" s="280"/>
    </row>
    <row r="12" spans="1:10" s="23" customFormat="1" ht="12" customHeight="1">
      <c r="A12" s="276"/>
      <c r="B12" s="895" t="s">
        <v>82</v>
      </c>
      <c r="C12" s="893"/>
      <c r="D12" s="894"/>
      <c r="E12" s="281">
        <v>0</v>
      </c>
      <c r="F12" s="281">
        <v>0</v>
      </c>
      <c r="G12" s="281">
        <f>+E12+F12</f>
        <v>0</v>
      </c>
      <c r="H12" s="281">
        <v>0</v>
      </c>
      <c r="I12" s="281">
        <v>0</v>
      </c>
      <c r="J12" s="281">
        <f>+I12-E12</f>
        <v>0</v>
      </c>
    </row>
    <row r="13" spans="1:10" s="23" customFormat="1" ht="12" customHeight="1">
      <c r="A13" s="276"/>
      <c r="B13" s="895" t="s">
        <v>186</v>
      </c>
      <c r="C13" s="893"/>
      <c r="D13" s="894"/>
      <c r="E13" s="281">
        <v>0</v>
      </c>
      <c r="F13" s="281">
        <v>0</v>
      </c>
      <c r="G13" s="281">
        <f>+E13+F13</f>
        <v>0</v>
      </c>
      <c r="H13" s="281">
        <v>0</v>
      </c>
      <c r="I13" s="281">
        <v>0</v>
      </c>
      <c r="J13" s="281">
        <f>+I13-E13</f>
        <v>0</v>
      </c>
    </row>
    <row r="14" spans="1:10" s="23" customFormat="1" ht="12" customHeight="1">
      <c r="A14" s="276"/>
      <c r="B14" s="895" t="s">
        <v>86</v>
      </c>
      <c r="C14" s="893"/>
      <c r="D14" s="894"/>
      <c r="E14" s="281">
        <v>0</v>
      </c>
      <c r="F14" s="281">
        <v>0</v>
      </c>
      <c r="G14" s="281">
        <f>+E14+F14</f>
        <v>0</v>
      </c>
      <c r="H14" s="281">
        <v>0</v>
      </c>
      <c r="I14" s="281">
        <v>0</v>
      </c>
      <c r="J14" s="281">
        <f>+I14-E14</f>
        <v>0</v>
      </c>
    </row>
    <row r="15" spans="1:10" s="23" customFormat="1" ht="12" customHeight="1">
      <c r="A15" s="276"/>
      <c r="B15" s="895" t="s">
        <v>88</v>
      </c>
      <c r="C15" s="893"/>
      <c r="D15" s="894"/>
      <c r="E15" s="281"/>
      <c r="F15" s="281"/>
      <c r="G15" s="281">
        <f>+E15+F15</f>
        <v>0</v>
      </c>
      <c r="H15" s="281"/>
      <c r="I15" s="281"/>
      <c r="J15" s="281">
        <f>+I15-E15</f>
        <v>0</v>
      </c>
    </row>
    <row r="16" spans="1:10" s="23" customFormat="1" ht="12" customHeight="1">
      <c r="A16" s="276"/>
      <c r="B16" s="895" t="s">
        <v>205</v>
      </c>
      <c r="C16" s="893"/>
      <c r="D16" s="894"/>
      <c r="E16" s="281"/>
      <c r="F16" s="281"/>
      <c r="G16" s="281"/>
      <c r="H16" s="281"/>
      <c r="I16" s="281"/>
      <c r="J16" s="281"/>
    </row>
    <row r="17" spans="1:10" s="23" customFormat="1" ht="12" customHeight="1">
      <c r="A17" s="276"/>
      <c r="B17" s="282"/>
      <c r="C17" s="893" t="s">
        <v>206</v>
      </c>
      <c r="D17" s="894"/>
      <c r="E17" s="281">
        <v>8989234</v>
      </c>
      <c r="F17" s="281">
        <v>290347.09999999998</v>
      </c>
      <c r="G17" s="281">
        <f>+E17+F17</f>
        <v>9279581.0999999996</v>
      </c>
      <c r="H17" s="281">
        <v>9279581.0999999996</v>
      </c>
      <c r="I17" s="281">
        <f>+H17</f>
        <v>9279581.0999999996</v>
      </c>
      <c r="J17" s="281">
        <f>+I17-E17</f>
        <v>290347.09999999963</v>
      </c>
    </row>
    <row r="18" spans="1:10" s="23" customFormat="1" ht="12" customHeight="1">
      <c r="A18" s="276"/>
      <c r="B18" s="282"/>
      <c r="C18" s="893" t="s">
        <v>207</v>
      </c>
      <c r="D18" s="894"/>
      <c r="E18" s="281"/>
      <c r="F18" s="281"/>
      <c r="G18" s="281"/>
      <c r="H18" s="281"/>
      <c r="I18" s="281"/>
      <c r="J18" s="281"/>
    </row>
    <row r="19" spans="1:10" s="23" customFormat="1" ht="12" customHeight="1">
      <c r="A19" s="276"/>
      <c r="B19" s="895" t="s">
        <v>208</v>
      </c>
      <c r="C19" s="893"/>
      <c r="D19" s="894"/>
      <c r="E19" s="281"/>
      <c r="F19" s="281"/>
      <c r="G19" s="281"/>
      <c r="H19" s="281"/>
      <c r="I19" s="281"/>
      <c r="J19" s="281"/>
    </row>
    <row r="20" spans="1:10" s="23" customFormat="1" ht="12" customHeight="1">
      <c r="A20" s="276"/>
      <c r="B20" s="282"/>
      <c r="C20" s="893" t="s">
        <v>206</v>
      </c>
      <c r="D20" s="894"/>
      <c r="E20" s="281">
        <v>1292200</v>
      </c>
      <c r="F20" s="281">
        <v>18726344.719999999</v>
      </c>
      <c r="G20" s="281">
        <f>+E20+F20</f>
        <v>20018544.719999999</v>
      </c>
      <c r="H20" s="281">
        <v>7340080.9800000004</v>
      </c>
      <c r="I20" s="281">
        <f>+H20</f>
        <v>7340080.9800000004</v>
      </c>
      <c r="J20" s="281">
        <f>+I20-E20</f>
        <v>6047880.9800000004</v>
      </c>
    </row>
    <row r="21" spans="1:10" s="23" customFormat="1" ht="12" customHeight="1">
      <c r="A21" s="276"/>
      <c r="B21" s="282"/>
      <c r="C21" s="893" t="s">
        <v>207</v>
      </c>
      <c r="D21" s="894"/>
      <c r="E21" s="281"/>
      <c r="F21" s="281"/>
      <c r="G21" s="281"/>
      <c r="H21" s="281"/>
      <c r="I21" s="281"/>
      <c r="J21" s="281"/>
    </row>
    <row r="22" spans="1:10" s="23" customFormat="1" ht="12" customHeight="1">
      <c r="A22" s="276"/>
      <c r="B22" s="282"/>
      <c r="C22" s="893" t="s">
        <v>462</v>
      </c>
      <c r="D22" s="894"/>
      <c r="E22" s="281"/>
      <c r="F22" s="281"/>
      <c r="G22" s="281"/>
      <c r="H22" s="281"/>
      <c r="I22" s="281"/>
      <c r="J22" s="281"/>
    </row>
    <row r="23" spans="1:10" s="23" customFormat="1" ht="12" customHeight="1">
      <c r="A23" s="276"/>
      <c r="B23" s="282"/>
      <c r="C23" s="893" t="s">
        <v>463</v>
      </c>
      <c r="D23" s="894"/>
      <c r="E23" s="281"/>
      <c r="F23" s="281"/>
      <c r="G23" s="281"/>
      <c r="H23" s="281"/>
      <c r="I23" s="281"/>
      <c r="J23" s="281"/>
    </row>
    <row r="24" spans="1:10" s="23" customFormat="1" ht="12" customHeight="1">
      <c r="A24" s="276"/>
      <c r="B24" s="895" t="s">
        <v>209</v>
      </c>
      <c r="C24" s="893"/>
      <c r="D24" s="894"/>
      <c r="E24" s="281"/>
      <c r="F24" s="281"/>
      <c r="G24" s="281"/>
      <c r="H24" s="566"/>
      <c r="I24" s="281"/>
      <c r="J24" s="281"/>
    </row>
    <row r="25" spans="1:10" s="23" customFormat="1" ht="12" customHeight="1">
      <c r="A25" s="276"/>
      <c r="B25" s="895" t="s">
        <v>99</v>
      </c>
      <c r="C25" s="893"/>
      <c r="D25" s="894"/>
      <c r="E25" s="281">
        <v>0</v>
      </c>
      <c r="F25" s="281">
        <v>70016139.349999994</v>
      </c>
      <c r="G25" s="281">
        <f>+E25+F25</f>
        <v>70016139.349999994</v>
      </c>
      <c r="H25" s="281">
        <v>68200947.069999993</v>
      </c>
      <c r="I25" s="281">
        <f>+H25</f>
        <v>68200947.069999993</v>
      </c>
      <c r="J25" s="281">
        <f>+I25-E25</f>
        <v>68200947.069999993</v>
      </c>
    </row>
    <row r="26" spans="1:10" s="23" customFormat="1" ht="12" customHeight="1">
      <c r="A26" s="283"/>
      <c r="B26" s="895" t="s">
        <v>210</v>
      </c>
      <c r="C26" s="893"/>
      <c r="D26" s="894"/>
      <c r="E26" s="281">
        <v>112400006.48999999</v>
      </c>
      <c r="F26" s="281">
        <v>16911191.77</v>
      </c>
      <c r="G26" s="281">
        <f>+E26+F26</f>
        <v>129311198.25999999</v>
      </c>
      <c r="H26" s="281">
        <v>125438668.01000001</v>
      </c>
      <c r="I26" s="281">
        <f>+H26</f>
        <v>125438668.01000001</v>
      </c>
      <c r="J26" s="281">
        <f>+I26-E26</f>
        <v>13038661.520000011</v>
      </c>
    </row>
    <row r="27" spans="1:10" s="23" customFormat="1" ht="12" customHeight="1">
      <c r="A27" s="276"/>
      <c r="B27" s="895" t="s">
        <v>211</v>
      </c>
      <c r="C27" s="893"/>
      <c r="D27" s="894"/>
      <c r="E27" s="281"/>
      <c r="F27" s="281"/>
      <c r="G27" s="281"/>
      <c r="H27" s="281"/>
      <c r="I27" s="281"/>
      <c r="J27" s="281"/>
    </row>
    <row r="28" spans="1:10" s="23" customFormat="1" ht="12" customHeight="1">
      <c r="A28" s="276"/>
      <c r="B28" s="284"/>
      <c r="C28" s="422"/>
      <c r="D28" s="423"/>
      <c r="E28" s="424"/>
      <c r="F28" s="285"/>
      <c r="G28" s="285"/>
      <c r="H28" s="285"/>
      <c r="I28" s="285"/>
      <c r="J28" s="285"/>
    </row>
    <row r="29" spans="1:10" s="23" customFormat="1" ht="12" customHeight="1">
      <c r="A29" s="270"/>
      <c r="B29" s="286"/>
      <c r="C29" s="287"/>
      <c r="D29" s="288" t="s">
        <v>212</v>
      </c>
      <c r="E29" s="281">
        <f>SUM(E12+E13+E14+E15+E16+E19+E24+E25+E26+E27+E17+E20)</f>
        <v>122681440.48999999</v>
      </c>
      <c r="F29" s="281">
        <f>SUM(F12+F13+F14+F15+F16+F19+F24+F25+F26+F27+F17+F20)</f>
        <v>105944022.93999998</v>
      </c>
      <c r="G29" s="281">
        <f>SUM(G12+G13+G14+G15+G16+G19+G24+G25+G26+G27+G17+G20)</f>
        <v>228625463.42999998</v>
      </c>
      <c r="H29" s="281">
        <f>SUM(H11:H28)</f>
        <v>210259277.16</v>
      </c>
      <c r="I29" s="281">
        <f>SUM(I12+I13+I14+I15+I16+I19+I24+I25+I26+I27+I17+I20)</f>
        <v>210259277.15999997</v>
      </c>
      <c r="J29" s="897">
        <f>+I29-E29</f>
        <v>87577836.669999972</v>
      </c>
    </row>
    <row r="30" spans="1:10" s="23" customFormat="1" ht="12" customHeight="1">
      <c r="A30" s="276"/>
      <c r="B30" s="558"/>
      <c r="C30" s="558"/>
      <c r="D30" s="558"/>
      <c r="E30" s="559"/>
      <c r="F30" s="559"/>
      <c r="G30" s="559"/>
      <c r="H30" s="899" t="s">
        <v>291</v>
      </c>
      <c r="I30" s="900"/>
      <c r="J30" s="898"/>
    </row>
    <row r="31" spans="1:10" s="23" customFormat="1" ht="12" customHeight="1">
      <c r="A31" s="270"/>
      <c r="B31" s="270"/>
      <c r="C31" s="270"/>
      <c r="D31" s="270"/>
      <c r="E31" s="273"/>
      <c r="F31" s="273"/>
      <c r="G31" s="273"/>
      <c r="H31" s="273"/>
      <c r="I31" s="273"/>
      <c r="J31" s="273"/>
    </row>
    <row r="32" spans="1:10" s="23" customFormat="1" ht="12" customHeight="1">
      <c r="A32" s="270"/>
      <c r="B32" s="892" t="s">
        <v>213</v>
      </c>
      <c r="C32" s="892"/>
      <c r="D32" s="892"/>
      <c r="E32" s="891" t="s">
        <v>193</v>
      </c>
      <c r="F32" s="891"/>
      <c r="G32" s="891"/>
      <c r="H32" s="891"/>
      <c r="I32" s="891"/>
      <c r="J32" s="892" t="s">
        <v>194</v>
      </c>
    </row>
    <row r="33" spans="1:10" s="23" customFormat="1" ht="25.5">
      <c r="A33" s="270"/>
      <c r="B33" s="892"/>
      <c r="C33" s="892"/>
      <c r="D33" s="892"/>
      <c r="E33" s="724" t="s">
        <v>195</v>
      </c>
      <c r="F33" s="275" t="s">
        <v>196</v>
      </c>
      <c r="G33" s="724" t="s">
        <v>197</v>
      </c>
      <c r="H33" s="724" t="s">
        <v>198</v>
      </c>
      <c r="I33" s="724" t="s">
        <v>199</v>
      </c>
      <c r="J33" s="892"/>
    </row>
    <row r="34" spans="1:10" s="23" customFormat="1" ht="12" customHeight="1">
      <c r="A34" s="270"/>
      <c r="B34" s="892"/>
      <c r="C34" s="892"/>
      <c r="D34" s="892"/>
      <c r="E34" s="724" t="s">
        <v>200</v>
      </c>
      <c r="F34" s="724" t="s">
        <v>201</v>
      </c>
      <c r="G34" s="724" t="s">
        <v>202</v>
      </c>
      <c r="H34" s="724" t="s">
        <v>203</v>
      </c>
      <c r="I34" s="724" t="s">
        <v>204</v>
      </c>
      <c r="J34" s="724" t="s">
        <v>215</v>
      </c>
    </row>
    <row r="35" spans="1:10" s="23" customFormat="1" ht="12" customHeight="1">
      <c r="A35" s="276"/>
      <c r="B35" s="425"/>
      <c r="C35" s="560"/>
      <c r="D35" s="560"/>
      <c r="E35" s="426"/>
      <c r="F35" s="426"/>
      <c r="G35" s="426"/>
      <c r="H35" s="426"/>
      <c r="I35" s="426"/>
      <c r="J35" s="427"/>
    </row>
    <row r="36" spans="1:10" s="23" customFormat="1" ht="12" customHeight="1">
      <c r="A36" s="276"/>
      <c r="B36" s="428" t="s">
        <v>855</v>
      </c>
      <c r="C36" s="429"/>
      <c r="D36" s="430"/>
      <c r="E36" s="431">
        <f>+E37+E38+E39+E40+E43+E48+E49</f>
        <v>122681440.48999999</v>
      </c>
      <c r="F36" s="431">
        <f>+F37+F38+F39+F40+F43+F48+F49+F44+F54</f>
        <v>105944022.93999998</v>
      </c>
      <c r="G36" s="431">
        <f>+G37+G38+G39+G40+G43+G48+G49+G44+G54</f>
        <v>228625463.42999998</v>
      </c>
      <c r="H36" s="431">
        <f>+H37+H38+H39+H40+H43+H48+H49+H44+H54</f>
        <v>210259277.16</v>
      </c>
      <c r="I36" s="431">
        <f>+I37+I38+I39+I40+I43+I48+I49+I44+I54</f>
        <v>210259277.16</v>
      </c>
      <c r="J36" s="432">
        <f>I36-E36</f>
        <v>87577836.670000002</v>
      </c>
    </row>
    <row r="37" spans="1:10" s="23" customFormat="1" ht="12" customHeight="1">
      <c r="A37" s="276"/>
      <c r="B37" s="433"/>
      <c r="C37" s="896" t="s">
        <v>82</v>
      </c>
      <c r="D37" s="896"/>
      <c r="E37" s="434">
        <v>0</v>
      </c>
      <c r="F37" s="434">
        <v>0</v>
      </c>
      <c r="G37" s="434">
        <f>+E37+F37</f>
        <v>0</v>
      </c>
      <c r="H37" s="434">
        <v>0</v>
      </c>
      <c r="I37" s="434">
        <v>0</v>
      </c>
      <c r="J37" s="435">
        <f>I37-E37</f>
        <v>0</v>
      </c>
    </row>
    <row r="38" spans="1:10" s="23" customFormat="1" ht="12" customHeight="1">
      <c r="A38" s="276"/>
      <c r="B38" s="433"/>
      <c r="C38" s="896" t="s">
        <v>86</v>
      </c>
      <c r="D38" s="896"/>
      <c r="E38" s="434">
        <v>0</v>
      </c>
      <c r="F38" s="434">
        <v>0</v>
      </c>
      <c r="G38" s="434">
        <f t="shared" ref="G38:G54" si="0">+E38+F38</f>
        <v>0</v>
      </c>
      <c r="H38" s="434">
        <v>0</v>
      </c>
      <c r="I38" s="434">
        <v>0</v>
      </c>
      <c r="J38" s="435">
        <f>I38-E38</f>
        <v>0</v>
      </c>
    </row>
    <row r="39" spans="1:10" s="23" customFormat="1" ht="12" customHeight="1">
      <c r="A39" s="276"/>
      <c r="B39" s="433"/>
      <c r="C39" s="896" t="s">
        <v>88</v>
      </c>
      <c r="D39" s="896"/>
      <c r="E39" s="434">
        <v>0</v>
      </c>
      <c r="F39" s="434">
        <v>0</v>
      </c>
      <c r="G39" s="434">
        <f t="shared" si="0"/>
        <v>0</v>
      </c>
      <c r="H39" s="434">
        <v>0</v>
      </c>
      <c r="I39" s="434">
        <v>0</v>
      </c>
      <c r="J39" s="435">
        <f>I39-E39</f>
        <v>0</v>
      </c>
    </row>
    <row r="40" spans="1:10" s="23" customFormat="1" ht="12" customHeight="1">
      <c r="A40" s="276"/>
      <c r="B40" s="433"/>
      <c r="C40" s="896" t="s">
        <v>205</v>
      </c>
      <c r="D40" s="896"/>
      <c r="E40" s="434">
        <f>+E41+E42</f>
        <v>10281434</v>
      </c>
      <c r="F40" s="434">
        <v>290347.09999999998</v>
      </c>
      <c r="G40" s="434">
        <f t="shared" si="0"/>
        <v>10571781.1</v>
      </c>
      <c r="H40" s="434">
        <f>+H41</f>
        <v>9279581.0999999996</v>
      </c>
      <c r="I40" s="434">
        <f>+H40</f>
        <v>9279581.0999999996</v>
      </c>
      <c r="J40" s="435">
        <f>I40-E40</f>
        <v>-1001852.9000000004</v>
      </c>
    </row>
    <row r="41" spans="1:10" s="23" customFormat="1" ht="12" customHeight="1">
      <c r="A41" s="276"/>
      <c r="B41" s="433"/>
      <c r="C41" s="430"/>
      <c r="D41" s="436" t="s">
        <v>206</v>
      </c>
      <c r="E41" s="434">
        <v>10281434</v>
      </c>
      <c r="F41" s="434">
        <v>290347.09999999998</v>
      </c>
      <c r="G41" s="434">
        <f>SUM(E41:F41)</f>
        <v>10571781.1</v>
      </c>
      <c r="H41" s="434">
        <v>9279581.0999999996</v>
      </c>
      <c r="I41" s="434">
        <f>+H41</f>
        <v>9279581.0999999996</v>
      </c>
      <c r="J41" s="435">
        <f t="shared" ref="J41:J59" si="1">I41-E41</f>
        <v>-1001852.9000000004</v>
      </c>
    </row>
    <row r="42" spans="1:10" s="23" customFormat="1" ht="12" customHeight="1">
      <c r="A42" s="276"/>
      <c r="B42" s="433"/>
      <c r="C42" s="430"/>
      <c r="D42" s="436" t="s">
        <v>207</v>
      </c>
      <c r="E42" s="434">
        <v>0</v>
      </c>
      <c r="F42" s="434"/>
      <c r="G42" s="434">
        <f t="shared" si="0"/>
        <v>0</v>
      </c>
      <c r="H42" s="434">
        <v>0</v>
      </c>
      <c r="I42" s="434">
        <v>0</v>
      </c>
      <c r="J42" s="435">
        <f t="shared" si="1"/>
        <v>0</v>
      </c>
    </row>
    <row r="43" spans="1:10" s="23" customFormat="1" ht="12" customHeight="1">
      <c r="A43" s="276"/>
      <c r="B43" s="433"/>
      <c r="C43" s="896" t="s">
        <v>208</v>
      </c>
      <c r="D43" s="896"/>
      <c r="E43" s="437"/>
      <c r="F43" s="438">
        <v>0</v>
      </c>
      <c r="G43" s="434">
        <f t="shared" si="0"/>
        <v>0</v>
      </c>
      <c r="H43" s="434"/>
      <c r="I43" s="438">
        <f>+H43</f>
        <v>0</v>
      </c>
      <c r="J43" s="435">
        <f t="shared" si="1"/>
        <v>0</v>
      </c>
    </row>
    <row r="44" spans="1:10" s="23" customFormat="1" ht="12" customHeight="1">
      <c r="A44" s="276"/>
      <c r="B44" s="433"/>
      <c r="C44" s="430"/>
      <c r="D44" s="436" t="s">
        <v>206</v>
      </c>
      <c r="E44" s="434"/>
      <c r="F44" s="434">
        <v>18726344.719999999</v>
      </c>
      <c r="G44" s="434">
        <f>SUM(E44:F44)</f>
        <v>18726344.719999999</v>
      </c>
      <c r="H44" s="434">
        <v>7340080.9800000004</v>
      </c>
      <c r="I44" s="434">
        <f>+H44</f>
        <v>7340080.9800000004</v>
      </c>
      <c r="J44" s="435">
        <f t="shared" si="1"/>
        <v>7340080.9800000004</v>
      </c>
    </row>
    <row r="45" spans="1:10" s="23" customFormat="1" ht="12" customHeight="1">
      <c r="A45" s="276"/>
      <c r="B45" s="433"/>
      <c r="C45" s="430"/>
      <c r="D45" s="436" t="s">
        <v>207</v>
      </c>
      <c r="E45" s="434">
        <v>0</v>
      </c>
      <c r="F45" s="434">
        <v>0</v>
      </c>
      <c r="G45" s="434">
        <f t="shared" si="0"/>
        <v>0</v>
      </c>
      <c r="H45" s="434">
        <v>0</v>
      </c>
      <c r="I45" s="434"/>
      <c r="J45" s="435">
        <f t="shared" si="1"/>
        <v>0</v>
      </c>
    </row>
    <row r="46" spans="1:10" s="23" customFormat="1" ht="12" customHeight="1">
      <c r="A46" s="276"/>
      <c r="B46" s="433"/>
      <c r="C46" s="430"/>
      <c r="D46" s="439" t="s">
        <v>462</v>
      </c>
      <c r="E46" s="440">
        <v>0</v>
      </c>
      <c r="F46" s="438"/>
      <c r="G46" s="434">
        <v>0</v>
      </c>
      <c r="H46" s="434"/>
      <c r="I46" s="434"/>
      <c r="J46" s="435">
        <f t="shared" si="1"/>
        <v>0</v>
      </c>
    </row>
    <row r="47" spans="1:10" s="23" customFormat="1" ht="12" customHeight="1">
      <c r="A47" s="276"/>
      <c r="B47" s="433"/>
      <c r="C47" s="430"/>
      <c r="D47" s="439" t="s">
        <v>463</v>
      </c>
      <c r="E47" s="434">
        <v>0</v>
      </c>
      <c r="F47" s="434">
        <v>0</v>
      </c>
      <c r="G47" s="434">
        <f t="shared" si="0"/>
        <v>0</v>
      </c>
      <c r="H47" s="434">
        <v>0</v>
      </c>
      <c r="I47" s="434"/>
      <c r="J47" s="435">
        <f t="shared" si="1"/>
        <v>0</v>
      </c>
    </row>
    <row r="48" spans="1:10" s="23" customFormat="1" ht="12" customHeight="1">
      <c r="A48" s="276"/>
      <c r="B48" s="433"/>
      <c r="C48" s="896" t="s">
        <v>99</v>
      </c>
      <c r="D48" s="896"/>
      <c r="E48" s="434">
        <v>0</v>
      </c>
      <c r="F48" s="434">
        <v>0</v>
      </c>
      <c r="G48" s="434">
        <f t="shared" si="0"/>
        <v>0</v>
      </c>
      <c r="H48" s="434"/>
      <c r="I48" s="434">
        <v>0</v>
      </c>
      <c r="J48" s="435">
        <f t="shared" si="1"/>
        <v>0</v>
      </c>
    </row>
    <row r="49" spans="1:11" s="23" customFormat="1" ht="12" customHeight="1">
      <c r="A49" s="276"/>
      <c r="B49" s="433"/>
      <c r="C49" s="896" t="s">
        <v>210</v>
      </c>
      <c r="D49" s="896"/>
      <c r="E49" s="438">
        <v>112400006.48999999</v>
      </c>
      <c r="F49" s="434">
        <v>70016139.349999994</v>
      </c>
      <c r="G49" s="434">
        <f>+E49+F49</f>
        <v>182416145.83999997</v>
      </c>
      <c r="H49" s="438">
        <v>68200947.069999993</v>
      </c>
      <c r="I49" s="438">
        <f>+H49</f>
        <v>68200947.069999993</v>
      </c>
      <c r="J49" s="435">
        <f t="shared" si="1"/>
        <v>-44199059.420000002</v>
      </c>
    </row>
    <row r="50" spans="1:11" ht="12" customHeight="1">
      <c r="A50" s="276"/>
      <c r="B50" s="433"/>
      <c r="C50" s="430"/>
      <c r="D50" s="436"/>
      <c r="E50" s="434"/>
      <c r="F50" s="434"/>
      <c r="G50" s="441"/>
      <c r="H50" s="434"/>
      <c r="I50" s="434"/>
      <c r="J50" s="435">
        <f t="shared" si="1"/>
        <v>0</v>
      </c>
    </row>
    <row r="51" spans="1:11" ht="12" customHeight="1">
      <c r="A51" s="276"/>
      <c r="B51" s="428" t="s">
        <v>856</v>
      </c>
      <c r="C51" s="429"/>
      <c r="D51" s="436"/>
      <c r="E51" s="431">
        <f>+E52+E53+E54</f>
        <v>0</v>
      </c>
      <c r="F51" s="431">
        <v>0</v>
      </c>
      <c r="G51" s="431">
        <f>SUM(E51:F51)</f>
        <v>0</v>
      </c>
      <c r="H51" s="431"/>
      <c r="I51" s="431">
        <v>0</v>
      </c>
      <c r="J51" s="435">
        <f t="shared" si="1"/>
        <v>0</v>
      </c>
    </row>
    <row r="52" spans="1:11" ht="12" customHeight="1">
      <c r="A52" s="276"/>
      <c r="B52" s="428"/>
      <c r="C52" s="896" t="s">
        <v>186</v>
      </c>
      <c r="D52" s="896"/>
      <c r="E52" s="434">
        <v>0</v>
      </c>
      <c r="F52" s="434">
        <v>0</v>
      </c>
      <c r="G52" s="434">
        <f t="shared" si="0"/>
        <v>0</v>
      </c>
      <c r="H52" s="434">
        <v>0</v>
      </c>
      <c r="I52" s="434">
        <v>0</v>
      </c>
      <c r="J52" s="435">
        <f t="shared" si="1"/>
        <v>0</v>
      </c>
    </row>
    <row r="53" spans="1:11" s="289" customFormat="1" ht="12" customHeight="1">
      <c r="A53" s="270"/>
      <c r="B53" s="433"/>
      <c r="C53" s="896" t="s">
        <v>209</v>
      </c>
      <c r="D53" s="896"/>
      <c r="E53" s="434">
        <v>0</v>
      </c>
      <c r="F53" s="434">
        <v>0</v>
      </c>
      <c r="G53" s="434">
        <f t="shared" si="0"/>
        <v>0</v>
      </c>
      <c r="H53" s="434">
        <v>0</v>
      </c>
      <c r="I53" s="434">
        <v>0</v>
      </c>
      <c r="J53" s="435">
        <f t="shared" si="1"/>
        <v>0</v>
      </c>
      <c r="K53" s="211"/>
    </row>
    <row r="54" spans="1:11" ht="12" customHeight="1">
      <c r="A54" s="276"/>
      <c r="B54" s="433"/>
      <c r="C54" s="896" t="s">
        <v>210</v>
      </c>
      <c r="D54" s="896"/>
      <c r="E54" s="440">
        <v>0</v>
      </c>
      <c r="F54" s="438">
        <v>16911191.77</v>
      </c>
      <c r="G54" s="434">
        <f t="shared" si="0"/>
        <v>16911191.77</v>
      </c>
      <c r="H54" s="434">
        <v>125438668.01000001</v>
      </c>
      <c r="I54" s="438">
        <f>+H54</f>
        <v>125438668.01000001</v>
      </c>
      <c r="J54" s="435">
        <f t="shared" si="1"/>
        <v>125438668.01000001</v>
      </c>
    </row>
    <row r="55" spans="1:11" ht="12" customHeight="1">
      <c r="A55" s="276"/>
      <c r="B55" s="442"/>
      <c r="C55" s="443"/>
      <c r="D55" s="443"/>
      <c r="E55" s="444"/>
      <c r="F55" s="444"/>
      <c r="G55" s="444"/>
      <c r="H55" s="444"/>
      <c r="I55" s="444"/>
      <c r="J55" s="435">
        <f t="shared" si="1"/>
        <v>0</v>
      </c>
    </row>
    <row r="56" spans="1:11" ht="12" customHeight="1">
      <c r="A56" s="276"/>
      <c r="B56" s="428" t="s">
        <v>857</v>
      </c>
      <c r="C56" s="445"/>
      <c r="D56" s="436"/>
      <c r="E56" s="431">
        <f>+E57</f>
        <v>0</v>
      </c>
      <c r="F56" s="431">
        <f>+F57</f>
        <v>0</v>
      </c>
      <c r="G56" s="431">
        <f>+G57</f>
        <v>0</v>
      </c>
      <c r="H56" s="431">
        <f>+H57</f>
        <v>0</v>
      </c>
      <c r="I56" s="431">
        <f>+I57</f>
        <v>0</v>
      </c>
      <c r="J56" s="435">
        <f t="shared" si="1"/>
        <v>0</v>
      </c>
    </row>
    <row r="57" spans="1:11" ht="12" customHeight="1">
      <c r="A57" s="270"/>
      <c r="B57" s="433"/>
      <c r="C57" s="896" t="s">
        <v>211</v>
      </c>
      <c r="D57" s="896"/>
      <c r="E57" s="434">
        <v>0</v>
      </c>
      <c r="F57" s="434">
        <v>0</v>
      </c>
      <c r="G57" s="434">
        <f>+E57+F57</f>
        <v>0</v>
      </c>
      <c r="H57" s="434">
        <v>0</v>
      </c>
      <c r="I57" s="434">
        <v>0</v>
      </c>
      <c r="J57" s="435">
        <f t="shared" si="1"/>
        <v>0</v>
      </c>
    </row>
    <row r="58" spans="1:11" ht="12.75" customHeight="1">
      <c r="A58" s="276"/>
      <c r="B58" s="446"/>
      <c r="C58" s="447"/>
      <c r="D58" s="448"/>
      <c r="E58" s="449"/>
      <c r="F58" s="449"/>
      <c r="G58" s="449"/>
      <c r="H58" s="449"/>
      <c r="I58" s="449"/>
      <c r="J58" s="435">
        <f t="shared" si="1"/>
        <v>0</v>
      </c>
    </row>
    <row r="59" spans="1:11">
      <c r="A59" s="276"/>
      <c r="B59" s="450"/>
      <c r="C59" s="451"/>
      <c r="D59" s="452" t="s">
        <v>212</v>
      </c>
      <c r="E59" s="453">
        <f>+E37+E38+E39+E40+E43+E48+E49+E51+E56</f>
        <v>122681440.48999999</v>
      </c>
      <c r="F59" s="453">
        <f>+F37+F38+F39+F40+F43+F48+F49+F51+F56+F54+F44</f>
        <v>105944022.93999998</v>
      </c>
      <c r="G59" s="453">
        <f>+G37+G38+G39+G40+G43+G48+G49+G51+G56+G54+G44</f>
        <v>228625463.42999998</v>
      </c>
      <c r="H59" s="453">
        <f>+H37+H38+H39+H40+H43+H48+H49+H51+H56+H54+H44</f>
        <v>210259277.16</v>
      </c>
      <c r="I59" s="453">
        <f>+I37+I38+I39+I40+I43+I48+I49+I51+I56+I54+I44</f>
        <v>210259277.16</v>
      </c>
      <c r="J59" s="453">
        <f t="shared" si="1"/>
        <v>87577836.670000002</v>
      </c>
    </row>
    <row r="60" spans="1:11">
      <c r="B60" s="16" t="s">
        <v>214</v>
      </c>
      <c r="C60" s="16"/>
      <c r="D60" s="16"/>
      <c r="E60" s="16"/>
      <c r="F60" s="16"/>
      <c r="G60" s="16"/>
      <c r="H60" s="16"/>
      <c r="I60" s="16"/>
      <c r="J60" s="16"/>
    </row>
    <row r="61" spans="1:11">
      <c r="B61" s="16"/>
      <c r="C61" s="16"/>
      <c r="D61" s="16"/>
      <c r="E61" s="16"/>
      <c r="F61" s="16"/>
      <c r="G61" s="16"/>
      <c r="H61" s="16"/>
      <c r="I61" s="16"/>
      <c r="J61" s="16"/>
    </row>
    <row r="62" spans="1:11">
      <c r="B62" s="16"/>
      <c r="C62" s="16"/>
      <c r="D62" s="16"/>
      <c r="E62" s="16"/>
      <c r="F62" s="16"/>
      <c r="G62" s="16"/>
      <c r="H62" s="16"/>
      <c r="I62" s="16"/>
      <c r="J62" s="16"/>
    </row>
    <row r="63" spans="1:11">
      <c r="B63" s="16"/>
      <c r="C63" s="16"/>
      <c r="D63" s="16"/>
      <c r="E63" s="16"/>
      <c r="F63" s="16"/>
      <c r="G63" s="16"/>
      <c r="H63" s="16"/>
      <c r="I63" s="16"/>
      <c r="J63" s="16"/>
    </row>
    <row r="64" spans="1:11">
      <c r="B64" s="23"/>
      <c r="C64" s="23"/>
      <c r="D64" s="23"/>
      <c r="E64" s="23"/>
      <c r="F64" s="23"/>
      <c r="G64" s="23"/>
      <c r="H64" s="23"/>
      <c r="I64" s="23"/>
      <c r="J64" s="23"/>
    </row>
    <row r="65" spans="2:11">
      <c r="B65" s="23"/>
      <c r="C65" s="23"/>
      <c r="D65" s="23"/>
      <c r="E65" s="23"/>
      <c r="F65" s="23"/>
      <c r="G65" s="23"/>
      <c r="H65" s="23"/>
      <c r="I65" s="23"/>
      <c r="J65" s="23"/>
    </row>
    <row r="67" spans="2:11">
      <c r="D67" s="412"/>
      <c r="G67" s="412"/>
      <c r="H67" s="412"/>
      <c r="I67" s="412"/>
      <c r="J67" s="194"/>
      <c r="K67" s="723"/>
    </row>
    <row r="68" spans="2:11" ht="15" customHeight="1">
      <c r="D68" s="730" t="s">
        <v>757</v>
      </c>
      <c r="E68" s="730"/>
      <c r="F68" s="166"/>
      <c r="G68" s="901" t="s">
        <v>758</v>
      </c>
      <c r="H68" s="901"/>
      <c r="I68" s="901"/>
      <c r="J68" s="269"/>
      <c r="K68" s="269"/>
    </row>
    <row r="69" spans="2:11" ht="12" customHeight="1">
      <c r="D69" s="730" t="s">
        <v>1072</v>
      </c>
      <c r="E69" s="371"/>
      <c r="F69" s="169"/>
      <c r="G69" s="790" t="s">
        <v>1073</v>
      </c>
      <c r="H69" s="790"/>
      <c r="I69" s="790"/>
      <c r="J69" s="790"/>
      <c r="K69" s="790"/>
    </row>
  </sheetData>
  <mergeCells count="42">
    <mergeCell ref="C54:D54"/>
    <mergeCell ref="C57:D57"/>
    <mergeCell ref="G68:I68"/>
    <mergeCell ref="G69:I69"/>
    <mergeCell ref="J69:K69"/>
    <mergeCell ref="B1:J1"/>
    <mergeCell ref="C40:D40"/>
    <mergeCell ref="C43:D43"/>
    <mergeCell ref="C48:D48"/>
    <mergeCell ref="C49:D49"/>
    <mergeCell ref="B24:D24"/>
    <mergeCell ref="B25:D25"/>
    <mergeCell ref="B26:D26"/>
    <mergeCell ref="B27:D27"/>
    <mergeCell ref="J29:J30"/>
    <mergeCell ref="H30:I30"/>
    <mergeCell ref="C18:D18"/>
    <mergeCell ref="B19:D19"/>
    <mergeCell ref="C20:D20"/>
    <mergeCell ref="C21:D21"/>
    <mergeCell ref="C22:D22"/>
    <mergeCell ref="C52:D52"/>
    <mergeCell ref="C53:D53"/>
    <mergeCell ref="B32:D34"/>
    <mergeCell ref="E32:I32"/>
    <mergeCell ref="J32:J33"/>
    <mergeCell ref="C37:D37"/>
    <mergeCell ref="C38:D38"/>
    <mergeCell ref="C39:D39"/>
    <mergeCell ref="C23:D23"/>
    <mergeCell ref="B12:D12"/>
    <mergeCell ref="B13:D13"/>
    <mergeCell ref="B14:D14"/>
    <mergeCell ref="B15:D15"/>
    <mergeCell ref="B16:D16"/>
    <mergeCell ref="C17:D17"/>
    <mergeCell ref="B2:J2"/>
    <mergeCell ref="D3:J3"/>
    <mergeCell ref="B4:J4"/>
    <mergeCell ref="B8:D10"/>
    <mergeCell ref="E8:I8"/>
    <mergeCell ref="J8:J9"/>
  </mergeCells>
  <pageMargins left="0.7" right="0.7" top="0.37" bottom="0.75" header="0.3" footer="0.3"/>
  <pageSetup scale="64" fitToWidth="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workbookViewId="0">
      <selection sqref="A1:XFD1048576"/>
    </sheetView>
  </sheetViews>
  <sheetFormatPr baseColWidth="10" defaultRowHeight="11.25"/>
  <cols>
    <col min="1" max="1" width="2.42578125" style="737" customWidth="1"/>
    <col min="2" max="2" width="52.140625" style="737" customWidth="1"/>
    <col min="3" max="8" width="15.7109375" style="737" customWidth="1"/>
    <col min="9" max="16384" width="11.42578125" style="737"/>
  </cols>
  <sheetData>
    <row r="1" spans="1:8" ht="69.75" customHeight="1">
      <c r="A1" s="902" t="s">
        <v>1768</v>
      </c>
      <c r="B1" s="903"/>
      <c r="C1" s="903"/>
      <c r="D1" s="903"/>
      <c r="E1" s="903"/>
      <c r="F1" s="903"/>
      <c r="G1" s="903"/>
      <c r="H1" s="904"/>
    </row>
    <row r="2" spans="1:8">
      <c r="B2" s="738"/>
      <c r="C2" s="738"/>
      <c r="D2" s="738"/>
      <c r="E2" s="738"/>
      <c r="F2" s="738"/>
      <c r="G2" s="738"/>
      <c r="H2" s="738"/>
    </row>
    <row r="3" spans="1:8">
      <c r="A3" s="905" t="s">
        <v>74</v>
      </c>
      <c r="B3" s="906"/>
      <c r="C3" s="902" t="s">
        <v>216</v>
      </c>
      <c r="D3" s="903"/>
      <c r="E3" s="903"/>
      <c r="F3" s="903"/>
      <c r="G3" s="904"/>
      <c r="H3" s="911" t="s">
        <v>217</v>
      </c>
    </row>
    <row r="4" spans="1:8" ht="24.95" customHeight="1">
      <c r="A4" s="907"/>
      <c r="B4" s="908"/>
      <c r="C4" s="758" t="s">
        <v>218</v>
      </c>
      <c r="D4" s="758" t="s">
        <v>219</v>
      </c>
      <c r="E4" s="758" t="s">
        <v>197</v>
      </c>
      <c r="F4" s="758" t="s">
        <v>198</v>
      </c>
      <c r="G4" s="758" t="s">
        <v>220</v>
      </c>
      <c r="H4" s="912"/>
    </row>
    <row r="5" spans="1:8">
      <c r="A5" s="909"/>
      <c r="B5" s="910"/>
      <c r="C5" s="759">
        <v>1</v>
      </c>
      <c r="D5" s="759">
        <v>2</v>
      </c>
      <c r="E5" s="759" t="s">
        <v>221</v>
      </c>
      <c r="F5" s="759">
        <v>4</v>
      </c>
      <c r="G5" s="759">
        <v>5</v>
      </c>
      <c r="H5" s="759" t="s">
        <v>1742</v>
      </c>
    </row>
    <row r="6" spans="1:8">
      <c r="A6" s="739"/>
      <c r="B6" s="740"/>
      <c r="C6" s="741"/>
      <c r="D6" s="741"/>
      <c r="E6" s="741"/>
      <c r="F6" s="741"/>
      <c r="G6" s="741"/>
      <c r="H6" s="741"/>
    </row>
    <row r="7" spans="1:8">
      <c r="A7" s="742" t="s">
        <v>1743</v>
      </c>
      <c r="B7" s="743"/>
      <c r="C7" s="744">
        <v>1131984.6000000001</v>
      </c>
      <c r="D7" s="744">
        <v>6603258.6500000004</v>
      </c>
      <c r="E7" s="744">
        <f>C7+D7</f>
        <v>7735243.25</v>
      </c>
      <c r="F7" s="744">
        <v>5323883.28</v>
      </c>
      <c r="G7" s="744">
        <v>5323883.28</v>
      </c>
      <c r="H7" s="744">
        <f>E7-F7</f>
        <v>2411359.9699999997</v>
      </c>
    </row>
    <row r="8" spans="1:8">
      <c r="A8" s="742" t="s">
        <v>1744</v>
      </c>
      <c r="B8" s="743"/>
      <c r="C8" s="744">
        <v>49274913.960000001</v>
      </c>
      <c r="D8" s="744">
        <v>59477522.729999997</v>
      </c>
      <c r="E8" s="744">
        <f t="shared" ref="E8:E19" si="0">C8+D8</f>
        <v>108752436.69</v>
      </c>
      <c r="F8" s="744">
        <v>99095816.5</v>
      </c>
      <c r="G8" s="744">
        <v>99095816.5</v>
      </c>
      <c r="H8" s="744">
        <f t="shared" ref="H8:H19" si="1">E8-F8</f>
        <v>9656620.1899999976</v>
      </c>
    </row>
    <row r="9" spans="1:8">
      <c r="A9" s="742" t="s">
        <v>1745</v>
      </c>
      <c r="B9" s="743"/>
      <c r="C9" s="744">
        <v>8130627</v>
      </c>
      <c r="D9" s="744">
        <v>574967.81000000006</v>
      </c>
      <c r="E9" s="744">
        <f t="shared" si="0"/>
        <v>8705594.8100000005</v>
      </c>
      <c r="F9" s="744">
        <v>8337041.4800000004</v>
      </c>
      <c r="G9" s="744">
        <v>8337041.4800000004</v>
      </c>
      <c r="H9" s="744">
        <f t="shared" si="1"/>
        <v>368553.33000000007</v>
      </c>
    </row>
    <row r="10" spans="1:8">
      <c r="A10" s="742" t="s">
        <v>1746</v>
      </c>
      <c r="B10" s="743"/>
      <c r="C10" s="744">
        <v>13937387</v>
      </c>
      <c r="D10" s="744">
        <v>552392.99</v>
      </c>
      <c r="E10" s="744">
        <f t="shared" si="0"/>
        <v>14489779.99</v>
      </c>
      <c r="F10" s="744">
        <v>14405253.27</v>
      </c>
      <c r="G10" s="744">
        <v>14368133.27</v>
      </c>
      <c r="H10" s="744">
        <f t="shared" si="1"/>
        <v>84526.720000000671</v>
      </c>
    </row>
    <row r="11" spans="1:8">
      <c r="A11" s="742" t="s">
        <v>1747</v>
      </c>
      <c r="B11" s="743"/>
      <c r="C11" s="744">
        <v>5070100</v>
      </c>
      <c r="D11" s="744">
        <v>-768422.22</v>
      </c>
      <c r="E11" s="744">
        <f t="shared" si="0"/>
        <v>4301677.78</v>
      </c>
      <c r="F11" s="744">
        <v>2529661.44</v>
      </c>
      <c r="G11" s="744">
        <v>2529661.44</v>
      </c>
      <c r="H11" s="744">
        <f t="shared" si="1"/>
        <v>1772016.3400000003</v>
      </c>
    </row>
    <row r="12" spans="1:8">
      <c r="A12" s="742" t="s">
        <v>1748</v>
      </c>
      <c r="B12" s="743"/>
      <c r="C12" s="744">
        <v>9174173.5999999996</v>
      </c>
      <c r="D12" s="744">
        <v>18516099.84</v>
      </c>
      <c r="E12" s="744">
        <f t="shared" si="0"/>
        <v>27690273.439999998</v>
      </c>
      <c r="F12" s="744">
        <v>25453791.530000001</v>
      </c>
      <c r="G12" s="744">
        <v>25453791.530000001</v>
      </c>
      <c r="H12" s="744">
        <f t="shared" si="1"/>
        <v>2236481.9099999964</v>
      </c>
    </row>
    <row r="13" spans="1:8">
      <c r="A13" s="742" t="s">
        <v>1749</v>
      </c>
      <c r="B13" s="743"/>
      <c r="C13" s="744">
        <v>5467876.6799999997</v>
      </c>
      <c r="D13" s="744">
        <v>7654801.8200000003</v>
      </c>
      <c r="E13" s="744">
        <f t="shared" si="0"/>
        <v>13122678.5</v>
      </c>
      <c r="F13" s="744">
        <v>12095853.060000001</v>
      </c>
      <c r="G13" s="744">
        <v>12095853.060000001</v>
      </c>
      <c r="H13" s="744">
        <f t="shared" si="1"/>
        <v>1026825.4399999995</v>
      </c>
    </row>
    <row r="14" spans="1:8">
      <c r="A14" s="742" t="s">
        <v>1750</v>
      </c>
      <c r="B14" s="743"/>
      <c r="C14" s="744">
        <v>6373145.4800000004</v>
      </c>
      <c r="D14" s="744">
        <v>1495173.22</v>
      </c>
      <c r="E14" s="744">
        <f t="shared" si="0"/>
        <v>7868318.7000000002</v>
      </c>
      <c r="F14" s="744">
        <v>7632568.5199999996</v>
      </c>
      <c r="G14" s="744">
        <v>7632568.5199999996</v>
      </c>
      <c r="H14" s="744">
        <f t="shared" si="1"/>
        <v>235750.18000000063</v>
      </c>
    </row>
    <row r="15" spans="1:8">
      <c r="A15" s="742" t="s">
        <v>1751</v>
      </c>
      <c r="B15" s="743"/>
      <c r="C15" s="744">
        <v>7567003.9900000002</v>
      </c>
      <c r="D15" s="744">
        <v>2419043.3199999998</v>
      </c>
      <c r="E15" s="744">
        <f t="shared" si="0"/>
        <v>9986047.3100000005</v>
      </c>
      <c r="F15" s="744">
        <v>9202601.2799999993</v>
      </c>
      <c r="G15" s="744">
        <v>9202601.2799999993</v>
      </c>
      <c r="H15" s="744">
        <f t="shared" si="1"/>
        <v>783446.03000000119</v>
      </c>
    </row>
    <row r="16" spans="1:8">
      <c r="A16" s="742" t="s">
        <v>1752</v>
      </c>
      <c r="B16" s="743"/>
      <c r="C16" s="744">
        <v>7238590.3899999997</v>
      </c>
      <c r="D16" s="744">
        <v>7923760.7000000002</v>
      </c>
      <c r="E16" s="744">
        <f t="shared" si="0"/>
        <v>15162351.09</v>
      </c>
      <c r="F16" s="744">
        <v>11505333.289999999</v>
      </c>
      <c r="G16" s="744">
        <v>11505333.289999999</v>
      </c>
      <c r="H16" s="744">
        <f t="shared" si="1"/>
        <v>3657017.8000000007</v>
      </c>
    </row>
    <row r="17" spans="1:8">
      <c r="A17" s="742" t="s">
        <v>1753</v>
      </c>
      <c r="B17" s="743"/>
      <c r="C17" s="744">
        <v>5395267.4299999997</v>
      </c>
      <c r="D17" s="744">
        <v>1311098.42</v>
      </c>
      <c r="E17" s="744">
        <f t="shared" si="0"/>
        <v>6706365.8499999996</v>
      </c>
      <c r="F17" s="744">
        <v>6466679.5899999999</v>
      </c>
      <c r="G17" s="744">
        <v>6466679.5899999999</v>
      </c>
      <c r="H17" s="744">
        <f t="shared" si="1"/>
        <v>239686.25999999978</v>
      </c>
    </row>
    <row r="18" spans="1:8">
      <c r="A18" s="742" t="s">
        <v>1754</v>
      </c>
      <c r="B18" s="743"/>
      <c r="C18" s="744">
        <v>3920370.36</v>
      </c>
      <c r="D18" s="744">
        <v>981476.63</v>
      </c>
      <c r="E18" s="744">
        <f t="shared" si="0"/>
        <v>4901846.99</v>
      </c>
      <c r="F18" s="744">
        <v>4721149.8899999997</v>
      </c>
      <c r="G18" s="744">
        <v>4721149.8899999997</v>
      </c>
      <c r="H18" s="744">
        <f t="shared" si="1"/>
        <v>180697.10000000056</v>
      </c>
    </row>
    <row r="19" spans="1:8">
      <c r="A19" s="742" t="s">
        <v>1755</v>
      </c>
      <c r="B19" s="743"/>
      <c r="C19" s="744">
        <v>0</v>
      </c>
      <c r="D19" s="744">
        <v>877914.07</v>
      </c>
      <c r="E19" s="744">
        <f t="shared" si="0"/>
        <v>877914.07</v>
      </c>
      <c r="F19" s="744">
        <v>877914.07</v>
      </c>
      <c r="G19" s="744">
        <v>877914.07</v>
      </c>
      <c r="H19" s="744">
        <f t="shared" si="1"/>
        <v>0</v>
      </c>
    </row>
    <row r="20" spans="1:8">
      <c r="A20" s="742"/>
      <c r="B20" s="743"/>
      <c r="C20" s="744"/>
      <c r="D20" s="744"/>
      <c r="E20" s="744"/>
      <c r="F20" s="744"/>
      <c r="G20" s="744"/>
      <c r="H20" s="744"/>
    </row>
    <row r="21" spans="1:8">
      <c r="A21" s="742"/>
      <c r="B21" s="745"/>
      <c r="C21" s="746"/>
      <c r="D21" s="746"/>
      <c r="E21" s="746"/>
      <c r="F21" s="746"/>
      <c r="G21" s="746"/>
      <c r="H21" s="746"/>
    </row>
    <row r="22" spans="1:8">
      <c r="A22" s="747"/>
      <c r="B22" s="748" t="s">
        <v>222</v>
      </c>
      <c r="C22" s="749">
        <f t="shared" ref="C22:H22" si="2">SUM(C7:C21)</f>
        <v>122681440.48999999</v>
      </c>
      <c r="D22" s="749">
        <f t="shared" si="2"/>
        <v>107619087.97999999</v>
      </c>
      <c r="E22" s="749">
        <f t="shared" si="2"/>
        <v>230300528.47</v>
      </c>
      <c r="F22" s="749">
        <f t="shared" si="2"/>
        <v>207647547.19999999</v>
      </c>
      <c r="G22" s="749">
        <f t="shared" si="2"/>
        <v>207610427.19999999</v>
      </c>
      <c r="H22" s="749">
        <f t="shared" si="2"/>
        <v>22652981.269999996</v>
      </c>
    </row>
    <row r="25" spans="1:8" ht="64.5" customHeight="1">
      <c r="A25" s="902" t="s">
        <v>1769</v>
      </c>
      <c r="B25" s="903"/>
      <c r="C25" s="903"/>
      <c r="D25" s="903"/>
      <c r="E25" s="903"/>
      <c r="F25" s="903"/>
      <c r="G25" s="903"/>
      <c r="H25" s="904"/>
    </row>
    <row r="27" spans="1:8">
      <c r="A27" s="905" t="s">
        <v>74</v>
      </c>
      <c r="B27" s="906"/>
      <c r="C27" s="902" t="s">
        <v>216</v>
      </c>
      <c r="D27" s="903"/>
      <c r="E27" s="903"/>
      <c r="F27" s="903"/>
      <c r="G27" s="904"/>
      <c r="H27" s="911" t="s">
        <v>217</v>
      </c>
    </row>
    <row r="28" spans="1:8" ht="22.5">
      <c r="A28" s="907"/>
      <c r="B28" s="908"/>
      <c r="C28" s="758" t="s">
        <v>218</v>
      </c>
      <c r="D28" s="758" t="s">
        <v>219</v>
      </c>
      <c r="E28" s="758" t="s">
        <v>197</v>
      </c>
      <c r="F28" s="758" t="s">
        <v>198</v>
      </c>
      <c r="G28" s="758" t="s">
        <v>220</v>
      </c>
      <c r="H28" s="912"/>
    </row>
    <row r="29" spans="1:8">
      <c r="A29" s="909"/>
      <c r="B29" s="910"/>
      <c r="C29" s="759">
        <v>1</v>
      </c>
      <c r="D29" s="759">
        <v>2</v>
      </c>
      <c r="E29" s="759" t="s">
        <v>221</v>
      </c>
      <c r="F29" s="759">
        <v>4</v>
      </c>
      <c r="G29" s="759">
        <v>5</v>
      </c>
      <c r="H29" s="759" t="s">
        <v>1742</v>
      </c>
    </row>
    <row r="30" spans="1:8">
      <c r="A30" s="739"/>
      <c r="B30" s="750"/>
      <c r="C30" s="751"/>
      <c r="D30" s="751"/>
      <c r="E30" s="751"/>
      <c r="F30" s="751"/>
      <c r="G30" s="751"/>
      <c r="H30" s="751"/>
    </row>
    <row r="31" spans="1:8">
      <c r="A31" s="742" t="s">
        <v>1756</v>
      </c>
      <c r="B31" s="752"/>
      <c r="C31" s="753">
        <v>0</v>
      </c>
      <c r="D31" s="753">
        <v>0</v>
      </c>
      <c r="E31" s="753">
        <f>C31+D31</f>
        <v>0</v>
      </c>
      <c r="F31" s="753">
        <v>0</v>
      </c>
      <c r="G31" s="753">
        <v>0</v>
      </c>
      <c r="H31" s="753">
        <f>E31-F31</f>
        <v>0</v>
      </c>
    </row>
    <row r="32" spans="1:8">
      <c r="A32" s="742" t="s">
        <v>1757</v>
      </c>
      <c r="B32" s="752"/>
      <c r="C32" s="753">
        <v>0</v>
      </c>
      <c r="D32" s="753">
        <v>0</v>
      </c>
      <c r="E32" s="753">
        <f t="shared" ref="E32:E34" si="3">C32+D32</f>
        <v>0</v>
      </c>
      <c r="F32" s="753">
        <v>0</v>
      </c>
      <c r="G32" s="753">
        <v>0</v>
      </c>
      <c r="H32" s="753">
        <f t="shared" ref="H32:H34" si="4">E32-F32</f>
        <v>0</v>
      </c>
    </row>
    <row r="33" spans="1:8">
      <c r="A33" s="742" t="s">
        <v>1758</v>
      </c>
      <c r="B33" s="752"/>
      <c r="C33" s="753">
        <v>0</v>
      </c>
      <c r="D33" s="753">
        <v>0</v>
      </c>
      <c r="E33" s="753">
        <f t="shared" si="3"/>
        <v>0</v>
      </c>
      <c r="F33" s="753">
        <v>0</v>
      </c>
      <c r="G33" s="753">
        <v>0</v>
      </c>
      <c r="H33" s="753">
        <f t="shared" si="4"/>
        <v>0</v>
      </c>
    </row>
    <row r="34" spans="1:8">
      <c r="A34" s="742" t="s">
        <v>1759</v>
      </c>
      <c r="B34" s="752"/>
      <c r="C34" s="753">
        <v>0</v>
      </c>
      <c r="D34" s="753">
        <v>0</v>
      </c>
      <c r="E34" s="753">
        <f t="shared" si="3"/>
        <v>0</v>
      </c>
      <c r="F34" s="753">
        <v>0</v>
      </c>
      <c r="G34" s="753">
        <v>0</v>
      </c>
      <c r="H34" s="753">
        <f t="shared" si="4"/>
        <v>0</v>
      </c>
    </row>
    <row r="35" spans="1:8">
      <c r="A35" s="742"/>
      <c r="B35" s="752"/>
      <c r="C35" s="754"/>
      <c r="D35" s="754"/>
      <c r="E35" s="754"/>
      <c r="F35" s="754"/>
      <c r="G35" s="754"/>
      <c r="H35" s="754"/>
    </row>
    <row r="36" spans="1:8">
      <c r="A36" s="747"/>
      <c r="B36" s="748" t="s">
        <v>222</v>
      </c>
      <c r="C36" s="749">
        <f>SUM(C31:C35)</f>
        <v>0</v>
      </c>
      <c r="D36" s="749">
        <f>SUM(D31:D35)</f>
        <v>0</v>
      </c>
      <c r="E36" s="749">
        <f>SUM(E31:E34)</f>
        <v>0</v>
      </c>
      <c r="F36" s="749">
        <f>SUM(F31:F34)</f>
        <v>0</v>
      </c>
      <c r="G36" s="749">
        <f>SUM(G31:G34)</f>
        <v>0</v>
      </c>
      <c r="H36" s="749">
        <f>SUM(H31:H34)</f>
        <v>0</v>
      </c>
    </row>
    <row r="39" spans="1:8" ht="65.25" customHeight="1">
      <c r="A39" s="902" t="s">
        <v>1770</v>
      </c>
      <c r="B39" s="903"/>
      <c r="C39" s="903"/>
      <c r="D39" s="903"/>
      <c r="E39" s="903"/>
      <c r="F39" s="903"/>
      <c r="G39" s="903"/>
      <c r="H39" s="904"/>
    </row>
    <row r="40" spans="1:8">
      <c r="A40" s="905" t="s">
        <v>74</v>
      </c>
      <c r="B40" s="906"/>
      <c r="C40" s="902" t="s">
        <v>216</v>
      </c>
      <c r="D40" s="903"/>
      <c r="E40" s="903"/>
      <c r="F40" s="903"/>
      <c r="G40" s="904"/>
      <c r="H40" s="911" t="s">
        <v>217</v>
      </c>
    </row>
    <row r="41" spans="1:8" ht="22.5">
      <c r="A41" s="907"/>
      <c r="B41" s="908"/>
      <c r="C41" s="758" t="s">
        <v>218</v>
      </c>
      <c r="D41" s="758" t="s">
        <v>219</v>
      </c>
      <c r="E41" s="758" t="s">
        <v>197</v>
      </c>
      <c r="F41" s="758" t="s">
        <v>198</v>
      </c>
      <c r="G41" s="758" t="s">
        <v>220</v>
      </c>
      <c r="H41" s="912"/>
    </row>
    <row r="42" spans="1:8">
      <c r="A42" s="909"/>
      <c r="B42" s="910"/>
      <c r="C42" s="759">
        <v>1</v>
      </c>
      <c r="D42" s="759">
        <v>2</v>
      </c>
      <c r="E42" s="759" t="s">
        <v>221</v>
      </c>
      <c r="F42" s="759">
        <v>4</v>
      </c>
      <c r="G42" s="759">
        <v>5</v>
      </c>
      <c r="H42" s="759" t="s">
        <v>1742</v>
      </c>
    </row>
    <row r="43" spans="1:8">
      <c r="A43" s="739"/>
      <c r="B43" s="750"/>
      <c r="C43" s="751"/>
      <c r="D43" s="751"/>
      <c r="E43" s="751"/>
      <c r="F43" s="751"/>
      <c r="G43" s="751"/>
      <c r="H43" s="751"/>
    </row>
    <row r="44" spans="1:8" ht="22.5">
      <c r="A44" s="742"/>
      <c r="B44" s="755" t="s">
        <v>1760</v>
      </c>
      <c r="C44" s="753">
        <v>122681440.48999999</v>
      </c>
      <c r="D44" s="753">
        <v>107619087.98</v>
      </c>
      <c r="E44" s="753">
        <f>C44+D44</f>
        <v>230300528.47</v>
      </c>
      <c r="F44" s="753">
        <v>207647547.19999999</v>
      </c>
      <c r="G44" s="753">
        <v>207610427.19999999</v>
      </c>
      <c r="H44" s="753">
        <f>E44-F44</f>
        <v>22652981.270000011</v>
      </c>
    </row>
    <row r="45" spans="1:8">
      <c r="A45" s="742"/>
      <c r="B45" s="755"/>
      <c r="C45" s="753"/>
      <c r="D45" s="753"/>
      <c r="E45" s="753"/>
      <c r="F45" s="753"/>
      <c r="G45" s="753"/>
      <c r="H45" s="753"/>
    </row>
    <row r="46" spans="1:8">
      <c r="A46" s="742"/>
      <c r="B46" s="755" t="s">
        <v>1761</v>
      </c>
      <c r="C46" s="753">
        <v>0</v>
      </c>
      <c r="D46" s="753">
        <v>0</v>
      </c>
      <c r="E46" s="753">
        <f>C46+D46</f>
        <v>0</v>
      </c>
      <c r="F46" s="753">
        <v>0</v>
      </c>
      <c r="G46" s="753">
        <v>0</v>
      </c>
      <c r="H46" s="753">
        <f>E46-F46</f>
        <v>0</v>
      </c>
    </row>
    <row r="47" spans="1:8">
      <c r="A47" s="742"/>
      <c r="B47" s="755"/>
      <c r="C47" s="753"/>
      <c r="D47" s="753"/>
      <c r="E47" s="753"/>
      <c r="F47" s="753"/>
      <c r="G47" s="753"/>
      <c r="H47" s="753"/>
    </row>
    <row r="48" spans="1:8" ht="22.5">
      <c r="A48" s="742"/>
      <c r="B48" s="755" t="s">
        <v>1762</v>
      </c>
      <c r="C48" s="753">
        <v>0</v>
      </c>
      <c r="D48" s="753">
        <v>0</v>
      </c>
      <c r="E48" s="753">
        <f>C48+D48</f>
        <v>0</v>
      </c>
      <c r="F48" s="753">
        <v>0</v>
      </c>
      <c r="G48" s="753">
        <v>0</v>
      </c>
      <c r="H48" s="753">
        <f>E48-F48</f>
        <v>0</v>
      </c>
    </row>
    <row r="49" spans="1:8">
      <c r="A49" s="742"/>
      <c r="B49" s="755"/>
      <c r="C49" s="753"/>
      <c r="D49" s="753"/>
      <c r="E49" s="753"/>
      <c r="F49" s="753"/>
      <c r="G49" s="753"/>
      <c r="H49" s="753"/>
    </row>
    <row r="50" spans="1:8" ht="22.5">
      <c r="A50" s="742"/>
      <c r="B50" s="755" t="s">
        <v>1763</v>
      </c>
      <c r="C50" s="753">
        <v>0</v>
      </c>
      <c r="D50" s="753">
        <v>0</v>
      </c>
      <c r="E50" s="753">
        <f>C50+D50</f>
        <v>0</v>
      </c>
      <c r="F50" s="753">
        <v>0</v>
      </c>
      <c r="G50" s="753">
        <v>0</v>
      </c>
      <c r="H50" s="753">
        <f>E50-F50</f>
        <v>0</v>
      </c>
    </row>
    <row r="51" spans="1:8">
      <c r="A51" s="742"/>
      <c r="B51" s="755"/>
      <c r="C51" s="753"/>
      <c r="D51" s="753"/>
      <c r="E51" s="753"/>
      <c r="F51" s="753"/>
      <c r="G51" s="753"/>
      <c r="H51" s="753"/>
    </row>
    <row r="52" spans="1:8" ht="22.5">
      <c r="A52" s="742"/>
      <c r="B52" s="755" t="s">
        <v>1764</v>
      </c>
      <c r="C52" s="753">
        <v>0</v>
      </c>
      <c r="D52" s="753">
        <v>0</v>
      </c>
      <c r="E52" s="753">
        <f>C52+D52</f>
        <v>0</v>
      </c>
      <c r="F52" s="753">
        <v>0</v>
      </c>
      <c r="G52" s="753">
        <v>0</v>
      </c>
      <c r="H52" s="753">
        <f>E52-F52</f>
        <v>0</v>
      </c>
    </row>
    <row r="53" spans="1:8">
      <c r="A53" s="742"/>
      <c r="B53" s="755"/>
      <c r="C53" s="753"/>
      <c r="D53" s="753"/>
      <c r="E53" s="753"/>
      <c r="F53" s="753"/>
      <c r="G53" s="753"/>
      <c r="H53" s="753"/>
    </row>
    <row r="54" spans="1:8" ht="22.5">
      <c r="A54" s="742"/>
      <c r="B54" s="755" t="s">
        <v>1765</v>
      </c>
      <c r="C54" s="753">
        <v>0</v>
      </c>
      <c r="D54" s="753">
        <v>0</v>
      </c>
      <c r="E54" s="753">
        <f>C54+D54</f>
        <v>0</v>
      </c>
      <c r="F54" s="753">
        <v>0</v>
      </c>
      <c r="G54" s="753">
        <v>0</v>
      </c>
      <c r="H54" s="753">
        <f>E54-F54</f>
        <v>0</v>
      </c>
    </row>
    <row r="55" spans="1:8">
      <c r="A55" s="742"/>
      <c r="B55" s="755"/>
      <c r="C55" s="753"/>
      <c r="D55" s="753"/>
      <c r="E55" s="753"/>
      <c r="F55" s="753"/>
      <c r="G55" s="753"/>
      <c r="H55" s="753"/>
    </row>
    <row r="56" spans="1:8">
      <c r="A56" s="742"/>
      <c r="B56" s="755" t="s">
        <v>1766</v>
      </c>
      <c r="C56" s="753">
        <v>0</v>
      </c>
      <c r="D56" s="753">
        <v>0</v>
      </c>
      <c r="E56" s="753">
        <f>C56+D56</f>
        <v>0</v>
      </c>
      <c r="F56" s="753">
        <v>0</v>
      </c>
      <c r="G56" s="753">
        <v>0</v>
      </c>
      <c r="H56" s="753">
        <f>E56-F56</f>
        <v>0</v>
      </c>
    </row>
    <row r="57" spans="1:8">
      <c r="A57" s="756"/>
      <c r="B57" s="757"/>
      <c r="C57" s="754"/>
      <c r="D57" s="754"/>
      <c r="E57" s="754"/>
      <c r="F57" s="754"/>
      <c r="G57" s="754"/>
      <c r="H57" s="754"/>
    </row>
    <row r="58" spans="1:8">
      <c r="A58" s="747"/>
      <c r="B58" s="748" t="s">
        <v>222</v>
      </c>
      <c r="C58" s="749">
        <f t="shared" ref="C58:H58" si="5">SUM(C44:C56)</f>
        <v>122681440.48999999</v>
      </c>
      <c r="D58" s="749">
        <f t="shared" si="5"/>
        <v>107619087.98</v>
      </c>
      <c r="E58" s="749">
        <f t="shared" si="5"/>
        <v>230300528.47</v>
      </c>
      <c r="F58" s="749">
        <f t="shared" si="5"/>
        <v>207647547.19999999</v>
      </c>
      <c r="G58" s="749">
        <f t="shared" si="5"/>
        <v>207610427.19999999</v>
      </c>
      <c r="H58" s="749">
        <f t="shared" si="5"/>
        <v>22652981.270000011</v>
      </c>
    </row>
    <row r="60" spans="1:8">
      <c r="A60" s="737" t="s">
        <v>1767</v>
      </c>
    </row>
  </sheetData>
  <sheetProtection formatCells="0" formatColumns="0" formatRows="0" insertRows="0" deleteRows="0" autoFilter="0"/>
  <mergeCells count="12">
    <mergeCell ref="A39:H39"/>
    <mergeCell ref="A40:B42"/>
    <mergeCell ref="C40:G40"/>
    <mergeCell ref="H40:H41"/>
    <mergeCell ref="A1:H1"/>
    <mergeCell ref="A3:B5"/>
    <mergeCell ref="C3:G3"/>
    <mergeCell ref="H3:H4"/>
    <mergeCell ref="A25:H25"/>
    <mergeCell ref="A27:B29"/>
    <mergeCell ref="C27:G27"/>
    <mergeCell ref="H27:H28"/>
  </mergeCells>
  <printOptions horizontalCentered="1"/>
  <pageMargins left="0.70866141732283472" right="0.70866141732283472" top="0.74803149606299213" bottom="0.74803149606299213" header="0.31496062992125984" footer="0.31496062992125984"/>
  <pageSetup paperSize="141" scale="68" orientation="landscape"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59"/>
  <sheetViews>
    <sheetView showGridLines="0" tabSelected="1" topLeftCell="B1" zoomScale="85" zoomScaleNormal="85" workbookViewId="0">
      <selection activeCell="C55" sqref="C55:F55"/>
    </sheetView>
  </sheetViews>
  <sheetFormatPr baseColWidth="10" defaultRowHeight="12.75"/>
  <cols>
    <col min="1" max="1" width="2.42578125" style="23" customWidth="1"/>
    <col min="2" max="2" width="4.5703125" style="190" customWidth="1"/>
    <col min="3" max="3" width="57.28515625" style="190" customWidth="1"/>
    <col min="4" max="4" width="17.28515625" style="190" customWidth="1"/>
    <col min="5" max="5" width="14.42578125" style="190" bestFit="1" customWidth="1"/>
    <col min="6" max="6" width="14.85546875" style="190" bestFit="1" customWidth="1"/>
    <col min="7" max="7" width="16.140625" style="190" customWidth="1"/>
    <col min="8" max="8" width="15.5703125" style="190" customWidth="1"/>
    <col min="9" max="9" width="15.7109375" style="190" customWidth="1"/>
    <col min="10" max="10" width="15.140625" style="190" customWidth="1"/>
    <col min="11" max="11" width="14.85546875" style="190" bestFit="1" customWidth="1"/>
    <col min="12" max="12" width="29.5703125" style="23" customWidth="1"/>
    <col min="13" max="16384" width="11.42578125" style="190"/>
  </cols>
  <sheetData>
    <row r="1" spans="2:12" ht="14.25" customHeight="1">
      <c r="B1" s="805" t="s">
        <v>1228</v>
      </c>
      <c r="C1" s="805"/>
      <c r="D1" s="805"/>
      <c r="E1" s="805"/>
      <c r="F1" s="805"/>
      <c r="G1" s="805"/>
      <c r="H1" s="805"/>
      <c r="I1" s="805"/>
      <c r="J1" s="805"/>
      <c r="K1" s="805"/>
    </row>
    <row r="2" spans="2:12" ht="14.25" customHeight="1">
      <c r="B2" s="805" t="s">
        <v>440</v>
      </c>
      <c r="C2" s="805"/>
      <c r="D2" s="805"/>
      <c r="E2" s="805"/>
      <c r="F2" s="805"/>
      <c r="G2" s="805"/>
      <c r="H2" s="805"/>
      <c r="I2" s="805"/>
      <c r="J2" s="805"/>
      <c r="K2" s="805"/>
    </row>
    <row r="3" spans="2:12" ht="14.25" customHeight="1">
      <c r="B3" s="805" t="s">
        <v>442</v>
      </c>
      <c r="C3" s="805"/>
      <c r="D3" s="805"/>
      <c r="E3" s="805"/>
      <c r="F3" s="805"/>
      <c r="G3" s="805"/>
      <c r="H3" s="805"/>
      <c r="I3" s="805"/>
      <c r="J3" s="805"/>
      <c r="K3" s="805"/>
    </row>
    <row r="4" spans="2:12" ht="14.25" customHeight="1">
      <c r="B4" s="805" t="s">
        <v>1774</v>
      </c>
      <c r="C4" s="805"/>
      <c r="D4" s="805"/>
      <c r="E4" s="805"/>
      <c r="F4" s="805"/>
      <c r="G4" s="805"/>
      <c r="H4" s="805"/>
      <c r="I4" s="805"/>
      <c r="J4" s="805"/>
      <c r="K4" s="805"/>
    </row>
    <row r="5" spans="2:12" s="23" customFormat="1" ht="6.75" customHeight="1"/>
    <row r="6" spans="2:12" s="23" customFormat="1" ht="18" customHeight="1">
      <c r="C6" s="28" t="s">
        <v>3</v>
      </c>
      <c r="D6" s="409" t="s">
        <v>509</v>
      </c>
      <c r="E6" s="409"/>
      <c r="F6" s="409"/>
      <c r="G6" s="409"/>
      <c r="H6" s="410"/>
      <c r="I6" s="410"/>
      <c r="J6" s="410"/>
    </row>
    <row r="7" spans="2:12" s="23" customFormat="1" ht="6.75" customHeight="1"/>
    <row r="8" spans="2:12">
      <c r="B8" s="915" t="s">
        <v>74</v>
      </c>
      <c r="C8" s="915"/>
      <c r="D8" s="916" t="s">
        <v>216</v>
      </c>
      <c r="E8" s="916"/>
      <c r="F8" s="916"/>
      <c r="G8" s="916"/>
      <c r="H8" s="916"/>
      <c r="I8" s="916"/>
      <c r="J8" s="916"/>
      <c r="K8" s="916" t="s">
        <v>217</v>
      </c>
    </row>
    <row r="9" spans="2:12" ht="25.5">
      <c r="B9" s="915"/>
      <c r="C9" s="915"/>
      <c r="D9" s="728" t="s">
        <v>218</v>
      </c>
      <c r="E9" s="728" t="s">
        <v>219</v>
      </c>
      <c r="F9" s="728" t="s">
        <v>197</v>
      </c>
      <c r="G9" s="728" t="s">
        <v>394</v>
      </c>
      <c r="H9" s="728" t="s">
        <v>198</v>
      </c>
      <c r="I9" s="728" t="s">
        <v>395</v>
      </c>
      <c r="J9" s="728" t="s">
        <v>220</v>
      </c>
      <c r="K9" s="916"/>
    </row>
    <row r="10" spans="2:12" ht="11.25" customHeight="1">
      <c r="B10" s="915"/>
      <c r="C10" s="915"/>
      <c r="D10" s="728">
        <v>1</v>
      </c>
      <c r="E10" s="728">
        <v>2</v>
      </c>
      <c r="F10" s="728" t="s">
        <v>221</v>
      </c>
      <c r="G10" s="728">
        <v>4</v>
      </c>
      <c r="H10" s="728">
        <v>5</v>
      </c>
      <c r="I10" s="728">
        <v>6</v>
      </c>
      <c r="J10" s="728">
        <v>7</v>
      </c>
      <c r="K10" s="728" t="s">
        <v>451</v>
      </c>
    </row>
    <row r="11" spans="2:12">
      <c r="B11" s="913" t="s">
        <v>167</v>
      </c>
      <c r="C11" s="914"/>
      <c r="D11" s="300">
        <f>+D12+D13+D14+D15</f>
        <v>75119387.989999995</v>
      </c>
      <c r="E11" s="300">
        <f>SUM(E12:E16)</f>
        <v>74868226.349999994</v>
      </c>
      <c r="F11" s="300">
        <f>+F12+F13+F14+F15+F16</f>
        <v>149987614.34</v>
      </c>
      <c r="G11" s="300">
        <f>SUM(G12:G16)</f>
        <v>148926722.15000001</v>
      </c>
      <c r="H11" s="300">
        <f>SUM(H12:H16)</f>
        <v>148926722.15000001</v>
      </c>
      <c r="I11" s="300">
        <f>SUM(I12:I16)</f>
        <v>148926722.15000001</v>
      </c>
      <c r="J11" s="300">
        <f>SUM(J12:J16)</f>
        <v>148926722.15000001</v>
      </c>
      <c r="K11" s="300">
        <f>SUM(K12:K16)</f>
        <v>1060892.19</v>
      </c>
    </row>
    <row r="12" spans="2:12" ht="25.5">
      <c r="B12" s="729"/>
      <c r="C12" s="726" t="s">
        <v>821</v>
      </c>
      <c r="D12" s="295">
        <v>48104571.619999997</v>
      </c>
      <c r="E12" s="411">
        <v>38133850.020000003</v>
      </c>
      <c r="F12" s="295">
        <v>86238421.640000001</v>
      </c>
      <c r="G12" s="295">
        <v>86238421.629999995</v>
      </c>
      <c r="H12" s="295">
        <v>86238421.629999995</v>
      </c>
      <c r="I12" s="295">
        <v>86238421.629999995</v>
      </c>
      <c r="J12" s="295">
        <v>86238421.629999995</v>
      </c>
      <c r="K12" s="295">
        <v>0.01</v>
      </c>
      <c r="L12" s="411"/>
    </row>
    <row r="13" spans="2:12" ht="15">
      <c r="B13" s="729"/>
      <c r="C13" s="726" t="s">
        <v>822</v>
      </c>
      <c r="D13" s="295">
        <v>12998505.880000001</v>
      </c>
      <c r="E13" s="411">
        <v>19265280.5</v>
      </c>
      <c r="F13" s="295">
        <v>32263786.379999999</v>
      </c>
      <c r="G13" s="295">
        <v>32142359.68</v>
      </c>
      <c r="H13" s="295">
        <v>32142359.68</v>
      </c>
      <c r="I13" s="295">
        <v>32142359.68</v>
      </c>
      <c r="J13" s="295">
        <v>32142359.68</v>
      </c>
      <c r="K13" s="295">
        <v>121426.7</v>
      </c>
      <c r="L13" s="411"/>
    </row>
    <row r="14" spans="2:12" ht="15">
      <c r="B14" s="729"/>
      <c r="C14" s="726" t="s">
        <v>823</v>
      </c>
      <c r="D14" s="295">
        <v>11947550</v>
      </c>
      <c r="E14" s="411">
        <v>9573242.3599999994</v>
      </c>
      <c r="F14" s="295">
        <v>21520792.359999999</v>
      </c>
      <c r="G14" s="295">
        <v>20967821.68</v>
      </c>
      <c r="H14" s="295">
        <v>20967821.68</v>
      </c>
      <c r="I14" s="295">
        <v>20967821.68</v>
      </c>
      <c r="J14" s="295">
        <v>20967821.68</v>
      </c>
      <c r="K14" s="295">
        <v>552970.68000000005</v>
      </c>
      <c r="L14" s="411"/>
    </row>
    <row r="15" spans="2:12" ht="15">
      <c r="B15" s="729"/>
      <c r="C15" s="726" t="s">
        <v>824</v>
      </c>
      <c r="D15" s="295">
        <v>2068760.49</v>
      </c>
      <c r="E15" s="411">
        <v>3410699.87</v>
      </c>
      <c r="F15" s="295">
        <v>5479460.3600000003</v>
      </c>
      <c r="G15" s="295">
        <v>5474680.7599999998</v>
      </c>
      <c r="H15" s="295">
        <v>5474680.7599999998</v>
      </c>
      <c r="I15" s="295">
        <v>5474680.7599999998</v>
      </c>
      <c r="J15" s="295">
        <v>5474680.7599999998</v>
      </c>
      <c r="K15" s="295">
        <v>4779.6000000000004</v>
      </c>
      <c r="L15" s="411"/>
    </row>
    <row r="16" spans="2:12" ht="15">
      <c r="B16" s="729"/>
      <c r="C16" s="726" t="s">
        <v>825</v>
      </c>
      <c r="D16" s="295">
        <v>0</v>
      </c>
      <c r="E16" s="411">
        <v>4485153.5999999996</v>
      </c>
      <c r="F16" s="295">
        <v>4485153.5999999996</v>
      </c>
      <c r="G16" s="295">
        <v>4103438.4</v>
      </c>
      <c r="H16" s="295">
        <v>4103438.4</v>
      </c>
      <c r="I16" s="295">
        <v>4103438.4</v>
      </c>
      <c r="J16" s="295">
        <v>4103438.4</v>
      </c>
      <c r="K16" s="295">
        <v>381715.20000000001</v>
      </c>
      <c r="L16" s="411"/>
    </row>
    <row r="17" spans="2:11">
      <c r="B17" s="913" t="s">
        <v>85</v>
      </c>
      <c r="C17" s="914"/>
      <c r="D17" s="300">
        <f>+D18+D19+D20+D21+D22+D23+D24+D25</f>
        <v>6215975.2799999993</v>
      </c>
      <c r="E17" s="300">
        <f t="shared" ref="E17:J17" si="0">+E18+E19+E20+E21+E22+E23+E24+E25</f>
        <v>1579161.74</v>
      </c>
      <c r="F17" s="300">
        <f t="shared" si="0"/>
        <v>7795137.0200000005</v>
      </c>
      <c r="G17" s="300">
        <f t="shared" si="0"/>
        <v>6916019.629999999</v>
      </c>
      <c r="H17" s="300">
        <f t="shared" si="0"/>
        <v>6916019.629999999</v>
      </c>
      <c r="I17" s="300">
        <f t="shared" si="0"/>
        <v>6916019.629999999</v>
      </c>
      <c r="J17" s="300">
        <f t="shared" si="0"/>
        <v>6916019.629999999</v>
      </c>
      <c r="K17" s="300">
        <f>SUM(K18:K25)</f>
        <v>879117.39</v>
      </c>
    </row>
    <row r="18" spans="2:11" s="23" customFormat="1" ht="15">
      <c r="B18" s="729"/>
      <c r="C18" s="567" t="s">
        <v>826</v>
      </c>
      <c r="D18" s="295">
        <v>2826918.46</v>
      </c>
      <c r="E18" s="411">
        <v>79868.990000000005</v>
      </c>
      <c r="F18" s="295">
        <v>2906787.45</v>
      </c>
      <c r="G18" s="295">
        <v>2519156.38</v>
      </c>
      <c r="H18" s="295">
        <v>2519156.38</v>
      </c>
      <c r="I18" s="295">
        <v>2519156.38</v>
      </c>
      <c r="J18" s="295">
        <v>2519156.38</v>
      </c>
      <c r="K18" s="295">
        <v>387631.07</v>
      </c>
    </row>
    <row r="19" spans="2:11" s="23" customFormat="1" ht="15">
      <c r="B19" s="729"/>
      <c r="C19" s="567" t="s">
        <v>827</v>
      </c>
      <c r="D19" s="295">
        <v>180525.44</v>
      </c>
      <c r="E19" s="411">
        <v>-4141.22</v>
      </c>
      <c r="F19" s="295">
        <v>176384.22</v>
      </c>
      <c r="G19" s="295">
        <v>169561.60000000001</v>
      </c>
      <c r="H19" s="295">
        <v>169561.60000000001</v>
      </c>
      <c r="I19" s="295">
        <v>169561.60000000001</v>
      </c>
      <c r="J19" s="295">
        <v>169561.60000000001</v>
      </c>
      <c r="K19" s="295">
        <v>6822.62</v>
      </c>
    </row>
    <row r="20" spans="2:11" s="23" customFormat="1" ht="15">
      <c r="B20" s="729"/>
      <c r="C20" s="567" t="s">
        <v>828</v>
      </c>
      <c r="D20" s="295">
        <v>13000</v>
      </c>
      <c r="E20" s="411">
        <v>300</v>
      </c>
      <c r="F20" s="295">
        <v>13300</v>
      </c>
      <c r="G20" s="295">
        <v>12910.98</v>
      </c>
      <c r="H20" s="295">
        <v>12910.98</v>
      </c>
      <c r="I20" s="295">
        <v>12910.98</v>
      </c>
      <c r="J20" s="295">
        <v>12910.98</v>
      </c>
      <c r="K20" s="295">
        <v>389.02</v>
      </c>
    </row>
    <row r="21" spans="2:11" s="23" customFormat="1" ht="15">
      <c r="B21" s="729"/>
      <c r="C21" s="567" t="s">
        <v>829</v>
      </c>
      <c r="D21" s="295">
        <v>473315.42</v>
      </c>
      <c r="E21" s="411">
        <v>681837.17</v>
      </c>
      <c r="F21" s="295">
        <v>1155152.5900000001</v>
      </c>
      <c r="G21" s="295">
        <v>991856.71</v>
      </c>
      <c r="H21" s="295">
        <v>991856.71</v>
      </c>
      <c r="I21" s="295">
        <v>991856.71</v>
      </c>
      <c r="J21" s="295">
        <v>991856.71</v>
      </c>
      <c r="K21" s="295">
        <v>163295.88</v>
      </c>
    </row>
    <row r="22" spans="2:11" s="23" customFormat="1" ht="15">
      <c r="B22" s="729"/>
      <c r="C22" s="567" t="s">
        <v>830</v>
      </c>
      <c r="D22" s="295">
        <v>977224.96</v>
      </c>
      <c r="E22" s="411">
        <v>351745.08</v>
      </c>
      <c r="F22" s="295">
        <v>1328970.04</v>
      </c>
      <c r="G22" s="295">
        <v>1157038.21</v>
      </c>
      <c r="H22" s="295">
        <v>1157038.21</v>
      </c>
      <c r="I22" s="295">
        <v>1157038.21</v>
      </c>
      <c r="J22" s="295">
        <v>1157038.21</v>
      </c>
      <c r="K22" s="295">
        <v>171931.83</v>
      </c>
    </row>
    <row r="23" spans="2:11" s="23" customFormat="1" ht="15">
      <c r="B23" s="729"/>
      <c r="C23" s="567" t="s">
        <v>831</v>
      </c>
      <c r="D23" s="295">
        <v>969200</v>
      </c>
      <c r="E23" s="411">
        <v>90000</v>
      </c>
      <c r="F23" s="295">
        <v>1059200</v>
      </c>
      <c r="G23" s="295">
        <v>1021638.51</v>
      </c>
      <c r="H23" s="295">
        <v>1021638.51</v>
      </c>
      <c r="I23" s="295">
        <v>1021638.51</v>
      </c>
      <c r="J23" s="295">
        <v>1021638.51</v>
      </c>
      <c r="K23" s="295">
        <v>37561.49</v>
      </c>
    </row>
    <row r="24" spans="2:11" s="23" customFormat="1" ht="15">
      <c r="B24" s="729"/>
      <c r="C24" s="567" t="s">
        <v>832</v>
      </c>
      <c r="D24" s="295">
        <v>342170.1</v>
      </c>
      <c r="E24" s="411">
        <v>146745.49</v>
      </c>
      <c r="F24" s="295">
        <v>488915.59</v>
      </c>
      <c r="G24" s="295">
        <v>461632.48</v>
      </c>
      <c r="H24" s="295">
        <v>461632.48</v>
      </c>
      <c r="I24" s="295">
        <v>461632.48</v>
      </c>
      <c r="J24" s="295">
        <v>461632.48</v>
      </c>
      <c r="K24" s="295">
        <v>27283.11</v>
      </c>
    </row>
    <row r="25" spans="2:11" s="23" customFormat="1" ht="15">
      <c r="B25" s="729"/>
      <c r="C25" s="567" t="s">
        <v>833</v>
      </c>
      <c r="D25" s="295">
        <v>433620.9</v>
      </c>
      <c r="E25" s="411">
        <v>232806.23</v>
      </c>
      <c r="F25" s="295">
        <v>666427.13</v>
      </c>
      <c r="G25" s="295">
        <v>582224.76</v>
      </c>
      <c r="H25" s="295">
        <v>582224.76</v>
      </c>
      <c r="I25" s="295">
        <v>582224.76</v>
      </c>
      <c r="J25" s="295">
        <v>582224.76</v>
      </c>
      <c r="K25" s="295">
        <v>84202.37</v>
      </c>
    </row>
    <row r="26" spans="2:11" s="23" customFormat="1">
      <c r="B26" s="913" t="s">
        <v>87</v>
      </c>
      <c r="C26" s="914"/>
      <c r="D26" s="300">
        <f>+D27+D28+D29+D30+D31+D32+D33+D34+D35</f>
        <v>30997201.530000005</v>
      </c>
      <c r="E26" s="300">
        <f t="shared" ref="E26:J26" si="1">+E27+E28+E29+E30+E31+E32+E33+E34+E35</f>
        <v>12091366.790000001</v>
      </c>
      <c r="F26" s="300">
        <f>+D26+E26</f>
        <v>43088568.320000008</v>
      </c>
      <c r="G26" s="300">
        <f t="shared" si="1"/>
        <v>36377360.980000004</v>
      </c>
      <c r="H26" s="300">
        <f t="shared" si="1"/>
        <v>36377360.980000004</v>
      </c>
      <c r="I26" s="300">
        <f t="shared" si="1"/>
        <v>36377360.980000004</v>
      </c>
      <c r="J26" s="300">
        <f t="shared" si="1"/>
        <v>36340240.980000004</v>
      </c>
      <c r="K26" s="300">
        <f>+F26-H26</f>
        <v>6711207.3400000036</v>
      </c>
    </row>
    <row r="27" spans="2:11" s="23" customFormat="1" ht="15">
      <c r="B27" s="301"/>
      <c r="C27" s="567" t="s">
        <v>834</v>
      </c>
      <c r="D27" s="295">
        <v>4765903.41</v>
      </c>
      <c r="E27" s="411">
        <v>721005.27</v>
      </c>
      <c r="F27" s="295">
        <v>5486908.6799999997</v>
      </c>
      <c r="G27" s="295">
        <v>5018513.05</v>
      </c>
      <c r="H27" s="295">
        <v>5018513.05</v>
      </c>
      <c r="I27" s="295">
        <v>5018513.05</v>
      </c>
      <c r="J27" s="295">
        <v>5018513.05</v>
      </c>
      <c r="K27" s="295">
        <v>468395.63</v>
      </c>
    </row>
    <row r="28" spans="2:11" s="23" customFormat="1" ht="15">
      <c r="B28" s="301"/>
      <c r="C28" s="567" t="s">
        <v>835</v>
      </c>
      <c r="D28" s="295">
        <v>2498200</v>
      </c>
      <c r="E28" s="411">
        <v>590011.72</v>
      </c>
      <c r="F28" s="295">
        <v>3088211.72</v>
      </c>
      <c r="G28" s="295">
        <v>2480048.52</v>
      </c>
      <c r="H28" s="295">
        <v>2480048.52</v>
      </c>
      <c r="I28" s="295">
        <v>2480048.52</v>
      </c>
      <c r="J28" s="295">
        <v>2480048.52</v>
      </c>
      <c r="K28" s="295">
        <v>608163.19999999995</v>
      </c>
    </row>
    <row r="29" spans="2:11" s="23" customFormat="1" ht="15">
      <c r="B29" s="301"/>
      <c r="C29" s="567" t="s">
        <v>836</v>
      </c>
      <c r="D29" s="295">
        <v>7315648.71</v>
      </c>
      <c r="E29" s="411">
        <v>599894.75</v>
      </c>
      <c r="F29" s="295">
        <v>7915543.46</v>
      </c>
      <c r="G29" s="295">
        <v>6492716.4000000004</v>
      </c>
      <c r="H29" s="295">
        <v>6492716.4000000004</v>
      </c>
      <c r="I29" s="295">
        <v>6492716.4000000004</v>
      </c>
      <c r="J29" s="295">
        <v>6492716.4000000004</v>
      </c>
      <c r="K29" s="295">
        <v>1422827.06</v>
      </c>
    </row>
    <row r="30" spans="2:11" s="23" customFormat="1" ht="15">
      <c r="B30" s="301"/>
      <c r="C30" s="567" t="s">
        <v>837</v>
      </c>
      <c r="D30" s="295">
        <v>1010191.35</v>
      </c>
      <c r="E30" s="411">
        <v>1756369.75</v>
      </c>
      <c r="F30" s="295">
        <v>2766561.1</v>
      </c>
      <c r="G30" s="295">
        <v>2597441.84</v>
      </c>
      <c r="H30" s="295">
        <v>2597441.84</v>
      </c>
      <c r="I30" s="295">
        <v>2597441.84</v>
      </c>
      <c r="J30" s="295">
        <v>2597441.84</v>
      </c>
      <c r="K30" s="295">
        <v>169119.26</v>
      </c>
    </row>
    <row r="31" spans="2:11" s="23" customFormat="1" ht="15">
      <c r="B31" s="301"/>
      <c r="C31" s="567" t="s">
        <v>838</v>
      </c>
      <c r="D31" s="295">
        <v>7427201.7599999998</v>
      </c>
      <c r="E31" s="411">
        <v>6860039.5599999996</v>
      </c>
      <c r="F31" s="295">
        <v>14287241.32</v>
      </c>
      <c r="G31" s="295">
        <v>11701651.609999999</v>
      </c>
      <c r="H31" s="295">
        <v>11701651.609999999</v>
      </c>
      <c r="I31" s="295">
        <v>11701651.609999999</v>
      </c>
      <c r="J31" s="295">
        <v>11701651.609999999</v>
      </c>
      <c r="K31" s="295">
        <v>2585589.71</v>
      </c>
    </row>
    <row r="32" spans="2:11" s="23" customFormat="1" ht="15">
      <c r="B32" s="301"/>
      <c r="C32" s="567" t="s">
        <v>839</v>
      </c>
      <c r="D32" s="295">
        <v>610971.87</v>
      </c>
      <c r="E32" s="411">
        <v>55387.01</v>
      </c>
      <c r="F32" s="295">
        <v>666358.88</v>
      </c>
      <c r="G32" s="295">
        <v>580243.93999999994</v>
      </c>
      <c r="H32" s="295">
        <v>580243.93999999994</v>
      </c>
      <c r="I32" s="295">
        <v>580243.93999999994</v>
      </c>
      <c r="J32" s="295">
        <v>580243.93999999994</v>
      </c>
      <c r="K32" s="295">
        <v>86114.94</v>
      </c>
    </row>
    <row r="33" spans="2:11" s="23" customFormat="1" ht="15">
      <c r="B33" s="301"/>
      <c r="C33" s="567" t="s">
        <v>840</v>
      </c>
      <c r="D33" s="295">
        <v>1851814.89</v>
      </c>
      <c r="E33" s="411">
        <v>-226910.19</v>
      </c>
      <c r="F33" s="295">
        <v>1624904.7</v>
      </c>
      <c r="G33" s="295">
        <v>1352521.85</v>
      </c>
      <c r="H33" s="295">
        <v>1352521.85</v>
      </c>
      <c r="I33" s="295">
        <v>1352521.85</v>
      </c>
      <c r="J33" s="295">
        <v>1352521.85</v>
      </c>
      <c r="K33" s="295">
        <v>272382.84999999998</v>
      </c>
    </row>
    <row r="34" spans="2:11" ht="15">
      <c r="B34" s="301"/>
      <c r="C34" s="567" t="s">
        <v>841</v>
      </c>
      <c r="D34" s="295">
        <v>1400929.42</v>
      </c>
      <c r="E34" s="411">
        <v>1096579.32</v>
      </c>
      <c r="F34" s="295">
        <v>2497508.7400000002</v>
      </c>
      <c r="G34" s="295">
        <v>2214776.86</v>
      </c>
      <c r="H34" s="295">
        <v>2214776.86</v>
      </c>
      <c r="I34" s="295">
        <v>2214776.86</v>
      </c>
      <c r="J34" s="295">
        <v>2214776.86</v>
      </c>
      <c r="K34" s="295">
        <v>282731.88</v>
      </c>
    </row>
    <row r="35" spans="2:11" ht="15">
      <c r="B35" s="301"/>
      <c r="C35" s="567" t="s">
        <v>842</v>
      </c>
      <c r="D35" s="295">
        <v>4116340.12</v>
      </c>
      <c r="E35" s="411">
        <v>638989.6</v>
      </c>
      <c r="F35" s="295">
        <v>4755329.72</v>
      </c>
      <c r="G35" s="295">
        <v>3939446.91</v>
      </c>
      <c r="H35" s="295">
        <v>3939446.91</v>
      </c>
      <c r="I35" s="295">
        <v>3939446.91</v>
      </c>
      <c r="J35" s="295">
        <v>3902326.91</v>
      </c>
      <c r="K35" s="295">
        <v>815882.81</v>
      </c>
    </row>
    <row r="36" spans="2:11">
      <c r="B36" s="913" t="s">
        <v>210</v>
      </c>
      <c r="C36" s="914"/>
      <c r="D36" s="300">
        <f>+D37+D38</f>
        <v>4108300</v>
      </c>
      <c r="E36" s="300">
        <f t="shared" ref="E36:J36" si="2">+E37+E38</f>
        <v>1238295</v>
      </c>
      <c r="F36" s="300">
        <f>+D36+E36</f>
        <v>5346595</v>
      </c>
      <c r="G36" s="300">
        <f t="shared" si="2"/>
        <v>5111004.78</v>
      </c>
      <c r="H36" s="300">
        <f t="shared" si="2"/>
        <v>5111004.78</v>
      </c>
      <c r="I36" s="300">
        <f t="shared" si="2"/>
        <v>5111004.78</v>
      </c>
      <c r="J36" s="300">
        <f t="shared" si="2"/>
        <v>5111004.78</v>
      </c>
      <c r="K36" s="300">
        <f>+F36-H36</f>
        <v>235590.21999999974</v>
      </c>
    </row>
    <row r="37" spans="2:11" ht="15">
      <c r="B37" s="729"/>
      <c r="C37" s="567" t="s">
        <v>843</v>
      </c>
      <c r="D37" s="295">
        <v>0</v>
      </c>
      <c r="E37" s="411">
        <v>412914.22</v>
      </c>
      <c r="F37" s="295">
        <v>412914.22</v>
      </c>
      <c r="G37" s="295">
        <v>402068</v>
      </c>
      <c r="H37" s="295">
        <v>402068</v>
      </c>
      <c r="I37" s="295">
        <v>402068</v>
      </c>
      <c r="J37" s="295">
        <v>402068</v>
      </c>
      <c r="K37" s="295">
        <v>10846.22</v>
      </c>
    </row>
    <row r="38" spans="2:11" ht="15">
      <c r="B38" s="301"/>
      <c r="C38" s="567" t="s">
        <v>844</v>
      </c>
      <c r="D38" s="295">
        <v>4108300</v>
      </c>
      <c r="E38" s="411">
        <v>825380.78</v>
      </c>
      <c r="F38" s="295">
        <v>4933680.78</v>
      </c>
      <c r="G38" s="295">
        <v>4708936.78</v>
      </c>
      <c r="H38" s="295">
        <v>4708936.78</v>
      </c>
      <c r="I38" s="295">
        <v>4708936.78</v>
      </c>
      <c r="J38" s="295">
        <v>4708936.78</v>
      </c>
      <c r="K38" s="295">
        <v>224744</v>
      </c>
    </row>
    <row r="39" spans="2:11">
      <c r="B39" s="913" t="s">
        <v>227</v>
      </c>
      <c r="C39" s="914"/>
      <c r="D39" s="300">
        <f>+D40+D41+D42+D43+D44</f>
        <v>2717812.85</v>
      </c>
      <c r="E39" s="300">
        <f>E40+E41+E42+E43+E44</f>
        <v>9214214.9199999999</v>
      </c>
      <c r="F39" s="300">
        <f>+D39+E39</f>
        <v>11932027.77</v>
      </c>
      <c r="G39" s="300">
        <f>+G40+G41+G42+G43+G44</f>
        <v>3948749.0700000003</v>
      </c>
      <c r="H39" s="300">
        <f>+H40+H41+H42+H43+H44</f>
        <v>3948749.0700000003</v>
      </c>
      <c r="I39" s="300">
        <f>+I40+I41+I42+I43+I44</f>
        <v>3948749.0700000003</v>
      </c>
      <c r="J39" s="300">
        <f>+J40+J41+J42+J43+J44</f>
        <v>3948749.0700000003</v>
      </c>
      <c r="K39" s="300">
        <f>+F39-H39</f>
        <v>7983278.6999999993</v>
      </c>
    </row>
    <row r="40" spans="2:11" ht="15">
      <c r="B40" s="301"/>
      <c r="C40" s="567" t="s">
        <v>845</v>
      </c>
      <c r="D40" s="295">
        <v>1133723.6000000001</v>
      </c>
      <c r="E40" s="411">
        <v>3849614.21</v>
      </c>
      <c r="F40" s="295">
        <v>4983337.8099999996</v>
      </c>
      <c r="G40" s="295">
        <v>1687141.54</v>
      </c>
      <c r="H40" s="295">
        <v>1687141.54</v>
      </c>
      <c r="I40" s="295">
        <v>1687141.54</v>
      </c>
      <c r="J40" s="295">
        <v>1687141.54</v>
      </c>
      <c r="K40" s="295">
        <v>3296196.27</v>
      </c>
    </row>
    <row r="41" spans="2:11" ht="15">
      <c r="B41" s="301"/>
      <c r="C41" s="567" t="s">
        <v>846</v>
      </c>
      <c r="D41" s="295">
        <v>986162.4</v>
      </c>
      <c r="E41" s="411">
        <v>-546161.88</v>
      </c>
      <c r="F41" s="295">
        <v>440000.52</v>
      </c>
      <c r="G41" s="295">
        <v>216477.68</v>
      </c>
      <c r="H41" s="295">
        <v>216477.68</v>
      </c>
      <c r="I41" s="295">
        <v>216477.68</v>
      </c>
      <c r="J41" s="295">
        <v>216477.68</v>
      </c>
      <c r="K41" s="295">
        <v>223522.84</v>
      </c>
    </row>
    <row r="42" spans="2:11" ht="15">
      <c r="B42" s="301"/>
      <c r="C42" s="567" t="s">
        <v>847</v>
      </c>
      <c r="D42" s="295">
        <v>420000</v>
      </c>
      <c r="E42" s="411">
        <v>1447000</v>
      </c>
      <c r="F42" s="295">
        <v>1867000</v>
      </c>
      <c r="G42" s="295">
        <v>629472.53</v>
      </c>
      <c r="H42" s="295">
        <v>629472.53</v>
      </c>
      <c r="I42" s="295">
        <v>629472.53</v>
      </c>
      <c r="J42" s="295">
        <v>629472.53</v>
      </c>
      <c r="K42" s="295">
        <v>1237527.47</v>
      </c>
    </row>
    <row r="43" spans="2:11" ht="15">
      <c r="B43" s="301"/>
      <c r="C43" s="567" t="s">
        <v>848</v>
      </c>
      <c r="D43" s="295">
        <v>0</v>
      </c>
      <c r="E43" s="411">
        <v>348736</v>
      </c>
      <c r="F43" s="295">
        <v>348736</v>
      </c>
      <c r="G43" s="295">
        <v>347620</v>
      </c>
      <c r="H43" s="295">
        <v>347620</v>
      </c>
      <c r="I43" s="295">
        <v>347620</v>
      </c>
      <c r="J43" s="295">
        <v>347620</v>
      </c>
      <c r="K43" s="295">
        <v>1116</v>
      </c>
    </row>
    <row r="44" spans="2:11" ht="15">
      <c r="B44" s="301"/>
      <c r="C44" s="567" t="s">
        <v>849</v>
      </c>
      <c r="D44" s="295">
        <v>177926.85</v>
      </c>
      <c r="E44" s="411">
        <v>4115026.59</v>
      </c>
      <c r="F44" s="295">
        <v>4292953.4400000004</v>
      </c>
      <c r="G44" s="295">
        <v>1068037.32</v>
      </c>
      <c r="H44" s="295">
        <v>1068037.32</v>
      </c>
      <c r="I44" s="295">
        <v>1068037.32</v>
      </c>
      <c r="J44" s="295">
        <v>1068037.32</v>
      </c>
      <c r="K44" s="295">
        <v>3224916.12</v>
      </c>
    </row>
    <row r="45" spans="2:11" ht="15">
      <c r="B45" s="913" t="s">
        <v>850</v>
      </c>
      <c r="C45" s="914"/>
      <c r="D45" s="295">
        <f>+D46</f>
        <v>0</v>
      </c>
      <c r="E45" s="411">
        <f t="shared" ref="E45:K45" si="3">+E46</f>
        <v>9637858.8599999994</v>
      </c>
      <c r="F45" s="295">
        <f t="shared" si="3"/>
        <v>9637858.8599999994</v>
      </c>
      <c r="G45" s="295">
        <f t="shared" si="3"/>
        <v>6367690.5899999999</v>
      </c>
      <c r="H45" s="295">
        <f t="shared" si="3"/>
        <v>6367690.5899999999</v>
      </c>
      <c r="I45" s="295">
        <f t="shared" si="3"/>
        <v>6367690.5899999999</v>
      </c>
      <c r="J45" s="295">
        <f t="shared" si="3"/>
        <v>6367690.5899999999</v>
      </c>
      <c r="K45" s="295">
        <f t="shared" si="3"/>
        <v>3270168.27</v>
      </c>
    </row>
    <row r="46" spans="2:11" ht="15">
      <c r="B46" s="301"/>
      <c r="C46" s="567" t="s">
        <v>851</v>
      </c>
      <c r="D46" s="295">
        <v>0</v>
      </c>
      <c r="E46" s="411">
        <v>9637858.8599999994</v>
      </c>
      <c r="F46" s="295">
        <v>9637858.8599999994</v>
      </c>
      <c r="G46" s="295">
        <v>6367690.5899999999</v>
      </c>
      <c r="H46" s="295">
        <v>6367690.5899999999</v>
      </c>
      <c r="I46" s="295">
        <v>6367690.5899999999</v>
      </c>
      <c r="J46" s="295">
        <v>6367690.5899999999</v>
      </c>
      <c r="K46" s="295">
        <v>3270168.27</v>
      </c>
    </row>
    <row r="47" spans="2:11">
      <c r="B47" s="913" t="s">
        <v>852</v>
      </c>
      <c r="C47" s="914"/>
      <c r="D47" s="300">
        <f>+D48</f>
        <v>3522762.84</v>
      </c>
      <c r="E47" s="300">
        <f>+E48</f>
        <v>-1010035.68</v>
      </c>
      <c r="F47" s="300">
        <f>+D47+E47</f>
        <v>2512727.1599999997</v>
      </c>
      <c r="G47" s="295">
        <v>0</v>
      </c>
      <c r="H47" s="295">
        <v>0</v>
      </c>
      <c r="I47" s="295">
        <v>0</v>
      </c>
      <c r="J47" s="295">
        <v>0</v>
      </c>
      <c r="K47" s="300">
        <f>+F47-H47</f>
        <v>2512727.1599999997</v>
      </c>
    </row>
    <row r="48" spans="2:11" ht="15">
      <c r="B48" s="301"/>
      <c r="C48" s="567" t="s">
        <v>853</v>
      </c>
      <c r="D48" s="295">
        <v>3522762.84</v>
      </c>
      <c r="E48" s="411">
        <v>-1010035.68</v>
      </c>
      <c r="F48" s="295">
        <v>2512727.16</v>
      </c>
      <c r="G48" s="295">
        <v>0</v>
      </c>
      <c r="H48" s="295">
        <v>0</v>
      </c>
      <c r="I48" s="295">
        <v>0</v>
      </c>
      <c r="J48" s="295">
        <v>0</v>
      </c>
      <c r="K48" s="295">
        <v>2512727.16</v>
      </c>
    </row>
    <row r="49" spans="1:12" s="289" customFormat="1">
      <c r="A49" s="211"/>
      <c r="B49" s="302"/>
      <c r="C49" s="303" t="s">
        <v>222</v>
      </c>
      <c r="D49" s="304">
        <f>D17+D26+D36+D39+D11+D47</f>
        <v>122681440.49000001</v>
      </c>
      <c r="E49" s="304">
        <f t="shared" ref="E49:J49" si="4">+E11+E17+E26+E36+E39+E45+E47</f>
        <v>107619087.97999999</v>
      </c>
      <c r="F49" s="304">
        <f t="shared" si="4"/>
        <v>230300528.47</v>
      </c>
      <c r="G49" s="304">
        <f t="shared" si="4"/>
        <v>207647547.19999999</v>
      </c>
      <c r="H49" s="304">
        <f t="shared" si="4"/>
        <v>207647547.19999999</v>
      </c>
      <c r="I49" s="304">
        <f t="shared" si="4"/>
        <v>207647547.19999999</v>
      </c>
      <c r="J49" s="304">
        <f t="shared" si="4"/>
        <v>207610427.19999999</v>
      </c>
      <c r="K49" s="304">
        <f>F49-H49</f>
        <v>22652981.270000011</v>
      </c>
      <c r="L49" s="211"/>
    </row>
    <row r="50" spans="1:12" ht="15">
      <c r="D50" s="411"/>
      <c r="E50" s="411"/>
      <c r="F50" s="411"/>
      <c r="G50" s="411"/>
      <c r="H50" s="411"/>
      <c r="I50" s="411"/>
      <c r="J50" s="411"/>
      <c r="K50" s="411"/>
    </row>
    <row r="51" spans="1:12">
      <c r="B51" s="16" t="s">
        <v>76</v>
      </c>
      <c r="F51" s="299"/>
      <c r="G51" s="299"/>
      <c r="H51" s="299"/>
      <c r="I51" s="299"/>
      <c r="J51" s="299"/>
      <c r="K51" s="299"/>
    </row>
    <row r="52" spans="1:12">
      <c r="B52" s="16"/>
      <c r="F52" s="299"/>
      <c r="G52" s="299"/>
      <c r="H52" s="299"/>
      <c r="I52" s="299"/>
      <c r="J52" s="299"/>
      <c r="K52" s="299"/>
    </row>
    <row r="53" spans="1:12">
      <c r="B53" s="16"/>
      <c r="F53" s="299"/>
      <c r="G53" s="299"/>
      <c r="H53" s="299"/>
      <c r="I53" s="299"/>
      <c r="J53" s="299"/>
      <c r="K53" s="299"/>
    </row>
    <row r="54" spans="1:12">
      <c r="B54" s="16"/>
      <c r="F54" s="299"/>
      <c r="G54" s="299"/>
      <c r="H54" s="299"/>
      <c r="I54" s="299"/>
      <c r="J54" s="299"/>
      <c r="K54" s="299"/>
    </row>
    <row r="56" spans="1:12">
      <c r="D56" s="299" t="str">
        <f>IF(D50=[3]CAdmon!D37," ","ERROR")</f>
        <v xml:space="preserve"> </v>
      </c>
      <c r="E56" s="299" t="str">
        <f>IF(E50=[3]CAdmon!E37," ","ERROR")</f>
        <v xml:space="preserve"> </v>
      </c>
      <c r="F56" s="299" t="str">
        <f>IF(F50=[3]CAdmon!F37," ","ERROR")</f>
        <v xml:space="preserve"> </v>
      </c>
      <c r="G56" s="299"/>
      <c r="H56" s="299" t="str">
        <f>IF(H50=[3]CAdmon!H37," ","ERROR")</f>
        <v xml:space="preserve"> </v>
      </c>
      <c r="I56" s="299"/>
      <c r="J56" s="299" t="str">
        <f>IF(J50=[3]CAdmon!J37," ","ERROR")</f>
        <v xml:space="preserve"> </v>
      </c>
      <c r="K56" s="299" t="str">
        <f>IF(K50=[3]CAdmon!K37," ","ERROR")</f>
        <v xml:space="preserve"> </v>
      </c>
    </row>
    <row r="57" spans="1:12">
      <c r="C57" s="412"/>
      <c r="F57" s="194"/>
      <c r="G57" s="412"/>
      <c r="H57" s="412"/>
      <c r="I57" s="412"/>
      <c r="J57" s="412"/>
      <c r="K57" s="194"/>
    </row>
    <row r="58" spans="1:12">
      <c r="C58" s="720" t="s">
        <v>757</v>
      </c>
      <c r="F58" s="269"/>
      <c r="G58" s="269"/>
      <c r="H58" s="819" t="s">
        <v>758</v>
      </c>
      <c r="I58" s="819"/>
      <c r="J58" s="269"/>
      <c r="K58" s="269"/>
    </row>
    <row r="59" spans="1:12" ht="15" customHeight="1">
      <c r="C59" s="730" t="s">
        <v>1072</v>
      </c>
      <c r="F59" s="419"/>
      <c r="G59" s="790" t="s">
        <v>1073</v>
      </c>
      <c r="H59" s="790"/>
      <c r="I59" s="790"/>
      <c r="J59" s="790"/>
      <c r="K59" s="371"/>
      <c r="L59" s="371"/>
    </row>
  </sheetData>
  <mergeCells count="16">
    <mergeCell ref="B47:C47"/>
    <mergeCell ref="H58:I58"/>
    <mergeCell ref="G59:J59"/>
    <mergeCell ref="B1:K1"/>
    <mergeCell ref="B11:C11"/>
    <mergeCell ref="B17:C17"/>
    <mergeCell ref="B26:C26"/>
    <mergeCell ref="B36:C36"/>
    <mergeCell ref="B39:C39"/>
    <mergeCell ref="B45:C45"/>
    <mergeCell ref="B2:K2"/>
    <mergeCell ref="B3:K3"/>
    <mergeCell ref="B4:K4"/>
    <mergeCell ref="B8:C10"/>
    <mergeCell ref="D8:J8"/>
    <mergeCell ref="K8:K9"/>
  </mergeCells>
  <pageMargins left="0.70866141732283472" right="0.70866141732283472" top="0.23622047244094491" bottom="0.55118110236220474" header="0.31496062992125984" footer="0.31496062992125984"/>
  <pageSetup scale="65"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N10" zoomScale="80" zoomScaleNormal="80" workbookViewId="0">
      <selection activeCell="AE39" sqref="AE39"/>
    </sheetView>
  </sheetViews>
  <sheetFormatPr baseColWidth="10" defaultRowHeight="1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28"/>
  <sheetViews>
    <sheetView showGridLines="0" zoomScale="85" zoomScaleNormal="85" workbookViewId="0"/>
  </sheetViews>
  <sheetFormatPr baseColWidth="10" defaultRowHeight="12.75"/>
  <cols>
    <col min="1" max="1" width="2.5703125" style="23" customWidth="1"/>
    <col min="2" max="2" width="2" style="190" customWidth="1"/>
    <col min="3" max="3" width="45.85546875" style="190" customWidth="1"/>
    <col min="4" max="4" width="14.85546875" style="190" bestFit="1" customWidth="1"/>
    <col min="5" max="5" width="14.42578125" style="190" bestFit="1" customWidth="1"/>
    <col min="6" max="6" width="14.85546875" style="190" bestFit="1" customWidth="1"/>
    <col min="7" max="7" width="15.28515625" style="190" bestFit="1" customWidth="1"/>
    <col min="8" max="11" width="14.85546875" style="190" bestFit="1" customWidth="1"/>
    <col min="12" max="12" width="4" style="23" customWidth="1"/>
    <col min="13" max="16384" width="11.42578125" style="190"/>
  </cols>
  <sheetData>
    <row r="1" spans="2:11" s="23" customFormat="1">
      <c r="B1" s="805" t="s">
        <v>1228</v>
      </c>
      <c r="C1" s="805"/>
      <c r="D1" s="805"/>
      <c r="E1" s="805"/>
      <c r="F1" s="805"/>
      <c r="G1" s="805"/>
      <c r="H1" s="805"/>
      <c r="I1" s="805"/>
      <c r="J1" s="805"/>
      <c r="K1" s="805"/>
    </row>
    <row r="2" spans="2:11" s="23" customFormat="1" ht="16.5" customHeight="1">
      <c r="B2" s="805" t="s">
        <v>440</v>
      </c>
      <c r="C2" s="805"/>
      <c r="D2" s="805"/>
      <c r="E2" s="805"/>
      <c r="F2" s="805"/>
      <c r="G2" s="805"/>
      <c r="H2" s="805"/>
      <c r="I2" s="805"/>
      <c r="J2" s="805"/>
      <c r="K2" s="805"/>
    </row>
    <row r="3" spans="2:11" s="23" customFormat="1" ht="16.5" customHeight="1">
      <c r="B3" s="805" t="s">
        <v>441</v>
      </c>
      <c r="C3" s="805"/>
      <c r="D3" s="805"/>
      <c r="E3" s="805"/>
      <c r="F3" s="805"/>
      <c r="G3" s="805"/>
      <c r="H3" s="805"/>
      <c r="I3" s="805"/>
      <c r="J3" s="805"/>
      <c r="K3" s="805"/>
    </row>
    <row r="4" spans="2:11" s="23" customFormat="1" ht="16.5" customHeight="1">
      <c r="B4" s="805" t="s">
        <v>1774</v>
      </c>
      <c r="C4" s="805"/>
      <c r="D4" s="805"/>
      <c r="E4" s="805"/>
      <c r="F4" s="805"/>
      <c r="G4" s="805"/>
      <c r="H4" s="805"/>
      <c r="I4" s="805"/>
      <c r="J4" s="805"/>
      <c r="K4" s="805"/>
    </row>
    <row r="5" spans="2:11" s="23" customFormat="1"/>
    <row r="6" spans="2:11" s="23" customFormat="1">
      <c r="C6" s="28" t="s">
        <v>3</v>
      </c>
      <c r="D6" s="409" t="s">
        <v>509</v>
      </c>
      <c r="E6" s="409"/>
      <c r="F6" s="454"/>
      <c r="G6" s="454"/>
      <c r="H6" s="455"/>
      <c r="I6" s="455"/>
      <c r="J6" s="456"/>
    </row>
    <row r="7" spans="2:11" s="23" customFormat="1"/>
    <row r="8" spans="2:11" s="23" customFormat="1">
      <c r="B8" s="919" t="s">
        <v>74</v>
      </c>
      <c r="C8" s="920"/>
      <c r="D8" s="916" t="s">
        <v>223</v>
      </c>
      <c r="E8" s="916"/>
      <c r="F8" s="916"/>
      <c r="G8" s="916"/>
      <c r="H8" s="916"/>
      <c r="I8" s="916"/>
      <c r="J8" s="916"/>
      <c r="K8" s="916" t="s">
        <v>217</v>
      </c>
    </row>
    <row r="9" spans="2:11" s="23" customFormat="1" ht="25.5">
      <c r="B9" s="921"/>
      <c r="C9" s="922"/>
      <c r="D9" s="728" t="s">
        <v>218</v>
      </c>
      <c r="E9" s="728" t="s">
        <v>219</v>
      </c>
      <c r="F9" s="728" t="s">
        <v>197</v>
      </c>
      <c r="G9" s="728" t="s">
        <v>394</v>
      </c>
      <c r="H9" s="728" t="s">
        <v>198</v>
      </c>
      <c r="I9" s="728" t="s">
        <v>395</v>
      </c>
      <c r="J9" s="728" t="s">
        <v>220</v>
      </c>
      <c r="K9" s="916"/>
    </row>
    <row r="10" spans="2:11" s="23" customFormat="1">
      <c r="B10" s="923"/>
      <c r="C10" s="924"/>
      <c r="D10" s="728">
        <v>1</v>
      </c>
      <c r="E10" s="728">
        <v>2</v>
      </c>
      <c r="F10" s="728" t="s">
        <v>221</v>
      </c>
      <c r="G10" s="728">
        <v>4</v>
      </c>
      <c r="H10" s="728">
        <v>5</v>
      </c>
      <c r="I10" s="728">
        <v>6</v>
      </c>
      <c r="J10" s="728">
        <v>7</v>
      </c>
      <c r="K10" s="728" t="s">
        <v>451</v>
      </c>
    </row>
    <row r="11" spans="2:11" s="23" customFormat="1">
      <c r="B11" s="292"/>
      <c r="C11" s="293"/>
      <c r="D11" s="294"/>
      <c r="E11" s="294"/>
      <c r="F11" s="294"/>
      <c r="G11" s="294"/>
      <c r="H11" s="294"/>
      <c r="I11" s="294"/>
      <c r="J11" s="294"/>
      <c r="K11" s="294"/>
    </row>
    <row r="12" spans="2:11" s="23" customFormat="1" ht="15">
      <c r="B12" s="290"/>
      <c r="C12" s="457" t="s">
        <v>224</v>
      </c>
      <c r="D12" s="295">
        <v>119963627.64</v>
      </c>
      <c r="E12" s="411">
        <v>88354099.980000004</v>
      </c>
      <c r="F12" s="295">
        <v>208317727.62</v>
      </c>
      <c r="G12" s="295">
        <v>196929039.53999999</v>
      </c>
      <c r="H12" s="295">
        <v>196929039.53999999</v>
      </c>
      <c r="I12" s="295">
        <v>196929039.53999999</v>
      </c>
      <c r="J12" s="295">
        <v>196891919.53999999</v>
      </c>
      <c r="K12" s="295">
        <v>11388688.08</v>
      </c>
    </row>
    <row r="13" spans="2:11" s="23" customFormat="1">
      <c r="B13" s="290"/>
      <c r="C13" s="735"/>
      <c r="D13" s="295"/>
      <c r="E13" s="295"/>
      <c r="F13" s="295">
        <f t="shared" ref="F13" si="0">+D13+E13</f>
        <v>0</v>
      </c>
      <c r="G13" s="295"/>
      <c r="H13" s="295"/>
      <c r="I13" s="295"/>
      <c r="J13" s="295"/>
      <c r="K13" s="295">
        <f t="shared" ref="K13" si="1">+F13-H13</f>
        <v>0</v>
      </c>
    </row>
    <row r="14" spans="2:11" s="23" customFormat="1" ht="15">
      <c r="B14" s="296"/>
      <c r="C14" s="457" t="s">
        <v>225</v>
      </c>
      <c r="D14" s="295">
        <v>2717812.85</v>
      </c>
      <c r="E14" s="411">
        <v>19264988</v>
      </c>
      <c r="F14" s="295">
        <v>21982800.850000001</v>
      </c>
      <c r="G14" s="295">
        <v>10718507.66</v>
      </c>
      <c r="H14" s="295">
        <v>10718507.66</v>
      </c>
      <c r="I14" s="295">
        <v>10718507.66</v>
      </c>
      <c r="J14" s="295">
        <v>10718507.66</v>
      </c>
      <c r="K14" s="295">
        <v>11264293.189999999</v>
      </c>
    </row>
    <row r="15" spans="2:11" s="23" customFormat="1">
      <c r="B15" s="290"/>
      <c r="C15" s="735"/>
      <c r="D15" s="295"/>
      <c r="E15" s="295"/>
      <c r="F15" s="295"/>
      <c r="G15" s="295"/>
      <c r="H15" s="295"/>
      <c r="I15" s="295"/>
      <c r="J15" s="295"/>
      <c r="K15" s="295"/>
    </row>
    <row r="16" spans="2:11" s="23" customFormat="1">
      <c r="B16" s="296"/>
      <c r="C16" s="457"/>
      <c r="D16" s="295"/>
      <c r="E16" s="295"/>
      <c r="F16" s="295"/>
      <c r="G16" s="295"/>
      <c r="H16" s="295"/>
      <c r="I16" s="295">
        <v>0</v>
      </c>
      <c r="J16" s="295">
        <v>0</v>
      </c>
      <c r="K16" s="295">
        <f>+F16-H16</f>
        <v>0</v>
      </c>
    </row>
    <row r="17" spans="1:12" s="23" customFormat="1">
      <c r="B17" s="297"/>
      <c r="C17" s="458"/>
      <c r="D17" s="295"/>
      <c r="E17" s="295"/>
      <c r="F17" s="295"/>
      <c r="G17" s="295"/>
      <c r="H17" s="295"/>
      <c r="I17" s="295"/>
      <c r="J17" s="295"/>
      <c r="K17" s="295"/>
    </row>
    <row r="18" spans="1:12" s="289" customFormat="1">
      <c r="A18" s="211"/>
      <c r="B18" s="297"/>
      <c r="C18" s="458" t="s">
        <v>222</v>
      </c>
      <c r="D18" s="298">
        <f>+D12+D14+D16</f>
        <v>122681440.48999999</v>
      </c>
      <c r="E18" s="298">
        <f t="shared" ref="E18:K18" si="2">+E12+E14+E16</f>
        <v>107619087.98</v>
      </c>
      <c r="F18" s="298">
        <f t="shared" si="2"/>
        <v>230300528.47</v>
      </c>
      <c r="G18" s="298">
        <f t="shared" si="2"/>
        <v>207647547.19999999</v>
      </c>
      <c r="H18" s="298">
        <f t="shared" si="2"/>
        <v>207647547.19999999</v>
      </c>
      <c r="I18" s="298">
        <f t="shared" si="2"/>
        <v>207647547.19999999</v>
      </c>
      <c r="J18" s="298">
        <f t="shared" si="2"/>
        <v>207610427.19999999</v>
      </c>
      <c r="K18" s="298">
        <f t="shared" si="2"/>
        <v>22652981.27</v>
      </c>
      <c r="L18" s="211"/>
    </row>
    <row r="19" spans="1:12" s="23" customFormat="1" ht="15">
      <c r="D19" s="411"/>
      <c r="E19" s="411"/>
      <c r="F19" s="411"/>
      <c r="G19" s="411"/>
      <c r="H19" s="411"/>
      <c r="I19" s="411"/>
      <c r="J19" s="411"/>
      <c r="K19" s="411"/>
    </row>
    <row r="20" spans="1:12">
      <c r="C20" s="16" t="s">
        <v>76</v>
      </c>
    </row>
    <row r="21" spans="1:12">
      <c r="C21" s="16"/>
    </row>
    <row r="22" spans="1:12">
      <c r="C22" s="16"/>
    </row>
    <row r="23" spans="1:12">
      <c r="C23" s="16"/>
    </row>
    <row r="24" spans="1:12">
      <c r="C24" s="16"/>
    </row>
    <row r="25" spans="1:12">
      <c r="D25" s="299"/>
      <c r="E25" s="299"/>
      <c r="F25" s="299"/>
      <c r="G25" s="299"/>
      <c r="H25" s="299"/>
      <c r="I25" s="299"/>
      <c r="J25" s="299"/>
      <c r="K25" s="299"/>
    </row>
    <row r="26" spans="1:12">
      <c r="C26" s="412"/>
      <c r="F26" s="194"/>
      <c r="K26" s="194"/>
    </row>
    <row r="27" spans="1:12">
      <c r="C27" s="730" t="s">
        <v>757</v>
      </c>
      <c r="F27" s="917" t="s">
        <v>758</v>
      </c>
      <c r="G27" s="901"/>
      <c r="H27" s="901"/>
      <c r="I27" s="901"/>
      <c r="J27" s="901"/>
      <c r="K27" s="917"/>
    </row>
    <row r="28" spans="1:12">
      <c r="C28" s="730" t="s">
        <v>1072</v>
      </c>
      <c r="F28" s="918" t="s">
        <v>1073</v>
      </c>
      <c r="G28" s="918"/>
      <c r="H28" s="918"/>
      <c r="I28" s="918"/>
      <c r="J28" s="918"/>
      <c r="K28" s="918"/>
    </row>
  </sheetData>
  <mergeCells count="9">
    <mergeCell ref="F27:K27"/>
    <mergeCell ref="F28:K28"/>
    <mergeCell ref="B1:K1"/>
    <mergeCell ref="B2:K2"/>
    <mergeCell ref="B3:K3"/>
    <mergeCell ref="B4:K4"/>
    <mergeCell ref="B8:C10"/>
    <mergeCell ref="D8:J8"/>
    <mergeCell ref="K8:K9"/>
  </mergeCells>
  <pageMargins left="0.25" right="0.25" top="0.75" bottom="0.75" header="0.3" footer="0.3"/>
  <pageSetup scale="79"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56"/>
  <sheetViews>
    <sheetView showGridLines="0" zoomScale="85" zoomScaleNormal="85" workbookViewId="0"/>
  </sheetViews>
  <sheetFormatPr baseColWidth="10" defaultRowHeight="12.75"/>
  <cols>
    <col min="1" max="1" width="1.5703125" style="23" customWidth="1"/>
    <col min="2" max="2" width="4.5703125" style="324" customWidth="1"/>
    <col min="3" max="3" width="60.28515625" style="190" customWidth="1"/>
    <col min="4" max="4" width="18.85546875" style="190" customWidth="1"/>
    <col min="5" max="5" width="20.140625" style="190" customWidth="1"/>
    <col min="6" max="6" width="18.7109375" style="190" customWidth="1"/>
    <col min="7" max="7" width="15" style="190" customWidth="1"/>
    <col min="8" max="8" width="15.140625" style="190" bestFit="1" customWidth="1"/>
    <col min="9" max="9" width="15.5703125" style="190" customWidth="1"/>
    <col min="10" max="10" width="14.7109375" style="190" customWidth="1"/>
    <col min="11" max="11" width="16.28515625" style="190" customWidth="1"/>
    <col min="12" max="12" width="3.28515625" style="23" customWidth="1"/>
    <col min="13" max="16384" width="11.42578125" style="190"/>
  </cols>
  <sheetData>
    <row r="1" spans="1:12">
      <c r="B1" s="805" t="s">
        <v>1228</v>
      </c>
      <c r="C1" s="805"/>
      <c r="D1" s="805"/>
      <c r="E1" s="805"/>
      <c r="F1" s="805"/>
      <c r="G1" s="805"/>
      <c r="H1" s="805"/>
      <c r="I1" s="805"/>
      <c r="J1" s="805"/>
      <c r="K1" s="805"/>
    </row>
    <row r="2" spans="1:12">
      <c r="B2" s="805" t="s">
        <v>440</v>
      </c>
      <c r="C2" s="805"/>
      <c r="D2" s="805"/>
      <c r="E2" s="805"/>
      <c r="F2" s="805"/>
      <c r="G2" s="805"/>
      <c r="H2" s="805"/>
      <c r="I2" s="805"/>
      <c r="J2" s="805"/>
      <c r="K2" s="805"/>
    </row>
    <row r="3" spans="1:12">
      <c r="B3" s="805" t="s">
        <v>443</v>
      </c>
      <c r="C3" s="805"/>
      <c r="D3" s="805"/>
      <c r="E3" s="805"/>
      <c r="F3" s="805"/>
      <c r="G3" s="805"/>
      <c r="H3" s="805"/>
      <c r="I3" s="805"/>
      <c r="J3" s="805"/>
      <c r="K3" s="805"/>
    </row>
    <row r="4" spans="1:12">
      <c r="B4" s="805" t="s">
        <v>1774</v>
      </c>
      <c r="C4" s="805"/>
      <c r="D4" s="805"/>
      <c r="E4" s="805"/>
      <c r="F4" s="805"/>
      <c r="G4" s="805"/>
      <c r="H4" s="805"/>
      <c r="I4" s="805"/>
      <c r="J4" s="805"/>
      <c r="K4" s="805"/>
    </row>
    <row r="5" spans="1:12" s="23" customFormat="1" ht="9" customHeight="1">
      <c r="B5" s="305" t="s">
        <v>129</v>
      </c>
      <c r="C5" s="305"/>
      <c r="D5" s="305"/>
      <c r="E5" s="305"/>
      <c r="F5" s="305"/>
      <c r="G5" s="305"/>
      <c r="H5" s="305"/>
      <c r="I5" s="305"/>
      <c r="J5" s="305"/>
      <c r="K5" s="305"/>
    </row>
    <row r="6" spans="1:12" s="23" customFormat="1" ht="21.75" customHeight="1">
      <c r="C6" s="28" t="s">
        <v>3</v>
      </c>
      <c r="D6" s="409" t="s">
        <v>509</v>
      </c>
      <c r="E6" s="409"/>
      <c r="F6" s="413"/>
      <c r="G6" s="305"/>
      <c r="H6" s="305"/>
      <c r="I6" s="305"/>
      <c r="J6" s="305"/>
      <c r="K6" s="306"/>
    </row>
    <row r="7" spans="1:12" s="23" customFormat="1" ht="9" customHeight="1">
      <c r="B7" s="306"/>
      <c r="C7" s="306"/>
      <c r="D7" s="306"/>
      <c r="E7" s="306"/>
      <c r="F7" s="306"/>
      <c r="G7" s="306"/>
      <c r="H7" s="306"/>
      <c r="I7" s="306"/>
      <c r="J7" s="306"/>
      <c r="K7" s="306"/>
    </row>
    <row r="8" spans="1:12">
      <c r="B8" s="915" t="s">
        <v>74</v>
      </c>
      <c r="C8" s="915"/>
      <c r="D8" s="916" t="s">
        <v>216</v>
      </c>
      <c r="E8" s="916"/>
      <c r="F8" s="916"/>
      <c r="G8" s="916"/>
      <c r="H8" s="916"/>
      <c r="I8" s="916"/>
      <c r="J8" s="916"/>
      <c r="K8" s="916" t="s">
        <v>217</v>
      </c>
    </row>
    <row r="9" spans="1:12" ht="25.5">
      <c r="B9" s="915"/>
      <c r="C9" s="915"/>
      <c r="D9" s="728" t="s">
        <v>218</v>
      </c>
      <c r="E9" s="728" t="s">
        <v>219</v>
      </c>
      <c r="F9" s="728" t="s">
        <v>197</v>
      </c>
      <c r="G9" s="728" t="s">
        <v>394</v>
      </c>
      <c r="H9" s="728" t="s">
        <v>198</v>
      </c>
      <c r="I9" s="728" t="s">
        <v>395</v>
      </c>
      <c r="J9" s="728" t="s">
        <v>220</v>
      </c>
      <c r="K9" s="916"/>
    </row>
    <row r="10" spans="1:12">
      <c r="B10" s="915"/>
      <c r="C10" s="915"/>
      <c r="D10" s="728">
        <v>1</v>
      </c>
      <c r="E10" s="728">
        <v>2</v>
      </c>
      <c r="F10" s="728" t="s">
        <v>221</v>
      </c>
      <c r="G10" s="728">
        <v>4</v>
      </c>
      <c r="H10" s="728">
        <v>5</v>
      </c>
      <c r="I10" s="728">
        <v>6</v>
      </c>
      <c r="J10" s="728">
        <v>7</v>
      </c>
      <c r="K10" s="728" t="s">
        <v>451</v>
      </c>
    </row>
    <row r="11" spans="1:12" ht="3" customHeight="1">
      <c r="B11" s="307"/>
      <c r="C11" s="293"/>
      <c r="D11" s="308"/>
      <c r="E11" s="308"/>
      <c r="F11" s="308"/>
      <c r="G11" s="308"/>
      <c r="H11" s="308"/>
      <c r="I11" s="308"/>
      <c r="J11" s="308"/>
      <c r="K11" s="308"/>
    </row>
    <row r="12" spans="1:12" s="310" customFormat="1">
      <c r="A12" s="70"/>
      <c r="B12" s="925" t="s">
        <v>228</v>
      </c>
      <c r="C12" s="926"/>
      <c r="D12" s="309">
        <f>SUM(D13:D21)</f>
        <v>0</v>
      </c>
      <c r="E12" s="309">
        <f t="shared" ref="E12:K12" si="0">SUM(E13:E21)</f>
        <v>0</v>
      </c>
      <c r="F12" s="309">
        <f t="shared" si="0"/>
        <v>0</v>
      </c>
      <c r="G12" s="309">
        <f t="shared" si="0"/>
        <v>0</v>
      </c>
      <c r="H12" s="309">
        <f t="shared" si="0"/>
        <v>0</v>
      </c>
      <c r="I12" s="309">
        <f t="shared" si="0"/>
        <v>0</v>
      </c>
      <c r="J12" s="309">
        <f t="shared" si="0"/>
        <v>0</v>
      </c>
      <c r="K12" s="309">
        <f t="shared" si="0"/>
        <v>0</v>
      </c>
      <c r="L12" s="70"/>
    </row>
    <row r="13" spans="1:12" s="310" customFormat="1">
      <c r="A13" s="70"/>
      <c r="B13" s="311"/>
      <c r="C13" s="414" t="s">
        <v>229</v>
      </c>
      <c r="D13" s="291"/>
      <c r="E13" s="291"/>
      <c r="F13" s="291">
        <f>+D13+E13</f>
        <v>0</v>
      </c>
      <c r="G13" s="291"/>
      <c r="H13" s="291"/>
      <c r="I13" s="291"/>
      <c r="J13" s="291"/>
      <c r="K13" s="291">
        <f t="shared" ref="K13:K20" si="1">+F13-H13</f>
        <v>0</v>
      </c>
      <c r="L13" s="70"/>
    </row>
    <row r="14" spans="1:12" s="310" customFormat="1">
      <c r="A14" s="70"/>
      <c r="B14" s="311"/>
      <c r="C14" s="414" t="s">
        <v>230</v>
      </c>
      <c r="D14" s="312"/>
      <c r="E14" s="312"/>
      <c r="F14" s="313">
        <f t="shared" ref="F14:F30" si="2">+D14+E14</f>
        <v>0</v>
      </c>
      <c r="G14" s="312"/>
      <c r="H14" s="312"/>
      <c r="I14" s="312"/>
      <c r="J14" s="312"/>
      <c r="K14" s="312">
        <f t="shared" si="1"/>
        <v>0</v>
      </c>
      <c r="L14" s="70"/>
    </row>
    <row r="15" spans="1:12" s="310" customFormat="1">
      <c r="A15" s="70"/>
      <c r="B15" s="311"/>
      <c r="C15" s="414" t="s">
        <v>231</v>
      </c>
      <c r="D15" s="312"/>
      <c r="E15" s="312"/>
      <c r="F15" s="313">
        <f t="shared" si="2"/>
        <v>0</v>
      </c>
      <c r="G15" s="312"/>
      <c r="H15" s="312"/>
      <c r="I15" s="312"/>
      <c r="J15" s="312"/>
      <c r="K15" s="312">
        <f t="shared" si="1"/>
        <v>0</v>
      </c>
      <c r="L15" s="70"/>
    </row>
    <row r="16" spans="1:12" s="310" customFormat="1">
      <c r="A16" s="70"/>
      <c r="B16" s="311"/>
      <c r="C16" s="414" t="s">
        <v>232</v>
      </c>
      <c r="D16" s="312"/>
      <c r="E16" s="312"/>
      <c r="F16" s="313">
        <f t="shared" si="2"/>
        <v>0</v>
      </c>
      <c r="G16" s="312"/>
      <c r="H16" s="312"/>
      <c r="I16" s="312"/>
      <c r="J16" s="312"/>
      <c r="K16" s="312">
        <f t="shared" si="1"/>
        <v>0</v>
      </c>
      <c r="L16" s="70"/>
    </row>
    <row r="17" spans="1:12" s="310" customFormat="1">
      <c r="A17" s="70"/>
      <c r="B17" s="311"/>
      <c r="C17" s="414" t="s">
        <v>233</v>
      </c>
      <c r="D17" s="312"/>
      <c r="E17" s="312"/>
      <c r="F17" s="313">
        <f t="shared" si="2"/>
        <v>0</v>
      </c>
      <c r="G17" s="312"/>
      <c r="H17" s="312"/>
      <c r="I17" s="312"/>
      <c r="J17" s="312"/>
      <c r="K17" s="312">
        <f t="shared" si="1"/>
        <v>0</v>
      </c>
      <c r="L17" s="70"/>
    </row>
    <row r="18" spans="1:12" s="310" customFormat="1">
      <c r="A18" s="70"/>
      <c r="B18" s="311"/>
      <c r="C18" s="414" t="s">
        <v>234</v>
      </c>
      <c r="D18" s="312"/>
      <c r="E18" s="312"/>
      <c r="F18" s="313">
        <f t="shared" si="2"/>
        <v>0</v>
      </c>
      <c r="G18" s="312"/>
      <c r="H18" s="312"/>
      <c r="I18" s="312"/>
      <c r="J18" s="312"/>
      <c r="K18" s="312">
        <f t="shared" si="1"/>
        <v>0</v>
      </c>
      <c r="L18" s="70"/>
    </row>
    <row r="19" spans="1:12" s="310" customFormat="1">
      <c r="A19" s="70"/>
      <c r="B19" s="311"/>
      <c r="C19" s="414" t="s">
        <v>235</v>
      </c>
      <c r="D19" s="312"/>
      <c r="E19" s="312"/>
      <c r="F19" s="313">
        <f t="shared" si="2"/>
        <v>0</v>
      </c>
      <c r="G19" s="312"/>
      <c r="H19" s="312"/>
      <c r="I19" s="312"/>
      <c r="J19" s="312"/>
      <c r="K19" s="312">
        <f t="shared" si="1"/>
        <v>0</v>
      </c>
      <c r="L19" s="70"/>
    </row>
    <row r="20" spans="1:12" s="310" customFormat="1">
      <c r="A20" s="70"/>
      <c r="B20" s="311"/>
      <c r="C20" s="414" t="s">
        <v>226</v>
      </c>
      <c r="D20" s="312"/>
      <c r="E20" s="312"/>
      <c r="F20" s="313">
        <f t="shared" si="2"/>
        <v>0</v>
      </c>
      <c r="G20" s="312"/>
      <c r="H20" s="312"/>
      <c r="I20" s="312"/>
      <c r="J20" s="312"/>
      <c r="K20" s="312">
        <f t="shared" si="1"/>
        <v>0</v>
      </c>
      <c r="L20" s="70"/>
    </row>
    <row r="21" spans="1:12" s="310" customFormat="1">
      <c r="A21" s="70"/>
      <c r="B21" s="311"/>
      <c r="C21" s="414"/>
      <c r="D21" s="312"/>
      <c r="E21" s="312"/>
      <c r="F21" s="313">
        <f t="shared" si="2"/>
        <v>0</v>
      </c>
      <c r="G21" s="312"/>
      <c r="H21" s="312"/>
      <c r="I21" s="312"/>
      <c r="J21" s="312"/>
      <c r="K21" s="312"/>
      <c r="L21" s="70"/>
    </row>
    <row r="22" spans="1:12" s="316" customFormat="1">
      <c r="A22" s="314"/>
      <c r="B22" s="925" t="s">
        <v>236</v>
      </c>
      <c r="C22" s="926"/>
      <c r="D22" s="315">
        <f>SUM(D23:D29)</f>
        <v>122681440.48999999</v>
      </c>
      <c r="E22" s="315">
        <f>SUM(E23:E29)</f>
        <v>107619087.98</v>
      </c>
      <c r="F22" s="313">
        <f t="shared" si="2"/>
        <v>230300528.47</v>
      </c>
      <c r="G22" s="415">
        <f>+G27</f>
        <v>207647547.19999999</v>
      </c>
      <c r="H22" s="315">
        <f>SUM(H23:H29)</f>
        <v>207647547.19999999</v>
      </c>
      <c r="I22" s="415">
        <f>+I27</f>
        <v>207647547.19999999</v>
      </c>
      <c r="J22" s="315">
        <f>SUM(J23:J29)</f>
        <v>207610427.19999999</v>
      </c>
      <c r="K22" s="315">
        <f t="shared" ref="K22:K29" si="3">+F22-H22</f>
        <v>22652981.270000011</v>
      </c>
      <c r="L22" s="314"/>
    </row>
    <row r="23" spans="1:12" s="310" customFormat="1">
      <c r="A23" s="70"/>
      <c r="B23" s="311"/>
      <c r="C23" s="414" t="s">
        <v>237</v>
      </c>
      <c r="D23" s="317"/>
      <c r="E23" s="317"/>
      <c r="F23" s="313">
        <f t="shared" si="2"/>
        <v>0</v>
      </c>
      <c r="G23" s="312"/>
      <c r="H23" s="317"/>
      <c r="I23" s="317"/>
      <c r="J23" s="317"/>
      <c r="K23" s="312">
        <f t="shared" si="3"/>
        <v>0</v>
      </c>
      <c r="L23" s="70"/>
    </row>
    <row r="24" spans="1:12" s="310" customFormat="1">
      <c r="A24" s="70"/>
      <c r="B24" s="311"/>
      <c r="C24" s="414" t="s">
        <v>238</v>
      </c>
      <c r="D24" s="317"/>
      <c r="E24" s="317"/>
      <c r="F24" s="313">
        <f t="shared" si="2"/>
        <v>0</v>
      </c>
      <c r="G24" s="312"/>
      <c r="H24" s="317"/>
      <c r="I24" s="317"/>
      <c r="J24" s="317"/>
      <c r="K24" s="312">
        <f t="shared" si="3"/>
        <v>0</v>
      </c>
      <c r="L24" s="70"/>
    </row>
    <row r="25" spans="1:12" s="310" customFormat="1">
      <c r="A25" s="70"/>
      <c r="B25" s="311"/>
      <c r="C25" s="414" t="s">
        <v>239</v>
      </c>
      <c r="D25" s="317"/>
      <c r="E25" s="317"/>
      <c r="F25" s="313">
        <f t="shared" si="2"/>
        <v>0</v>
      </c>
      <c r="G25" s="312"/>
      <c r="H25" s="317"/>
      <c r="I25" s="317"/>
      <c r="J25" s="317"/>
      <c r="K25" s="312">
        <f t="shared" si="3"/>
        <v>0</v>
      </c>
      <c r="L25" s="70"/>
    </row>
    <row r="26" spans="1:12" s="310" customFormat="1">
      <c r="A26" s="70"/>
      <c r="B26" s="311"/>
      <c r="C26" s="414" t="s">
        <v>240</v>
      </c>
      <c r="D26" s="317"/>
      <c r="E26" s="317"/>
      <c r="F26" s="318">
        <f t="shared" si="2"/>
        <v>0</v>
      </c>
      <c r="G26" s="312"/>
      <c r="H26" s="317"/>
      <c r="I26" s="317"/>
      <c r="J26" s="317"/>
      <c r="K26" s="312">
        <f t="shared" si="3"/>
        <v>0</v>
      </c>
      <c r="L26" s="70"/>
    </row>
    <row r="27" spans="1:12" s="310" customFormat="1" ht="15">
      <c r="A27" s="70"/>
      <c r="B27" s="311"/>
      <c r="C27" s="414" t="s">
        <v>241</v>
      </c>
      <c r="D27" s="411">
        <v>122681440.48999999</v>
      </c>
      <c r="E27" s="411">
        <v>107619087.98</v>
      </c>
      <c r="F27" s="411">
        <v>230300528.47</v>
      </c>
      <c r="G27" s="411">
        <v>207647547.19999999</v>
      </c>
      <c r="H27" s="411">
        <v>207647547.19999999</v>
      </c>
      <c r="I27" s="411">
        <v>207647547.19999999</v>
      </c>
      <c r="J27" s="411">
        <v>207610427.19999999</v>
      </c>
      <c r="K27" s="411">
        <v>22652981.27</v>
      </c>
      <c r="L27" s="70"/>
    </row>
    <row r="28" spans="1:12" s="310" customFormat="1">
      <c r="A28" s="70"/>
      <c r="B28" s="311"/>
      <c r="C28" s="414" t="s">
        <v>242</v>
      </c>
      <c r="D28" s="317"/>
      <c r="E28" s="317"/>
      <c r="F28" s="313">
        <f t="shared" si="2"/>
        <v>0</v>
      </c>
      <c r="G28" s="312"/>
      <c r="H28" s="317"/>
      <c r="I28" s="317"/>
      <c r="J28" s="317"/>
      <c r="K28" s="312">
        <f t="shared" si="3"/>
        <v>0</v>
      </c>
      <c r="L28" s="70"/>
    </row>
    <row r="29" spans="1:12" s="310" customFormat="1">
      <c r="A29" s="70"/>
      <c r="B29" s="311"/>
      <c r="C29" s="414" t="s">
        <v>243</v>
      </c>
      <c r="D29" s="317"/>
      <c r="E29" s="317"/>
      <c r="F29" s="313">
        <f t="shared" si="2"/>
        <v>0</v>
      </c>
      <c r="G29" s="312"/>
      <c r="H29" s="317"/>
      <c r="I29" s="317"/>
      <c r="J29" s="317"/>
      <c r="K29" s="312">
        <f t="shared" si="3"/>
        <v>0</v>
      </c>
      <c r="L29" s="70"/>
    </row>
    <row r="30" spans="1:12" s="310" customFormat="1">
      <c r="A30" s="70"/>
      <c r="B30" s="311"/>
      <c r="C30" s="414"/>
      <c r="D30" s="317"/>
      <c r="E30" s="317"/>
      <c r="F30" s="313">
        <f t="shared" si="2"/>
        <v>0</v>
      </c>
      <c r="G30" s="317"/>
      <c r="H30" s="317"/>
      <c r="I30" s="317"/>
      <c r="J30" s="317"/>
      <c r="K30" s="317"/>
      <c r="L30" s="70"/>
    </row>
    <row r="31" spans="1:12" s="316" customFormat="1">
      <c r="A31" s="314"/>
      <c r="B31" s="925" t="s">
        <v>244</v>
      </c>
      <c r="C31" s="926"/>
      <c r="D31" s="313">
        <f>SUM(D32:D40)</f>
        <v>0</v>
      </c>
      <c r="E31" s="313">
        <f>SUM(E32:E40)</f>
        <v>0</v>
      </c>
      <c r="F31" s="313">
        <f>+D31+E31</f>
        <v>0</v>
      </c>
      <c r="G31" s="313"/>
      <c r="H31" s="313">
        <f>SUM(H32:H40)</f>
        <v>0</v>
      </c>
      <c r="I31" s="313"/>
      <c r="J31" s="313">
        <f>SUM(J32:J40)</f>
        <v>0</v>
      </c>
      <c r="K31" s="313">
        <f>+F31-H31-J31</f>
        <v>0</v>
      </c>
      <c r="L31" s="314"/>
    </row>
    <row r="32" spans="1:12" s="310" customFormat="1">
      <c r="A32" s="70"/>
      <c r="B32" s="311"/>
      <c r="C32" s="414" t="s">
        <v>245</v>
      </c>
      <c r="D32" s="318"/>
      <c r="E32" s="318"/>
      <c r="F32" s="318">
        <f t="shared" ref="F32:F40" si="4">+D32+E32</f>
        <v>0</v>
      </c>
      <c r="G32" s="318"/>
      <c r="H32" s="318"/>
      <c r="I32" s="318"/>
      <c r="J32" s="318"/>
      <c r="K32" s="318">
        <f>+F32-H32</f>
        <v>0</v>
      </c>
      <c r="L32" s="70"/>
    </row>
    <row r="33" spans="1:12" s="310" customFormat="1">
      <c r="A33" s="70"/>
      <c r="B33" s="311"/>
      <c r="C33" s="414" t="s">
        <v>246</v>
      </c>
      <c r="D33" s="318"/>
      <c r="E33" s="318">
        <f>660673.36-660673.36</f>
        <v>0</v>
      </c>
      <c r="F33" s="318">
        <f t="shared" si="4"/>
        <v>0</v>
      </c>
      <c r="G33" s="318"/>
      <c r="H33" s="318"/>
      <c r="I33" s="318"/>
      <c r="J33" s="318"/>
      <c r="K33" s="318">
        <f>+F33-H33-J33</f>
        <v>0</v>
      </c>
      <c r="L33" s="70"/>
    </row>
    <row r="34" spans="1:12" s="310" customFormat="1">
      <c r="A34" s="70"/>
      <c r="B34" s="311"/>
      <c r="C34" s="414" t="s">
        <v>247</v>
      </c>
      <c r="D34" s="318"/>
      <c r="E34" s="318"/>
      <c r="F34" s="318">
        <f t="shared" si="4"/>
        <v>0</v>
      </c>
      <c r="G34" s="318"/>
      <c r="H34" s="318"/>
      <c r="I34" s="318"/>
      <c r="J34" s="318"/>
      <c r="K34" s="318">
        <f t="shared" ref="K34:K40" si="5">+F34-H34</f>
        <v>0</v>
      </c>
      <c r="L34" s="70"/>
    </row>
    <row r="35" spans="1:12" s="310" customFormat="1">
      <c r="A35" s="70"/>
      <c r="B35" s="311"/>
      <c r="C35" s="414" t="s">
        <v>248</v>
      </c>
      <c r="D35" s="318"/>
      <c r="E35" s="318"/>
      <c r="F35" s="318">
        <f t="shared" si="4"/>
        <v>0</v>
      </c>
      <c r="G35" s="318"/>
      <c r="H35" s="318"/>
      <c r="I35" s="318"/>
      <c r="J35" s="318"/>
      <c r="K35" s="318">
        <f t="shared" si="5"/>
        <v>0</v>
      </c>
      <c r="L35" s="70"/>
    </row>
    <row r="36" spans="1:12" s="310" customFormat="1">
      <c r="A36" s="70"/>
      <c r="B36" s="311"/>
      <c r="C36" s="414" t="s">
        <v>249</v>
      </c>
      <c r="D36" s="318"/>
      <c r="E36" s="318"/>
      <c r="F36" s="318">
        <f t="shared" si="4"/>
        <v>0</v>
      </c>
      <c r="G36" s="318"/>
      <c r="H36" s="318"/>
      <c r="I36" s="318"/>
      <c r="J36" s="318"/>
      <c r="K36" s="318">
        <f t="shared" si="5"/>
        <v>0</v>
      </c>
      <c r="L36" s="70"/>
    </row>
    <row r="37" spans="1:12" s="310" customFormat="1">
      <c r="A37" s="70"/>
      <c r="B37" s="311"/>
      <c r="C37" s="414" t="s">
        <v>250</v>
      </c>
      <c r="D37" s="318"/>
      <c r="E37" s="318"/>
      <c r="F37" s="318">
        <f t="shared" si="4"/>
        <v>0</v>
      </c>
      <c r="G37" s="318"/>
      <c r="H37" s="318"/>
      <c r="I37" s="318"/>
      <c r="J37" s="318"/>
      <c r="K37" s="318">
        <f t="shared" si="5"/>
        <v>0</v>
      </c>
      <c r="L37" s="70"/>
    </row>
    <row r="38" spans="1:12" s="310" customFormat="1">
      <c r="A38" s="70"/>
      <c r="B38" s="311"/>
      <c r="C38" s="414" t="s">
        <v>251</v>
      </c>
      <c r="D38" s="318"/>
      <c r="E38" s="318"/>
      <c r="F38" s="318">
        <f t="shared" si="4"/>
        <v>0</v>
      </c>
      <c r="G38" s="318"/>
      <c r="H38" s="318"/>
      <c r="I38" s="318"/>
      <c r="J38" s="318"/>
      <c r="K38" s="318">
        <f t="shared" si="5"/>
        <v>0</v>
      </c>
      <c r="L38" s="70"/>
    </row>
    <row r="39" spans="1:12" s="310" customFormat="1">
      <c r="A39" s="70"/>
      <c r="B39" s="311"/>
      <c r="C39" s="414" t="s">
        <v>252</v>
      </c>
      <c r="D39" s="318"/>
      <c r="E39" s="318"/>
      <c r="F39" s="318">
        <f t="shared" si="4"/>
        <v>0</v>
      </c>
      <c r="G39" s="318"/>
      <c r="H39" s="318"/>
      <c r="I39" s="318"/>
      <c r="J39" s="318"/>
      <c r="K39" s="318">
        <f t="shared" si="5"/>
        <v>0</v>
      </c>
      <c r="L39" s="70"/>
    </row>
    <row r="40" spans="1:12" s="310" customFormat="1">
      <c r="A40" s="70"/>
      <c r="B40" s="311"/>
      <c r="C40" s="414" t="s">
        <v>253</v>
      </c>
      <c r="D40" s="318"/>
      <c r="E40" s="318"/>
      <c r="F40" s="318">
        <f t="shared" si="4"/>
        <v>0</v>
      </c>
      <c r="G40" s="318"/>
      <c r="H40" s="318"/>
      <c r="I40" s="318"/>
      <c r="J40" s="318"/>
      <c r="K40" s="318">
        <f t="shared" si="5"/>
        <v>0</v>
      </c>
      <c r="L40" s="70"/>
    </row>
    <row r="41" spans="1:12" s="310" customFormat="1">
      <c r="A41" s="70"/>
      <c r="B41" s="311"/>
      <c r="C41" s="414"/>
      <c r="D41" s="318"/>
      <c r="E41" s="318"/>
      <c r="F41" s="318"/>
      <c r="G41" s="318"/>
      <c r="H41" s="318"/>
      <c r="I41" s="318"/>
      <c r="J41" s="318"/>
      <c r="K41" s="318"/>
      <c r="L41" s="70"/>
    </row>
    <row r="42" spans="1:12" s="316" customFormat="1">
      <c r="A42" s="314"/>
      <c r="B42" s="925" t="s">
        <v>254</v>
      </c>
      <c r="C42" s="926"/>
      <c r="D42" s="313">
        <f>SUM(D43:D46)</f>
        <v>0</v>
      </c>
      <c r="E42" s="313">
        <f>SUM(E43:E46)</f>
        <v>0</v>
      </c>
      <c r="F42" s="313">
        <f>+D42+E42</f>
        <v>0</v>
      </c>
      <c r="G42" s="313"/>
      <c r="H42" s="313">
        <f>SUM(H43:H46)</f>
        <v>0</v>
      </c>
      <c r="I42" s="313"/>
      <c r="J42" s="313">
        <f>SUM(J43:J46)</f>
        <v>0</v>
      </c>
      <c r="K42" s="313">
        <f>+F42-H42</f>
        <v>0</v>
      </c>
      <c r="L42" s="314"/>
    </row>
    <row r="43" spans="1:12" s="310" customFormat="1">
      <c r="A43" s="70"/>
      <c r="B43" s="311"/>
      <c r="C43" s="414" t="s">
        <v>255</v>
      </c>
      <c r="D43" s="318"/>
      <c r="E43" s="318"/>
      <c r="F43" s="318">
        <f>+D43+E43</f>
        <v>0</v>
      </c>
      <c r="G43" s="318"/>
      <c r="H43" s="318"/>
      <c r="I43" s="318"/>
      <c r="J43" s="318"/>
      <c r="K43" s="318">
        <f>+F43-H43</f>
        <v>0</v>
      </c>
      <c r="L43" s="70"/>
    </row>
    <row r="44" spans="1:12" s="310" customFormat="1" ht="25.5">
      <c r="A44" s="70"/>
      <c r="B44" s="311"/>
      <c r="C44" s="414" t="s">
        <v>256</v>
      </c>
      <c r="D44" s="318"/>
      <c r="E44" s="318"/>
      <c r="F44" s="318">
        <f>+D44+E44</f>
        <v>0</v>
      </c>
      <c r="G44" s="318"/>
      <c r="H44" s="318"/>
      <c r="I44" s="318"/>
      <c r="J44" s="318"/>
      <c r="K44" s="318">
        <f>+F44-H44</f>
        <v>0</v>
      </c>
      <c r="L44" s="70"/>
    </row>
    <row r="45" spans="1:12" s="310" customFormat="1">
      <c r="A45" s="70"/>
      <c r="B45" s="311"/>
      <c r="C45" s="414" t="s">
        <v>257</v>
      </c>
      <c r="D45" s="318"/>
      <c r="E45" s="318"/>
      <c r="F45" s="318">
        <f>+D45+E45</f>
        <v>0</v>
      </c>
      <c r="G45" s="318"/>
      <c r="H45" s="318"/>
      <c r="I45" s="318"/>
      <c r="J45" s="318"/>
      <c r="K45" s="318">
        <f>+F45-H45</f>
        <v>0</v>
      </c>
      <c r="L45" s="70"/>
    </row>
    <row r="46" spans="1:12" s="310" customFormat="1">
      <c r="A46" s="70"/>
      <c r="B46" s="311"/>
      <c r="C46" s="414" t="s">
        <v>258</v>
      </c>
      <c r="D46" s="318"/>
      <c r="E46" s="318"/>
      <c r="F46" s="318">
        <f>+D46+E46</f>
        <v>0</v>
      </c>
      <c r="G46" s="318"/>
      <c r="H46" s="318"/>
      <c r="I46" s="318"/>
      <c r="J46" s="318"/>
      <c r="K46" s="318">
        <f>+F46-H46</f>
        <v>0</v>
      </c>
      <c r="L46" s="70"/>
    </row>
    <row r="47" spans="1:12" s="310" customFormat="1">
      <c r="A47" s="70"/>
      <c r="B47" s="319"/>
      <c r="C47" s="416"/>
      <c r="D47" s="320"/>
      <c r="E47" s="320"/>
      <c r="F47" s="320"/>
      <c r="G47" s="320"/>
      <c r="H47" s="320"/>
      <c r="I47" s="320"/>
      <c r="J47" s="320"/>
      <c r="K47" s="320"/>
      <c r="L47" s="70"/>
    </row>
    <row r="48" spans="1:12" s="316" customFormat="1" ht="14.25" customHeight="1">
      <c r="A48" s="314"/>
      <c r="B48" s="321"/>
      <c r="C48" s="417" t="s">
        <v>222</v>
      </c>
      <c r="D48" s="322">
        <f>+D12+D22+D31+D42</f>
        <v>122681440.48999999</v>
      </c>
      <c r="E48" s="322">
        <f t="shared" ref="E48:K48" si="6">+E12+E22+E31+E42</f>
        <v>107619087.98</v>
      </c>
      <c r="F48" s="322">
        <f t="shared" si="6"/>
        <v>230300528.47</v>
      </c>
      <c r="G48" s="322">
        <f t="shared" si="6"/>
        <v>207647547.19999999</v>
      </c>
      <c r="H48" s="322">
        <f t="shared" si="6"/>
        <v>207647547.19999999</v>
      </c>
      <c r="I48" s="322">
        <f t="shared" si="6"/>
        <v>207647547.19999999</v>
      </c>
      <c r="J48" s="322">
        <f t="shared" si="6"/>
        <v>207610427.19999999</v>
      </c>
      <c r="K48" s="322">
        <f t="shared" si="6"/>
        <v>22652981.270000011</v>
      </c>
      <c r="L48" s="314"/>
    </row>
    <row r="49" spans="2:11" ht="15">
      <c r="D49" s="411"/>
      <c r="E49" s="411"/>
      <c r="F49" s="411"/>
      <c r="G49" s="411"/>
      <c r="H49" s="411"/>
      <c r="I49" s="411"/>
      <c r="J49" s="411"/>
      <c r="K49" s="411"/>
    </row>
    <row r="50" spans="2:11" s="23" customFormat="1">
      <c r="B50" s="16" t="s">
        <v>76</v>
      </c>
      <c r="C50" s="190"/>
      <c r="D50" s="190"/>
      <c r="E50" s="190"/>
      <c r="F50" s="323"/>
      <c r="G50" s="323"/>
      <c r="H50" s="323"/>
      <c r="I50" s="323"/>
      <c r="J50" s="323"/>
      <c r="K50" s="323"/>
    </row>
    <row r="51" spans="2:11" s="23" customFormat="1">
      <c r="B51" s="16"/>
      <c r="C51" s="190"/>
      <c r="D51" s="190"/>
      <c r="E51" s="190"/>
      <c r="F51" s="323"/>
      <c r="G51" s="323"/>
      <c r="H51" s="323"/>
      <c r="I51" s="323"/>
      <c r="J51" s="323"/>
      <c r="K51" s="323"/>
    </row>
    <row r="54" spans="2:11" s="23" customFormat="1">
      <c r="B54" s="324"/>
      <c r="C54" s="412"/>
      <c r="D54" s="190"/>
      <c r="E54" s="190"/>
      <c r="F54" s="194"/>
      <c r="G54" s="412"/>
      <c r="H54" s="412"/>
      <c r="I54" s="412"/>
      <c r="J54" s="190"/>
      <c r="K54" s="194"/>
    </row>
    <row r="55" spans="2:11" s="23" customFormat="1">
      <c r="B55" s="324"/>
      <c r="C55" s="720" t="s">
        <v>757</v>
      </c>
      <c r="D55" s="190"/>
      <c r="E55" s="190"/>
      <c r="F55" s="269"/>
      <c r="G55" s="269"/>
      <c r="H55" s="819" t="s">
        <v>758</v>
      </c>
      <c r="I55" s="819"/>
      <c r="J55" s="418"/>
      <c r="K55" s="269"/>
    </row>
    <row r="56" spans="2:11" s="23" customFormat="1">
      <c r="B56" s="324"/>
      <c r="C56" s="730" t="s">
        <v>1072</v>
      </c>
      <c r="D56" s="190"/>
      <c r="E56" s="190"/>
      <c r="F56" s="419"/>
      <c r="G56" s="790" t="s">
        <v>1073</v>
      </c>
      <c r="H56" s="790"/>
      <c r="I56" s="790"/>
      <c r="J56" s="790"/>
      <c r="K56" s="419"/>
    </row>
  </sheetData>
  <mergeCells count="13">
    <mergeCell ref="B1:K1"/>
    <mergeCell ref="B12:C12"/>
    <mergeCell ref="B22:C22"/>
    <mergeCell ref="B31:C31"/>
    <mergeCell ref="B42:C42"/>
    <mergeCell ref="H55:I55"/>
    <mergeCell ref="G56:J56"/>
    <mergeCell ref="B2:K2"/>
    <mergeCell ref="B3:K3"/>
    <mergeCell ref="B4:K4"/>
    <mergeCell ref="B8:C10"/>
    <mergeCell ref="D8:J8"/>
    <mergeCell ref="K8:K9"/>
  </mergeCells>
  <pageMargins left="0.25" right="0.25" top="0.75" bottom="0.75" header="0.3" footer="0.3"/>
  <pageSetup scale="65"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
  <sheetViews>
    <sheetView showGridLines="0" zoomScale="85" zoomScaleNormal="85" workbookViewId="0"/>
  </sheetViews>
  <sheetFormatPr baseColWidth="10" defaultRowHeight="12.75"/>
  <cols>
    <col min="1" max="1" width="3" style="190" customWidth="1"/>
    <col min="2" max="2" width="18.5703125" style="190" customWidth="1"/>
    <col min="3" max="3" width="19" style="190" customWidth="1"/>
    <col min="4" max="7" width="11.42578125" style="190"/>
    <col min="8" max="8" width="13.42578125" style="190" customWidth="1"/>
    <col min="9" max="9" width="10" style="190" customWidth="1"/>
    <col min="10" max="16384" width="11.42578125" style="190"/>
  </cols>
  <sheetData>
    <row r="1" spans="1:9">
      <c r="A1" s="23"/>
      <c r="B1" s="805" t="s">
        <v>1228</v>
      </c>
      <c r="C1" s="805"/>
      <c r="D1" s="805"/>
      <c r="E1" s="805"/>
      <c r="F1" s="805"/>
      <c r="G1" s="805"/>
      <c r="H1" s="805"/>
      <c r="I1" s="805"/>
    </row>
    <row r="2" spans="1:9">
      <c r="A2" s="23"/>
      <c r="B2" s="805" t="s">
        <v>440</v>
      </c>
      <c r="C2" s="805"/>
      <c r="D2" s="805"/>
      <c r="E2" s="805"/>
      <c r="F2" s="805"/>
      <c r="G2" s="805"/>
      <c r="H2" s="805"/>
      <c r="I2" s="805"/>
    </row>
    <row r="3" spans="1:9">
      <c r="A3" s="23"/>
      <c r="B3" s="805" t="s">
        <v>444</v>
      </c>
      <c r="C3" s="805"/>
      <c r="D3" s="805"/>
      <c r="E3" s="805"/>
      <c r="F3" s="805"/>
      <c r="G3" s="805"/>
      <c r="H3" s="805"/>
      <c r="I3" s="805"/>
    </row>
    <row r="4" spans="1:9">
      <c r="A4" s="23"/>
      <c r="B4" s="805" t="s">
        <v>1771</v>
      </c>
      <c r="C4" s="805"/>
      <c r="D4" s="805"/>
      <c r="E4" s="805"/>
      <c r="F4" s="805"/>
      <c r="G4" s="805"/>
      <c r="H4" s="805"/>
      <c r="I4" s="805"/>
    </row>
    <row r="5" spans="1:9">
      <c r="A5" s="23"/>
      <c r="B5" s="23"/>
      <c r="C5" s="23"/>
      <c r="D5" s="23"/>
      <c r="E5" s="23"/>
      <c r="F5" s="23"/>
      <c r="G5" s="23"/>
      <c r="H5" s="23"/>
      <c r="I5" s="23"/>
    </row>
    <row r="6" spans="1:9">
      <c r="A6" s="23"/>
      <c r="B6" s="23"/>
      <c r="C6" s="28" t="s">
        <v>3</v>
      </c>
      <c r="D6" s="409" t="s">
        <v>509</v>
      </c>
      <c r="E6" s="412"/>
      <c r="F6" s="409"/>
      <c r="G6" s="413"/>
      <c r="H6" s="305"/>
      <c r="I6" s="305"/>
    </row>
    <row r="7" spans="1:9">
      <c r="A7" s="23"/>
      <c r="B7" s="23"/>
      <c r="C7" s="23"/>
      <c r="D7" s="23"/>
      <c r="E7" s="23"/>
      <c r="F7" s="410"/>
      <c r="G7" s="410"/>
      <c r="H7" s="23"/>
      <c r="I7" s="23"/>
    </row>
    <row r="8" spans="1:9">
      <c r="A8" s="23"/>
      <c r="B8" s="935" t="s">
        <v>398</v>
      </c>
      <c r="C8" s="935"/>
      <c r="D8" s="935" t="s">
        <v>399</v>
      </c>
      <c r="E8" s="935"/>
      <c r="F8" s="935" t="s">
        <v>400</v>
      </c>
      <c r="G8" s="935"/>
      <c r="H8" s="935" t="s">
        <v>401</v>
      </c>
      <c r="I8" s="935"/>
    </row>
    <row r="9" spans="1:9">
      <c r="A9" s="23"/>
      <c r="B9" s="935"/>
      <c r="C9" s="935"/>
      <c r="D9" s="935" t="s">
        <v>402</v>
      </c>
      <c r="E9" s="935"/>
      <c r="F9" s="935" t="s">
        <v>403</v>
      </c>
      <c r="G9" s="935"/>
      <c r="H9" s="935" t="s">
        <v>404</v>
      </c>
      <c r="I9" s="935"/>
    </row>
    <row r="10" spans="1:9">
      <c r="A10" s="23"/>
      <c r="B10" s="933" t="s">
        <v>405</v>
      </c>
      <c r="C10" s="805"/>
      <c r="D10" s="805"/>
      <c r="E10" s="805"/>
      <c r="F10" s="805"/>
      <c r="G10" s="805"/>
      <c r="H10" s="805"/>
      <c r="I10" s="934"/>
    </row>
    <row r="11" spans="1:9">
      <c r="A11" s="23"/>
      <c r="B11" s="927"/>
      <c r="C11" s="927"/>
      <c r="D11" s="927"/>
      <c r="E11" s="927"/>
      <c r="F11" s="927"/>
      <c r="G11" s="927"/>
      <c r="H11" s="931">
        <f>+D11-F11</f>
        <v>0</v>
      </c>
      <c r="I11" s="932"/>
    </row>
    <row r="12" spans="1:9">
      <c r="A12" s="23"/>
      <c r="B12" s="927"/>
      <c r="C12" s="927"/>
      <c r="D12" s="928"/>
      <c r="E12" s="928"/>
      <c r="F12" s="928"/>
      <c r="G12" s="928"/>
      <c r="H12" s="931">
        <f t="shared" ref="H12:H20" si="0">+D12-F12</f>
        <v>0</v>
      </c>
      <c r="I12" s="932"/>
    </row>
    <row r="13" spans="1:9">
      <c r="A13" s="23"/>
      <c r="B13" s="927"/>
      <c r="C13" s="927"/>
      <c r="D13" s="928"/>
      <c r="E13" s="928"/>
      <c r="F13" s="928"/>
      <c r="G13" s="928"/>
      <c r="H13" s="931">
        <f t="shared" si="0"/>
        <v>0</v>
      </c>
      <c r="I13" s="932"/>
    </row>
    <row r="14" spans="1:9">
      <c r="A14" s="23"/>
      <c r="B14" s="927"/>
      <c r="C14" s="927"/>
      <c r="D14" s="928"/>
      <c r="E14" s="928"/>
      <c r="F14" s="928"/>
      <c r="G14" s="928"/>
      <c r="H14" s="931">
        <f t="shared" si="0"/>
        <v>0</v>
      </c>
      <c r="I14" s="932"/>
    </row>
    <row r="15" spans="1:9">
      <c r="A15" s="23"/>
      <c r="B15" s="927"/>
      <c r="C15" s="927"/>
      <c r="D15" s="928"/>
      <c r="E15" s="928"/>
      <c r="F15" s="928"/>
      <c r="G15" s="928"/>
      <c r="H15" s="931">
        <f t="shared" si="0"/>
        <v>0</v>
      </c>
      <c r="I15" s="932"/>
    </row>
    <row r="16" spans="1:9">
      <c r="A16" s="23"/>
      <c r="B16" s="927"/>
      <c r="C16" s="927"/>
      <c r="D16" s="928"/>
      <c r="E16" s="928"/>
      <c r="F16" s="928"/>
      <c r="G16" s="928"/>
      <c r="H16" s="931">
        <f t="shared" si="0"/>
        <v>0</v>
      </c>
      <c r="I16" s="932"/>
    </row>
    <row r="17" spans="1:9">
      <c r="A17" s="23"/>
      <c r="B17" s="927"/>
      <c r="C17" s="927"/>
      <c r="D17" s="928"/>
      <c r="E17" s="928"/>
      <c r="F17" s="928"/>
      <c r="G17" s="928"/>
      <c r="H17" s="931">
        <f t="shared" si="0"/>
        <v>0</v>
      </c>
      <c r="I17" s="932"/>
    </row>
    <row r="18" spans="1:9">
      <c r="A18" s="23"/>
      <c r="B18" s="927"/>
      <c r="C18" s="927"/>
      <c r="D18" s="928"/>
      <c r="E18" s="928"/>
      <c r="F18" s="928"/>
      <c r="G18" s="928"/>
      <c r="H18" s="931">
        <f t="shared" si="0"/>
        <v>0</v>
      </c>
      <c r="I18" s="932"/>
    </row>
    <row r="19" spans="1:9">
      <c r="A19" s="23"/>
      <c r="B19" s="927"/>
      <c r="C19" s="927"/>
      <c r="D19" s="928"/>
      <c r="E19" s="928"/>
      <c r="F19" s="928"/>
      <c r="G19" s="928"/>
      <c r="H19" s="931">
        <f t="shared" si="0"/>
        <v>0</v>
      </c>
      <c r="I19" s="932"/>
    </row>
    <row r="20" spans="1:9">
      <c r="A20" s="23"/>
      <c r="B20" s="927" t="s">
        <v>406</v>
      </c>
      <c r="C20" s="927"/>
      <c r="D20" s="928">
        <f>SUM(D11:E19)</f>
        <v>0</v>
      </c>
      <c r="E20" s="928"/>
      <c r="F20" s="928">
        <f>SUM(F11:G19)</f>
        <v>0</v>
      </c>
      <c r="G20" s="928"/>
      <c r="H20" s="931">
        <f t="shared" si="0"/>
        <v>0</v>
      </c>
      <c r="I20" s="932"/>
    </row>
    <row r="21" spans="1:9">
      <c r="A21" s="23"/>
      <c r="B21" s="927"/>
      <c r="C21" s="927"/>
      <c r="D21" s="927"/>
      <c r="E21" s="927"/>
      <c r="F21" s="927"/>
      <c r="G21" s="927"/>
      <c r="H21" s="927"/>
      <c r="I21" s="927"/>
    </row>
    <row r="22" spans="1:9">
      <c r="A22" s="23"/>
      <c r="B22" s="933" t="s">
        <v>407</v>
      </c>
      <c r="C22" s="805"/>
      <c r="D22" s="805"/>
      <c r="E22" s="805"/>
      <c r="F22" s="805"/>
      <c r="G22" s="805"/>
      <c r="H22" s="805"/>
      <c r="I22" s="934"/>
    </row>
    <row r="23" spans="1:9">
      <c r="A23" s="23"/>
      <c r="B23" s="927"/>
      <c r="C23" s="927"/>
      <c r="D23" s="927"/>
      <c r="E23" s="927"/>
      <c r="F23" s="927"/>
      <c r="G23" s="927"/>
      <c r="H23" s="927"/>
      <c r="I23" s="927"/>
    </row>
    <row r="24" spans="1:9">
      <c r="A24" s="23"/>
      <c r="B24" s="927"/>
      <c r="C24" s="927"/>
      <c r="D24" s="928"/>
      <c r="E24" s="928"/>
      <c r="F24" s="928"/>
      <c r="G24" s="928"/>
      <c r="H24" s="931">
        <f>+D24-F24</f>
        <v>0</v>
      </c>
      <c r="I24" s="932"/>
    </row>
    <row r="25" spans="1:9">
      <c r="A25" s="23"/>
      <c r="B25" s="927"/>
      <c r="C25" s="927"/>
      <c r="D25" s="928"/>
      <c r="E25" s="928"/>
      <c r="F25" s="928"/>
      <c r="G25" s="928"/>
      <c r="H25" s="931">
        <f>+D25-F25</f>
        <v>0</v>
      </c>
      <c r="I25" s="932"/>
    </row>
    <row r="26" spans="1:9">
      <c r="A26" s="23"/>
      <c r="B26" s="927"/>
      <c r="C26" s="927"/>
      <c r="D26" s="928"/>
      <c r="E26" s="928"/>
      <c r="F26" s="928"/>
      <c r="G26" s="928"/>
      <c r="H26" s="931">
        <f t="shared" ref="H26:H31" si="1">+D26-F26</f>
        <v>0</v>
      </c>
      <c r="I26" s="932"/>
    </row>
    <row r="27" spans="1:9">
      <c r="A27" s="23"/>
      <c r="B27" s="927"/>
      <c r="C27" s="927"/>
      <c r="D27" s="928"/>
      <c r="E27" s="928"/>
      <c r="F27" s="928"/>
      <c r="G27" s="928"/>
      <c r="H27" s="931">
        <f t="shared" si="1"/>
        <v>0</v>
      </c>
      <c r="I27" s="932"/>
    </row>
    <row r="28" spans="1:9">
      <c r="A28" s="23"/>
      <c r="B28" s="927"/>
      <c r="C28" s="927"/>
      <c r="D28" s="928"/>
      <c r="E28" s="928"/>
      <c r="F28" s="928"/>
      <c r="G28" s="928"/>
      <c r="H28" s="931">
        <f t="shared" si="1"/>
        <v>0</v>
      </c>
      <c r="I28" s="932"/>
    </row>
    <row r="29" spans="1:9">
      <c r="A29" s="23"/>
      <c r="B29" s="927"/>
      <c r="C29" s="927"/>
      <c r="D29" s="928"/>
      <c r="E29" s="928"/>
      <c r="F29" s="928"/>
      <c r="G29" s="928"/>
      <c r="H29" s="931">
        <f t="shared" si="1"/>
        <v>0</v>
      </c>
      <c r="I29" s="932"/>
    </row>
    <row r="30" spans="1:9">
      <c r="A30" s="23"/>
      <c r="B30" s="927"/>
      <c r="C30" s="927"/>
      <c r="D30" s="928"/>
      <c r="E30" s="928"/>
      <c r="F30" s="928"/>
      <c r="G30" s="928"/>
      <c r="H30" s="931">
        <f t="shared" si="1"/>
        <v>0</v>
      </c>
      <c r="I30" s="932"/>
    </row>
    <row r="31" spans="1:9">
      <c r="A31" s="23"/>
      <c r="B31" s="927"/>
      <c r="C31" s="927"/>
      <c r="D31" s="928"/>
      <c r="E31" s="928"/>
      <c r="F31" s="928"/>
      <c r="G31" s="928"/>
      <c r="H31" s="931">
        <f t="shared" si="1"/>
        <v>0</v>
      </c>
      <c r="I31" s="932"/>
    </row>
    <row r="32" spans="1:9">
      <c r="A32" s="23"/>
      <c r="B32" s="927" t="s">
        <v>408</v>
      </c>
      <c r="C32" s="927"/>
      <c r="D32" s="928">
        <f>SUM(D23:E31)</f>
        <v>0</v>
      </c>
      <c r="E32" s="928"/>
      <c r="F32" s="928">
        <f>SUM(F23:G31)</f>
        <v>0</v>
      </c>
      <c r="G32" s="928"/>
      <c r="H32" s="928">
        <f>+D32-F32</f>
        <v>0</v>
      </c>
      <c r="I32" s="928"/>
    </row>
    <row r="33" spans="1:9">
      <c r="A33" s="23"/>
      <c r="B33" s="927"/>
      <c r="C33" s="927"/>
      <c r="D33" s="928"/>
      <c r="E33" s="928"/>
      <c r="F33" s="928"/>
      <c r="G33" s="928"/>
      <c r="H33" s="928"/>
      <c r="I33" s="928"/>
    </row>
    <row r="34" spans="1:9">
      <c r="A34" s="23"/>
      <c r="B34" s="929" t="s">
        <v>130</v>
      </c>
      <c r="C34" s="930"/>
      <c r="D34" s="931">
        <f>+D20+D32</f>
        <v>0</v>
      </c>
      <c r="E34" s="932"/>
      <c r="F34" s="931">
        <f>+F20+F32</f>
        <v>0</v>
      </c>
      <c r="G34" s="932"/>
      <c r="H34" s="931">
        <f>+H20+H32</f>
        <v>0</v>
      </c>
      <c r="I34" s="932"/>
    </row>
    <row r="35" spans="1:9">
      <c r="A35" s="23"/>
      <c r="B35" s="23"/>
      <c r="C35" s="23"/>
      <c r="D35" s="23"/>
      <c r="E35" s="23"/>
      <c r="F35" s="23"/>
      <c r="G35" s="23"/>
      <c r="H35" s="23"/>
      <c r="I35" s="23"/>
    </row>
    <row r="36" spans="1:9">
      <c r="B36" s="16" t="s">
        <v>76</v>
      </c>
    </row>
    <row r="37" spans="1:9">
      <c r="B37" s="16"/>
    </row>
    <row r="38" spans="1:9">
      <c r="B38" s="16"/>
    </row>
    <row r="39" spans="1:9">
      <c r="B39" s="23"/>
    </row>
    <row r="40" spans="1:9">
      <c r="B40" s="23"/>
    </row>
    <row r="41" spans="1:9">
      <c r="B41" s="412"/>
      <c r="C41" s="412"/>
      <c r="D41" s="412"/>
      <c r="F41" s="412"/>
      <c r="G41" s="412"/>
      <c r="H41" s="412"/>
      <c r="I41" s="412"/>
    </row>
    <row r="42" spans="1:9">
      <c r="B42" s="901" t="s">
        <v>757</v>
      </c>
      <c r="C42" s="901"/>
      <c r="D42" s="901"/>
      <c r="F42" s="803" t="s">
        <v>758</v>
      </c>
      <c r="G42" s="803"/>
      <c r="H42" s="803"/>
      <c r="I42" s="803"/>
    </row>
    <row r="43" spans="1:9">
      <c r="B43" s="918" t="s">
        <v>1072</v>
      </c>
      <c r="C43" s="918"/>
      <c r="D43" s="918"/>
      <c r="F43" s="790" t="s">
        <v>1073</v>
      </c>
      <c r="G43" s="790"/>
      <c r="H43" s="790"/>
      <c r="I43" s="790"/>
    </row>
  </sheetData>
  <mergeCells count="110">
    <mergeCell ref="B2:I2"/>
    <mergeCell ref="B3:I3"/>
    <mergeCell ref="B4:I4"/>
    <mergeCell ref="B8:C8"/>
    <mergeCell ref="D8:E8"/>
    <mergeCell ref="F8:G8"/>
    <mergeCell ref="H8:I8"/>
    <mergeCell ref="B12:C12"/>
    <mergeCell ref="D12:E12"/>
    <mergeCell ref="F12:G12"/>
    <mergeCell ref="H12:I12"/>
    <mergeCell ref="B13:C13"/>
    <mergeCell ref="D13:E13"/>
    <mergeCell ref="F13:G13"/>
    <mergeCell ref="H13:I13"/>
    <mergeCell ref="B9:C9"/>
    <mergeCell ref="D9:E9"/>
    <mergeCell ref="F9:G9"/>
    <mergeCell ref="H9:I9"/>
    <mergeCell ref="B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5:C25"/>
    <mergeCell ref="D25:E25"/>
    <mergeCell ref="F25:G25"/>
    <mergeCell ref="H25:I25"/>
    <mergeCell ref="B26:C26"/>
    <mergeCell ref="D26:E26"/>
    <mergeCell ref="F26:G26"/>
    <mergeCell ref="H26:I26"/>
    <mergeCell ref="B22:I22"/>
    <mergeCell ref="B23:C23"/>
    <mergeCell ref="D23:E23"/>
    <mergeCell ref="F23:G23"/>
    <mergeCell ref="H23:I23"/>
    <mergeCell ref="B24:C24"/>
    <mergeCell ref="D24:E24"/>
    <mergeCell ref="F24:G24"/>
    <mergeCell ref="H24:I24"/>
    <mergeCell ref="H29:I29"/>
    <mergeCell ref="B30:C30"/>
    <mergeCell ref="D30:E30"/>
    <mergeCell ref="F30:G30"/>
    <mergeCell ref="H30:I30"/>
    <mergeCell ref="B27:C27"/>
    <mergeCell ref="D27:E27"/>
    <mergeCell ref="F27:G27"/>
    <mergeCell ref="H27:I27"/>
    <mergeCell ref="B28:C28"/>
    <mergeCell ref="D28:E28"/>
    <mergeCell ref="F28:G28"/>
    <mergeCell ref="H28:I28"/>
    <mergeCell ref="B1:I1"/>
    <mergeCell ref="B42:D42"/>
    <mergeCell ref="F42:I42"/>
    <mergeCell ref="B43:D43"/>
    <mergeCell ref="F43:I43"/>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s>
  <pageMargins left="1.4173228346456694" right="0.23622047244094491" top="0.74803149606299213" bottom="0.74803149606299213" header="0.31496062992125984" footer="0.31496062992125984"/>
  <pageSetup scale="93" fitToWidth="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49"/>
  <sheetViews>
    <sheetView showGridLines="0" zoomScale="85" zoomScaleNormal="85" workbookViewId="0"/>
  </sheetViews>
  <sheetFormatPr baseColWidth="10" defaultRowHeight="12.75"/>
  <cols>
    <col min="1" max="1" width="6.85546875" style="190" customWidth="1"/>
    <col min="2" max="2" width="47.85546875" style="190" customWidth="1"/>
    <col min="3" max="3" width="2" style="190" customWidth="1"/>
    <col min="4" max="4" width="24.85546875" style="190" customWidth="1"/>
    <col min="5" max="5" width="25.5703125" style="190" customWidth="1"/>
    <col min="6" max="16384" width="11.42578125" style="190"/>
  </cols>
  <sheetData>
    <row r="1" spans="2:5">
      <c r="B1" s="936" t="s">
        <v>1228</v>
      </c>
      <c r="C1" s="937"/>
      <c r="D1" s="937"/>
      <c r="E1" s="938"/>
    </row>
    <row r="2" spans="2:5">
      <c r="B2" s="933" t="s">
        <v>440</v>
      </c>
      <c r="C2" s="805"/>
      <c r="D2" s="805"/>
      <c r="E2" s="934"/>
    </row>
    <row r="3" spans="2:5">
      <c r="B3" s="933" t="s">
        <v>445</v>
      </c>
      <c r="C3" s="805"/>
      <c r="D3" s="805"/>
      <c r="E3" s="934"/>
    </row>
    <row r="4" spans="2:5">
      <c r="B4" s="939" t="s">
        <v>1772</v>
      </c>
      <c r="C4" s="940"/>
      <c r="D4" s="940"/>
      <c r="E4" s="941"/>
    </row>
    <row r="5" spans="2:5">
      <c r="B5" s="23"/>
      <c r="C5" s="23"/>
      <c r="D5" s="23"/>
    </row>
    <row r="6" spans="2:5">
      <c r="B6" s="28" t="s">
        <v>3</v>
      </c>
      <c r="C6" s="942" t="s">
        <v>509</v>
      </c>
      <c r="D6" s="942"/>
      <c r="E6" s="942"/>
    </row>
    <row r="7" spans="2:5">
      <c r="B7" s="23"/>
      <c r="C7" s="23"/>
      <c r="D7" s="23"/>
    </row>
    <row r="8" spans="2:5">
      <c r="B8" s="325" t="s">
        <v>398</v>
      </c>
      <c r="C8" s="325"/>
      <c r="D8" s="325" t="s">
        <v>198</v>
      </c>
      <c r="E8" s="325" t="s">
        <v>220</v>
      </c>
    </row>
    <row r="9" spans="2:5">
      <c r="B9" s="943" t="s">
        <v>405</v>
      </c>
      <c r="C9" s="944"/>
      <c r="D9" s="945"/>
      <c r="E9" s="946"/>
    </row>
    <row r="10" spans="2:5">
      <c r="B10" s="326"/>
      <c r="C10" s="723"/>
      <c r="D10" s="326"/>
      <c r="E10" s="327"/>
    </row>
    <row r="11" spans="2:5">
      <c r="B11" s="326"/>
      <c r="C11" s="723"/>
      <c r="D11" s="326"/>
      <c r="E11" s="327"/>
    </row>
    <row r="12" spans="2:5">
      <c r="B12" s="326"/>
      <c r="C12" s="723"/>
      <c r="D12" s="326"/>
      <c r="E12" s="327"/>
    </row>
    <row r="13" spans="2:5">
      <c r="B13" s="326"/>
      <c r="C13" s="723"/>
      <c r="D13" s="326"/>
      <c r="E13" s="327"/>
    </row>
    <row r="14" spans="2:5">
      <c r="B14" s="326"/>
      <c r="C14" s="723"/>
      <c r="D14" s="326"/>
      <c r="E14" s="327"/>
    </row>
    <row r="15" spans="2:5">
      <c r="B15" s="326"/>
      <c r="C15" s="723"/>
      <c r="D15" s="326"/>
      <c r="E15" s="327"/>
    </row>
    <row r="16" spans="2:5">
      <c r="B16" s="326"/>
      <c r="C16" s="723"/>
      <c r="D16" s="326"/>
      <c r="E16" s="327"/>
    </row>
    <row r="17" spans="2:5">
      <c r="B17" s="326"/>
      <c r="C17" s="723"/>
      <c r="D17" s="326"/>
      <c r="E17" s="327"/>
    </row>
    <row r="18" spans="2:5">
      <c r="B18" s="326"/>
      <c r="C18" s="723"/>
      <c r="D18" s="326"/>
      <c r="E18" s="327"/>
    </row>
    <row r="19" spans="2:5">
      <c r="B19" s="326"/>
      <c r="C19" s="723"/>
      <c r="D19" s="326"/>
      <c r="E19" s="327"/>
    </row>
    <row r="20" spans="2:5">
      <c r="B20" s="731" t="s">
        <v>409</v>
      </c>
      <c r="C20" s="35"/>
      <c r="D20" s="326">
        <f>SUM(D10:D19)</f>
        <v>0</v>
      </c>
      <c r="E20" s="326">
        <f>SUM(E10:E19)</f>
        <v>0</v>
      </c>
    </row>
    <row r="21" spans="2:5">
      <c r="B21" s="326"/>
      <c r="C21" s="723"/>
      <c r="D21" s="326"/>
      <c r="E21" s="327"/>
    </row>
    <row r="22" spans="2:5">
      <c r="B22" s="943" t="s">
        <v>407</v>
      </c>
      <c r="C22" s="947"/>
      <c r="D22" s="945"/>
      <c r="E22" s="946"/>
    </row>
    <row r="23" spans="2:5">
      <c r="B23" s="326"/>
      <c r="C23" s="723"/>
      <c r="D23" s="326"/>
      <c r="E23" s="327"/>
    </row>
    <row r="24" spans="2:5">
      <c r="B24" s="326"/>
      <c r="C24" s="723"/>
      <c r="D24" s="326"/>
      <c r="E24" s="327"/>
    </row>
    <row r="25" spans="2:5">
      <c r="B25" s="326"/>
      <c r="C25" s="723"/>
      <c r="D25" s="326"/>
      <c r="E25" s="327"/>
    </row>
    <row r="26" spans="2:5">
      <c r="B26" s="326"/>
      <c r="C26" s="723"/>
      <c r="D26" s="326"/>
      <c r="E26" s="327"/>
    </row>
    <row r="27" spans="2:5">
      <c r="B27" s="326"/>
      <c r="C27" s="723"/>
      <c r="D27" s="326"/>
      <c r="E27" s="327"/>
    </row>
    <row r="28" spans="2:5">
      <c r="B28" s="326"/>
      <c r="C28" s="723"/>
      <c r="D28" s="326"/>
      <c r="E28" s="327"/>
    </row>
    <row r="29" spans="2:5">
      <c r="B29" s="326"/>
      <c r="C29" s="723"/>
      <c r="D29" s="326"/>
      <c r="E29" s="327"/>
    </row>
    <row r="30" spans="2:5">
      <c r="B30" s="326"/>
      <c r="C30" s="723"/>
      <c r="D30" s="326"/>
      <c r="E30" s="327"/>
    </row>
    <row r="31" spans="2:5">
      <c r="B31" s="326"/>
      <c r="C31" s="723"/>
      <c r="D31" s="326"/>
      <c r="E31" s="327"/>
    </row>
    <row r="32" spans="2:5">
      <c r="B32" s="326"/>
      <c r="C32" s="723"/>
      <c r="D32" s="326"/>
      <c r="E32" s="327"/>
    </row>
    <row r="33" spans="2:7">
      <c r="B33" s="326"/>
      <c r="C33" s="723"/>
      <c r="D33" s="326"/>
      <c r="E33" s="327"/>
    </row>
    <row r="34" spans="2:7">
      <c r="B34" s="326"/>
      <c r="C34" s="723"/>
      <c r="D34" s="326"/>
      <c r="E34" s="327"/>
    </row>
    <row r="35" spans="2:7">
      <c r="B35" s="731" t="s">
        <v>410</v>
      </c>
      <c r="C35" s="35"/>
      <c r="D35" s="326">
        <f>SUM(D23:D34)</f>
        <v>0</v>
      </c>
      <c r="E35" s="326">
        <f>SUM(E23:E34)</f>
        <v>0</v>
      </c>
    </row>
    <row r="36" spans="2:7">
      <c r="B36" s="326"/>
      <c r="C36" s="723"/>
      <c r="D36" s="326"/>
      <c r="E36" s="327"/>
    </row>
    <row r="37" spans="2:7">
      <c r="B37" s="731" t="s">
        <v>130</v>
      </c>
      <c r="C37" s="328"/>
      <c r="D37" s="732">
        <f>+D20+D35</f>
        <v>0</v>
      </c>
      <c r="E37" s="732">
        <f>+E20+E35</f>
        <v>0</v>
      </c>
    </row>
    <row r="39" spans="2:7">
      <c r="B39" s="16" t="s">
        <v>76</v>
      </c>
    </row>
    <row r="40" spans="2:7">
      <c r="B40" s="23"/>
    </row>
    <row r="41" spans="2:7">
      <c r="B41" s="23"/>
    </row>
    <row r="42" spans="2:7">
      <c r="B42" s="23"/>
    </row>
    <row r="43" spans="2:7">
      <c r="B43" s="23"/>
    </row>
    <row r="44" spans="2:7">
      <c r="B44" s="23"/>
    </row>
    <row r="45" spans="2:7">
      <c r="B45" s="23"/>
    </row>
    <row r="46" spans="2:7">
      <c r="B46" s="23"/>
    </row>
    <row r="47" spans="2:7">
      <c r="B47" s="412"/>
      <c r="C47" s="194"/>
      <c r="D47" s="269"/>
      <c r="E47" s="269"/>
      <c r="F47" s="194"/>
      <c r="G47" s="194"/>
    </row>
    <row r="48" spans="2:7">
      <c r="B48" s="725" t="s">
        <v>757</v>
      </c>
      <c r="C48" s="727"/>
      <c r="D48" s="803" t="s">
        <v>758</v>
      </c>
      <c r="E48" s="803"/>
      <c r="F48" s="370"/>
      <c r="G48" s="370"/>
    </row>
    <row r="49" spans="2:7">
      <c r="B49" s="730" t="s">
        <v>1072</v>
      </c>
      <c r="C49" s="730"/>
      <c r="D49" s="790" t="s">
        <v>1073</v>
      </c>
      <c r="E49" s="790"/>
      <c r="F49" s="371"/>
      <c r="G49" s="371"/>
    </row>
  </sheetData>
  <mergeCells count="9">
    <mergeCell ref="D48:E48"/>
    <mergeCell ref="D49:E49"/>
    <mergeCell ref="B1:E1"/>
    <mergeCell ref="B2:E2"/>
    <mergeCell ref="B3:E3"/>
    <mergeCell ref="B4:E4"/>
    <mergeCell ref="C6:E6"/>
    <mergeCell ref="B9:E9"/>
    <mergeCell ref="B22:E22"/>
  </mergeCells>
  <pageMargins left="0.43307086614173229" right="0.23622047244094488" top="0.74803149606299213" bottom="0.74803149606299213" header="0.31496062992125984" footer="0.31496062992125984"/>
  <pageSetup scale="82" fitToWidth="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6"/>
  <sheetViews>
    <sheetView showGridLines="0" zoomScale="85" zoomScaleNormal="85" workbookViewId="0"/>
  </sheetViews>
  <sheetFormatPr baseColWidth="10" defaultRowHeight="12.75"/>
  <cols>
    <col min="1" max="1" width="1.140625" style="190" customWidth="1"/>
    <col min="2" max="2" width="60" style="190" customWidth="1"/>
    <col min="3" max="3" width="14.7109375" style="190" customWidth="1"/>
    <col min="4" max="5" width="13.7109375" style="190" bestFit="1" customWidth="1"/>
    <col min="6" max="6" width="4.28515625" style="23" customWidth="1"/>
    <col min="7" max="16384" width="11.42578125" style="190"/>
  </cols>
  <sheetData>
    <row r="1" spans="1:6" ht="15" customHeight="1">
      <c r="A1" s="936" t="s">
        <v>1228</v>
      </c>
      <c r="B1" s="937"/>
      <c r="C1" s="937"/>
      <c r="D1" s="937"/>
      <c r="E1" s="938"/>
    </row>
    <row r="2" spans="1:6">
      <c r="A2" s="933" t="s">
        <v>440</v>
      </c>
      <c r="B2" s="805"/>
      <c r="C2" s="805"/>
      <c r="D2" s="805"/>
      <c r="E2" s="934"/>
    </row>
    <row r="3" spans="1:6">
      <c r="A3" s="933" t="s">
        <v>446</v>
      </c>
      <c r="B3" s="805"/>
      <c r="C3" s="805"/>
      <c r="D3" s="805"/>
      <c r="E3" s="934"/>
    </row>
    <row r="4" spans="1:6">
      <c r="A4" s="939" t="s">
        <v>1773</v>
      </c>
      <c r="B4" s="940"/>
      <c r="C4" s="940"/>
      <c r="D4" s="940"/>
      <c r="E4" s="941"/>
    </row>
    <row r="5" spans="1:6" s="23" customFormat="1" ht="6" customHeight="1"/>
    <row r="6" spans="1:6" s="23" customFormat="1" ht="6" customHeight="1"/>
    <row r="7" spans="1:6" s="23" customFormat="1" ht="14.25" customHeight="1">
      <c r="B7" s="420" t="s">
        <v>854</v>
      </c>
      <c r="C7" s="108"/>
      <c r="D7" s="29"/>
      <c r="E7" s="305"/>
      <c r="F7" s="723"/>
    </row>
    <row r="8" spans="1:6" s="23" customFormat="1" ht="6" customHeight="1"/>
    <row r="9" spans="1:6" s="23" customFormat="1" ht="6" customHeight="1"/>
    <row r="10" spans="1:6" s="23" customFormat="1" ht="14.25">
      <c r="A10" s="948" t="s">
        <v>74</v>
      </c>
      <c r="B10" s="948"/>
      <c r="C10" s="329" t="s">
        <v>195</v>
      </c>
      <c r="D10" s="329" t="s">
        <v>198</v>
      </c>
      <c r="E10" s="329" t="s">
        <v>464</v>
      </c>
    </row>
    <row r="11" spans="1:6" s="23" customFormat="1" ht="5.25" customHeight="1" thickBot="1">
      <c r="A11" s="292"/>
      <c r="B11" s="293"/>
      <c r="C11" s="308"/>
      <c r="D11" s="308"/>
      <c r="E11" s="308"/>
    </row>
    <row r="12" spans="1:6" s="23" customFormat="1" ht="13.5" thickBot="1">
      <c r="A12" s="330"/>
      <c r="B12" s="331" t="s">
        <v>411</v>
      </c>
      <c r="C12" s="453">
        <v>122681440.48999999</v>
      </c>
      <c r="D12" s="335">
        <v>210259277.16</v>
      </c>
      <c r="E12" s="335">
        <f>+E16</f>
        <v>210259277.16</v>
      </c>
    </row>
    <row r="13" spans="1:6" s="23" customFormat="1">
      <c r="A13" s="949" t="s">
        <v>465</v>
      </c>
      <c r="B13" s="950"/>
      <c r="C13" s="332">
        <f>+[4]EAI!E33</f>
        <v>0</v>
      </c>
      <c r="D13" s="332">
        <f>+[4]EAI!H33</f>
        <v>0</v>
      </c>
      <c r="E13" s="333">
        <f>+[4]EAI!I33</f>
        <v>0</v>
      </c>
    </row>
    <row r="14" spans="1:6" s="23" customFormat="1" ht="13.5" thickBot="1">
      <c r="A14" s="951" t="s">
        <v>466</v>
      </c>
      <c r="B14" s="952"/>
      <c r="C14" s="334">
        <f>+[4]EAI!E46</f>
        <v>0</v>
      </c>
      <c r="D14" s="334">
        <f>+[4]EAI!H46</f>
        <v>0</v>
      </c>
      <c r="E14" s="335">
        <f>+[4]EAI!I46</f>
        <v>0</v>
      </c>
    </row>
    <row r="15" spans="1:6" s="23" customFormat="1" ht="13.5" thickBot="1">
      <c r="A15" s="336"/>
      <c r="B15" s="331" t="s">
        <v>412</v>
      </c>
      <c r="C15" s="308"/>
      <c r="D15" s="308"/>
      <c r="E15" s="308"/>
    </row>
    <row r="16" spans="1:6" s="23" customFormat="1">
      <c r="A16" s="959" t="s">
        <v>467</v>
      </c>
      <c r="B16" s="960"/>
      <c r="C16" s="453">
        <v>122681440.48999999</v>
      </c>
      <c r="D16" s="335">
        <f>+D12</f>
        <v>210259277.16</v>
      </c>
      <c r="E16" s="335">
        <v>210259277.16</v>
      </c>
    </row>
    <row r="17" spans="1:5" s="23" customFormat="1" ht="13.5" thickBot="1">
      <c r="A17" s="961" t="s">
        <v>468</v>
      </c>
      <c r="B17" s="962"/>
      <c r="C17" s="337"/>
      <c r="D17" s="337"/>
      <c r="E17" s="338"/>
    </row>
    <row r="18" spans="1:5" s="23" customFormat="1" ht="13.5" thickBot="1">
      <c r="A18" s="339"/>
      <c r="B18" s="340" t="s">
        <v>413</v>
      </c>
      <c r="C18" s="341">
        <f>+C12-C15</f>
        <v>122681440.48999999</v>
      </c>
      <c r="D18" s="341">
        <f>+D12-D15</f>
        <v>210259277.16</v>
      </c>
      <c r="E18" s="342">
        <f>+E12-E15</f>
        <v>210259277.16</v>
      </c>
    </row>
    <row r="19" spans="1:5" s="23" customFormat="1" ht="13.5" thickBot="1"/>
    <row r="20" spans="1:5" s="23" customFormat="1" ht="15" thickBot="1">
      <c r="A20" s="963" t="s">
        <v>74</v>
      </c>
      <c r="B20" s="964"/>
      <c r="C20" s="343" t="s">
        <v>195</v>
      </c>
      <c r="D20" s="343" t="s">
        <v>198</v>
      </c>
      <c r="E20" s="344" t="s">
        <v>464</v>
      </c>
    </row>
    <row r="21" spans="1:5" s="23" customFormat="1" ht="6.75" customHeight="1">
      <c r="A21" s="345"/>
      <c r="B21" s="346"/>
      <c r="C21" s="346"/>
      <c r="D21" s="346"/>
      <c r="E21" s="347"/>
    </row>
    <row r="22" spans="1:5" s="23" customFormat="1">
      <c r="A22" s="953" t="s">
        <v>414</v>
      </c>
      <c r="B22" s="954"/>
      <c r="C22" s="334">
        <v>122681440.48999999</v>
      </c>
      <c r="D22" s="334">
        <v>207610427.19999999</v>
      </c>
      <c r="E22" s="334">
        <f>+D22</f>
        <v>207610427.19999999</v>
      </c>
    </row>
    <row r="23" spans="1:5" s="23" customFormat="1" ht="6" customHeight="1">
      <c r="A23" s="348"/>
      <c r="B23" s="734"/>
      <c r="C23" s="334"/>
      <c r="D23" s="334"/>
      <c r="E23" s="335"/>
    </row>
    <row r="24" spans="1:5" s="23" customFormat="1">
      <c r="A24" s="953" t="s">
        <v>415</v>
      </c>
      <c r="B24" s="954"/>
      <c r="C24" s="334"/>
      <c r="D24" s="334"/>
      <c r="E24" s="335"/>
    </row>
    <row r="25" spans="1:5" s="23" customFormat="1" ht="7.5" customHeight="1" thickBot="1">
      <c r="A25" s="349"/>
      <c r="B25" s="350"/>
      <c r="C25" s="337"/>
      <c r="D25" s="337"/>
      <c r="E25" s="338"/>
    </row>
    <row r="26" spans="1:5" s="23" customFormat="1" ht="13.5" thickBot="1">
      <c r="A26" s="349"/>
      <c r="B26" s="340" t="s">
        <v>416</v>
      </c>
      <c r="C26" s="334">
        <v>122681440.48999999</v>
      </c>
      <c r="D26" s="334">
        <f>+D22</f>
        <v>207610427.19999999</v>
      </c>
      <c r="E26" s="334">
        <f>+E22</f>
        <v>207610427.19999999</v>
      </c>
    </row>
    <row r="27" spans="1:5" s="23" customFormat="1" ht="13.5" thickBot="1"/>
    <row r="28" spans="1:5" s="23" customFormat="1" ht="15" thickBot="1">
      <c r="A28" s="965" t="s">
        <v>74</v>
      </c>
      <c r="B28" s="966"/>
      <c r="C28" s="351" t="s">
        <v>195</v>
      </c>
      <c r="D28" s="351" t="s">
        <v>198</v>
      </c>
      <c r="E28" s="352" t="s">
        <v>464</v>
      </c>
    </row>
    <row r="29" spans="1:5" s="23" customFormat="1" ht="5.25" customHeight="1">
      <c r="A29" s="345"/>
      <c r="B29" s="346"/>
      <c r="C29" s="346"/>
      <c r="D29" s="346"/>
      <c r="E29" s="347"/>
    </row>
    <row r="30" spans="1:5" s="23" customFormat="1">
      <c r="A30" s="953" t="s">
        <v>417</v>
      </c>
      <c r="B30" s="954"/>
      <c r="C30" s="334">
        <f>+[4]EAI!E52</f>
        <v>0</v>
      </c>
      <c r="D30" s="334">
        <f>+[4]EAI!H51</f>
        <v>0</v>
      </c>
      <c r="E30" s="335">
        <f>+[4]EAI!I54</f>
        <v>0</v>
      </c>
    </row>
    <row r="31" spans="1:5" s="23" customFormat="1" ht="5.25" customHeight="1">
      <c r="A31" s="348"/>
      <c r="B31" s="734"/>
      <c r="C31" s="334"/>
      <c r="D31" s="334"/>
      <c r="E31" s="335"/>
    </row>
    <row r="32" spans="1:5" s="23" customFormat="1" ht="13.5" thickBot="1">
      <c r="A32" s="955" t="s">
        <v>418</v>
      </c>
      <c r="B32" s="956"/>
      <c r="C32" s="337"/>
      <c r="D32" s="337"/>
      <c r="E32" s="338"/>
    </row>
    <row r="33" spans="1:6" s="23" customFormat="1" ht="13.5" customHeight="1" thickBot="1">
      <c r="A33" s="296"/>
      <c r="B33" s="353"/>
      <c r="C33" s="334"/>
      <c r="D33" s="334"/>
      <c r="E33" s="334"/>
    </row>
    <row r="34" spans="1:6" s="23" customFormat="1" ht="13.5" thickBot="1">
      <c r="A34" s="336"/>
      <c r="B34" s="331" t="s">
        <v>419</v>
      </c>
      <c r="C34" s="760">
        <f>+C12-C22</f>
        <v>0</v>
      </c>
      <c r="D34" s="354">
        <f>+D18-D26</f>
        <v>2648849.9600000083</v>
      </c>
      <c r="E34" s="354">
        <f>+E18-E26</f>
        <v>2648849.9600000083</v>
      </c>
    </row>
    <row r="35" spans="1:6" s="23" customFormat="1" ht="15" customHeight="1"/>
    <row r="36" spans="1:6" s="23" customFormat="1" ht="15" customHeight="1">
      <c r="A36" s="16" t="s">
        <v>76</v>
      </c>
      <c r="B36" s="16"/>
      <c r="C36" s="16"/>
      <c r="D36" s="16"/>
      <c r="E36" s="16"/>
    </row>
    <row r="37" spans="1:6" s="23" customFormat="1" ht="45" customHeight="1">
      <c r="B37" s="957" t="s">
        <v>420</v>
      </c>
      <c r="C37" s="957"/>
      <c r="D37" s="957"/>
      <c r="E37" s="957"/>
    </row>
    <row r="38" spans="1:6" s="23" customFormat="1" ht="27" customHeight="1">
      <c r="B38" s="957" t="s">
        <v>421</v>
      </c>
      <c r="C38" s="957"/>
      <c r="D38" s="957"/>
      <c r="E38" s="957"/>
    </row>
    <row r="39" spans="1:6" s="23" customFormat="1">
      <c r="B39" s="958" t="s">
        <v>422</v>
      </c>
      <c r="C39" s="958"/>
      <c r="D39" s="958"/>
      <c r="E39" s="958"/>
    </row>
    <row r="40" spans="1:6" s="23" customFormat="1">
      <c r="B40" s="733"/>
      <c r="C40" s="733"/>
      <c r="D40" s="733"/>
      <c r="E40" s="733"/>
    </row>
    <row r="41" spans="1:6" s="23" customFormat="1">
      <c r="B41" s="733"/>
      <c r="C41" s="733"/>
      <c r="D41" s="733"/>
      <c r="E41" s="733"/>
    </row>
    <row r="42" spans="1:6" s="23" customFormat="1" ht="20.100000000000001" customHeight="1">
      <c r="B42" s="121"/>
      <c r="C42" s="121"/>
      <c r="D42" s="121"/>
      <c r="E42" s="121"/>
    </row>
    <row r="43" spans="1:6" s="23" customFormat="1" ht="20.100000000000001" customHeight="1">
      <c r="B43" s="121"/>
      <c r="C43" s="121"/>
      <c r="D43" s="121"/>
      <c r="E43" s="121"/>
    </row>
    <row r="44" spans="1:6" s="23" customFormat="1" ht="10.5" customHeight="1">
      <c r="B44" s="723"/>
      <c r="D44" s="723"/>
      <c r="E44" s="723"/>
    </row>
    <row r="45" spans="1:6">
      <c r="B45" s="727" t="s">
        <v>757</v>
      </c>
      <c r="C45" s="917" t="s">
        <v>758</v>
      </c>
      <c r="D45" s="917"/>
      <c r="E45" s="917"/>
      <c r="F45" s="190"/>
    </row>
    <row r="46" spans="1:6">
      <c r="B46" s="730" t="s">
        <v>1072</v>
      </c>
      <c r="C46" s="917" t="s">
        <v>1073</v>
      </c>
      <c r="D46" s="917"/>
      <c r="E46" s="917"/>
    </row>
  </sheetData>
  <mergeCells count="20">
    <mergeCell ref="A1:E1"/>
    <mergeCell ref="A30:B30"/>
    <mergeCell ref="A32:B32"/>
    <mergeCell ref="B37:E37"/>
    <mergeCell ref="B38:E38"/>
    <mergeCell ref="A16:B16"/>
    <mergeCell ref="A17:B17"/>
    <mergeCell ref="A20:B20"/>
    <mergeCell ref="A22:B22"/>
    <mergeCell ref="A24:B24"/>
    <mergeCell ref="A28:B28"/>
    <mergeCell ref="A2:E2"/>
    <mergeCell ref="A3:E3"/>
    <mergeCell ref="A4:E4"/>
    <mergeCell ref="A10:B10"/>
    <mergeCell ref="A13:B13"/>
    <mergeCell ref="A14:B14"/>
    <mergeCell ref="C46:E46"/>
    <mergeCell ref="B39:E39"/>
    <mergeCell ref="C45:E45"/>
  </mergeCells>
  <pageMargins left="1.5" right="0.70866141732283472" top="0.74803149606299213" bottom="0.74803149606299213" header="0.31496062992125984" footer="0.31496062992125984"/>
  <pageSetup scale="87" fitToWidth="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heetViews>
  <sheetFormatPr baseColWidth="10" defaultRowHeight="1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48"/>
  <sheetViews>
    <sheetView showGridLines="0" topLeftCell="A22" zoomScale="85" zoomScaleNormal="85" workbookViewId="0">
      <selection activeCell="N9" sqref="N9"/>
    </sheetView>
  </sheetViews>
  <sheetFormatPr baseColWidth="10" defaultRowHeight="12.75"/>
  <cols>
    <col min="1" max="1" width="2.140625" style="23" customWidth="1"/>
    <col min="2" max="3" width="3.7109375" style="190" customWidth="1"/>
    <col min="4" max="4" width="65.7109375" style="190" customWidth="1"/>
    <col min="5" max="5" width="17.42578125" style="190" customWidth="1"/>
    <col min="6" max="6" width="15.5703125" style="190" customWidth="1"/>
    <col min="7" max="7" width="14.140625" style="190" bestFit="1" customWidth="1"/>
    <col min="8" max="8" width="15.28515625" style="190" customWidth="1"/>
    <col min="9" max="9" width="14" style="190" customWidth="1"/>
    <col min="10" max="10" width="13.42578125" style="190" bestFit="1" customWidth="1"/>
    <col min="11" max="11" width="16.140625" style="190" customWidth="1"/>
    <col min="12" max="12" width="13.7109375" style="190" bestFit="1" customWidth="1"/>
    <col min="13" max="13" width="3.140625" style="23" customWidth="1"/>
    <col min="14" max="16384" width="11.42578125" style="190"/>
  </cols>
  <sheetData>
    <row r="1" spans="2:12">
      <c r="B1" s="805" t="s">
        <v>1228</v>
      </c>
      <c r="C1" s="805"/>
      <c r="D1" s="805"/>
      <c r="E1" s="805"/>
      <c r="F1" s="805"/>
      <c r="G1" s="805"/>
      <c r="H1" s="805"/>
      <c r="I1" s="805"/>
      <c r="J1" s="805"/>
      <c r="K1" s="805"/>
      <c r="L1" s="805"/>
    </row>
    <row r="2" spans="2:12">
      <c r="B2" s="805" t="s">
        <v>447</v>
      </c>
      <c r="C2" s="805"/>
      <c r="D2" s="805"/>
      <c r="E2" s="805"/>
      <c r="F2" s="805"/>
      <c r="G2" s="805"/>
      <c r="H2" s="805"/>
      <c r="I2" s="805"/>
      <c r="J2" s="805"/>
      <c r="K2" s="805"/>
      <c r="L2" s="805"/>
    </row>
    <row r="3" spans="2:12">
      <c r="B3" s="805" t="s">
        <v>1774</v>
      </c>
      <c r="C3" s="805"/>
      <c r="D3" s="805"/>
      <c r="E3" s="805"/>
      <c r="F3" s="805"/>
      <c r="G3" s="805"/>
      <c r="H3" s="805"/>
      <c r="I3" s="805"/>
      <c r="J3" s="805"/>
      <c r="K3" s="805"/>
      <c r="L3" s="805"/>
    </row>
    <row r="4" spans="2:12" s="23" customFormat="1" ht="8.25" customHeight="1">
      <c r="B4" s="170"/>
      <c r="C4" s="170"/>
      <c r="D4" s="170"/>
      <c r="E4" s="170"/>
      <c r="F4" s="170"/>
      <c r="G4" s="170"/>
      <c r="H4" s="170"/>
      <c r="I4" s="170"/>
      <c r="J4" s="170"/>
      <c r="K4" s="170"/>
      <c r="L4" s="170"/>
    </row>
    <row r="5" spans="2:12" s="23" customFormat="1" ht="24" customHeight="1">
      <c r="D5" s="28" t="s">
        <v>3</v>
      </c>
      <c r="E5" s="409" t="s">
        <v>858</v>
      </c>
      <c r="F5" s="409"/>
      <c r="G5" s="409"/>
      <c r="H5" s="409"/>
      <c r="I5" s="723"/>
      <c r="J5" s="723"/>
      <c r="K5" s="62"/>
      <c r="L5" s="170"/>
    </row>
    <row r="6" spans="2:12" s="23" customFormat="1" ht="8.25" customHeight="1">
      <c r="B6" s="170"/>
      <c r="C6" s="170"/>
      <c r="D6" s="170"/>
      <c r="E6" s="170"/>
      <c r="F6" s="170"/>
      <c r="G6" s="170"/>
      <c r="H6" s="170"/>
      <c r="I6" s="170"/>
      <c r="J6" s="170"/>
      <c r="K6" s="170"/>
      <c r="L6" s="170"/>
    </row>
    <row r="7" spans="2:12">
      <c r="B7" s="919" t="s">
        <v>74</v>
      </c>
      <c r="C7" s="969"/>
      <c r="D7" s="920"/>
      <c r="E7" s="916" t="s">
        <v>223</v>
      </c>
      <c r="F7" s="916"/>
      <c r="G7" s="916"/>
      <c r="H7" s="916"/>
      <c r="I7" s="916"/>
      <c r="J7" s="916"/>
      <c r="K7" s="916"/>
      <c r="L7" s="916" t="s">
        <v>217</v>
      </c>
    </row>
    <row r="8" spans="2:12" ht="25.5">
      <c r="B8" s="921"/>
      <c r="C8" s="862"/>
      <c r="D8" s="922"/>
      <c r="E8" s="728" t="s">
        <v>218</v>
      </c>
      <c r="F8" s="728" t="s">
        <v>219</v>
      </c>
      <c r="G8" s="728" t="s">
        <v>197</v>
      </c>
      <c r="H8" s="728" t="s">
        <v>394</v>
      </c>
      <c r="I8" s="728" t="s">
        <v>198</v>
      </c>
      <c r="J8" s="728" t="s">
        <v>395</v>
      </c>
      <c r="K8" s="728" t="s">
        <v>220</v>
      </c>
      <c r="L8" s="916"/>
    </row>
    <row r="9" spans="2:12" ht="15.75" customHeight="1">
      <c r="B9" s="923"/>
      <c r="C9" s="970"/>
      <c r="D9" s="924"/>
      <c r="E9" s="728">
        <v>1</v>
      </c>
      <c r="F9" s="728">
        <v>2</v>
      </c>
      <c r="G9" s="728" t="s">
        <v>221</v>
      </c>
      <c r="H9" s="728">
        <v>4</v>
      </c>
      <c r="I9" s="728">
        <v>5</v>
      </c>
      <c r="J9" s="728">
        <v>6</v>
      </c>
      <c r="K9" s="728">
        <v>7</v>
      </c>
      <c r="L9" s="728" t="s">
        <v>451</v>
      </c>
    </row>
    <row r="10" spans="2:12" ht="15" customHeight="1">
      <c r="B10" s="971" t="s">
        <v>259</v>
      </c>
      <c r="C10" s="952"/>
      <c r="D10" s="972"/>
      <c r="E10" s="572">
        <f t="shared" ref="E10:L10" si="0">+E14+E23</f>
        <v>122681440.48999999</v>
      </c>
      <c r="F10" s="572">
        <f t="shared" si="0"/>
        <v>107619087.98</v>
      </c>
      <c r="G10" s="572">
        <f t="shared" si="0"/>
        <v>230300528.47000003</v>
      </c>
      <c r="H10" s="572">
        <f t="shared" si="0"/>
        <v>0</v>
      </c>
      <c r="I10" s="572">
        <f t="shared" si="0"/>
        <v>207647547.20000002</v>
      </c>
      <c r="J10" s="572">
        <f t="shared" si="0"/>
        <v>207647547.20000002</v>
      </c>
      <c r="K10" s="572">
        <f t="shared" si="0"/>
        <v>207647547.20000002</v>
      </c>
      <c r="L10" s="572">
        <f t="shared" si="0"/>
        <v>22652981.270000011</v>
      </c>
    </row>
    <row r="11" spans="2:12">
      <c r="B11" s="290"/>
      <c r="C11" s="967" t="s">
        <v>260</v>
      </c>
      <c r="D11" s="968"/>
      <c r="E11" s="537">
        <f t="shared" ref="E11:L11" si="1">SUM(E12:E13)</f>
        <v>0</v>
      </c>
      <c r="F11" s="537">
        <f t="shared" si="1"/>
        <v>0</v>
      </c>
      <c r="G11" s="537">
        <f t="shared" si="1"/>
        <v>0</v>
      </c>
      <c r="H11" s="537">
        <f t="shared" si="1"/>
        <v>0</v>
      </c>
      <c r="I11" s="537">
        <f t="shared" si="1"/>
        <v>0</v>
      </c>
      <c r="J11" s="537">
        <f t="shared" si="1"/>
        <v>0</v>
      </c>
      <c r="K11" s="537">
        <f t="shared" si="1"/>
        <v>0</v>
      </c>
      <c r="L11" s="537">
        <f t="shared" si="1"/>
        <v>0</v>
      </c>
    </row>
    <row r="12" spans="2:12">
      <c r="B12" s="290"/>
      <c r="C12" s="734"/>
      <c r="D12" s="735" t="s">
        <v>261</v>
      </c>
      <c r="E12" s="543">
        <v>0</v>
      </c>
      <c r="F12" s="543">
        <v>0</v>
      </c>
      <c r="G12" s="543">
        <f>+E12+F12</f>
        <v>0</v>
      </c>
      <c r="H12" s="543">
        <v>0</v>
      </c>
      <c r="I12" s="543">
        <v>0</v>
      </c>
      <c r="J12" s="543">
        <v>0</v>
      </c>
      <c r="K12" s="543">
        <v>0</v>
      </c>
      <c r="L12" s="543">
        <f t="shared" ref="L12:L39" si="2">+G12-I12</f>
        <v>0</v>
      </c>
    </row>
    <row r="13" spans="2:12">
      <c r="B13" s="290"/>
      <c r="C13" s="734"/>
      <c r="D13" s="735" t="s">
        <v>262</v>
      </c>
      <c r="E13" s="544">
        <v>0</v>
      </c>
      <c r="F13" s="545">
        <v>0</v>
      </c>
      <c r="G13" s="545">
        <v>0</v>
      </c>
      <c r="H13" s="545">
        <v>0</v>
      </c>
      <c r="I13" s="545">
        <v>0</v>
      </c>
      <c r="J13" s="545">
        <v>0</v>
      </c>
      <c r="K13" s="545">
        <v>0</v>
      </c>
      <c r="L13" s="545">
        <f t="shared" si="2"/>
        <v>0</v>
      </c>
    </row>
    <row r="14" spans="2:12">
      <c r="B14" s="290"/>
      <c r="C14" s="967" t="s">
        <v>263</v>
      </c>
      <c r="D14" s="968"/>
      <c r="E14" s="539">
        <f>SUM(E15:E22)</f>
        <v>121549455.89</v>
      </c>
      <c r="F14" s="540">
        <f>SUM(F15:F22)</f>
        <v>101015829.33</v>
      </c>
      <c r="G14" s="539">
        <f>SUM(G15:G17)</f>
        <v>222565285.22000003</v>
      </c>
      <c r="H14" s="538">
        <v>0</v>
      </c>
      <c r="I14" s="539">
        <f>SUM(I15:I22)</f>
        <v>202323663.92000002</v>
      </c>
      <c r="J14" s="540">
        <f>+J15+J17</f>
        <v>202323663.92000002</v>
      </c>
      <c r="K14" s="539">
        <f>SUM(K15:K22)</f>
        <v>202323663.92000002</v>
      </c>
      <c r="L14" s="538">
        <f t="shared" si="2"/>
        <v>20241621.300000012</v>
      </c>
    </row>
    <row r="15" spans="2:12">
      <c r="B15" s="290"/>
      <c r="C15" s="734"/>
      <c r="D15" s="735" t="s">
        <v>264</v>
      </c>
      <c r="E15" s="543">
        <v>100993342.61</v>
      </c>
      <c r="F15" s="543">
        <v>75988659.319999993</v>
      </c>
      <c r="G15" s="543">
        <f>+F15+E15</f>
        <v>176982001.93000001</v>
      </c>
      <c r="H15" s="543">
        <v>0</v>
      </c>
      <c r="I15" s="543">
        <v>162586580.77000001</v>
      </c>
      <c r="J15" s="543">
        <f>+I15</f>
        <v>162586580.77000001</v>
      </c>
      <c r="K15" s="543">
        <f>+J15</f>
        <v>162586580.77000001</v>
      </c>
      <c r="L15" s="543">
        <f t="shared" si="2"/>
        <v>14395421.159999996</v>
      </c>
    </row>
    <row r="16" spans="2:12">
      <c r="B16" s="290"/>
      <c r="C16" s="734"/>
      <c r="D16" s="735" t="s">
        <v>265</v>
      </c>
      <c r="E16" s="543">
        <v>0</v>
      </c>
      <c r="F16" s="543">
        <v>0</v>
      </c>
      <c r="G16" s="543">
        <f t="shared" ref="G16:G17" si="3">+F16+E16</f>
        <v>0</v>
      </c>
      <c r="H16" s="543">
        <v>0</v>
      </c>
      <c r="I16" s="543">
        <v>0</v>
      </c>
      <c r="J16" s="543">
        <f t="shared" ref="J16:J17" si="4">+I16</f>
        <v>0</v>
      </c>
      <c r="K16" s="543">
        <v>0</v>
      </c>
      <c r="L16" s="543">
        <f t="shared" si="2"/>
        <v>0</v>
      </c>
    </row>
    <row r="17" spans="2:12">
      <c r="B17" s="290"/>
      <c r="C17" s="734"/>
      <c r="D17" s="735" t="s">
        <v>266</v>
      </c>
      <c r="E17" s="543">
        <v>20556113.280000001</v>
      </c>
      <c r="F17" s="543">
        <v>25027170.010000002</v>
      </c>
      <c r="G17" s="543">
        <f t="shared" si="3"/>
        <v>45583283.290000007</v>
      </c>
      <c r="H17" s="543">
        <v>0</v>
      </c>
      <c r="I17" s="543">
        <v>39737083.149999999</v>
      </c>
      <c r="J17" s="543">
        <f t="shared" si="4"/>
        <v>39737083.149999999</v>
      </c>
      <c r="K17" s="543">
        <f>+J17</f>
        <v>39737083.149999999</v>
      </c>
      <c r="L17" s="543">
        <f t="shared" si="2"/>
        <v>5846200.140000008</v>
      </c>
    </row>
    <row r="18" spans="2:12">
      <c r="B18" s="290"/>
      <c r="C18" s="734"/>
      <c r="D18" s="735" t="s">
        <v>267</v>
      </c>
      <c r="E18" s="543">
        <v>0</v>
      </c>
      <c r="F18" s="543">
        <v>0</v>
      </c>
      <c r="G18" s="543">
        <v>0</v>
      </c>
      <c r="H18" s="543">
        <v>0</v>
      </c>
      <c r="I18" s="543">
        <v>0</v>
      </c>
      <c r="J18" s="543">
        <v>0</v>
      </c>
      <c r="K18" s="543">
        <v>0</v>
      </c>
      <c r="L18" s="543">
        <f t="shared" si="2"/>
        <v>0</v>
      </c>
    </row>
    <row r="19" spans="2:12">
      <c r="B19" s="290"/>
      <c r="C19" s="734"/>
      <c r="D19" s="735" t="s">
        <v>268</v>
      </c>
      <c r="E19" s="543">
        <v>0</v>
      </c>
      <c r="F19" s="543">
        <v>0</v>
      </c>
      <c r="G19" s="543">
        <v>0</v>
      </c>
      <c r="H19" s="543">
        <v>0</v>
      </c>
      <c r="I19" s="543">
        <v>0</v>
      </c>
      <c r="J19" s="543">
        <v>0</v>
      </c>
      <c r="K19" s="543">
        <v>0</v>
      </c>
      <c r="L19" s="543">
        <f t="shared" si="2"/>
        <v>0</v>
      </c>
    </row>
    <row r="20" spans="2:12">
      <c r="B20" s="290"/>
      <c r="C20" s="734"/>
      <c r="D20" s="735" t="s">
        <v>269</v>
      </c>
      <c r="E20" s="543">
        <v>0</v>
      </c>
      <c r="F20" s="543">
        <v>0</v>
      </c>
      <c r="G20" s="543">
        <v>0</v>
      </c>
      <c r="H20" s="543">
        <v>0</v>
      </c>
      <c r="I20" s="543">
        <v>0</v>
      </c>
      <c r="J20" s="543">
        <v>0</v>
      </c>
      <c r="K20" s="543">
        <v>0</v>
      </c>
      <c r="L20" s="543">
        <f t="shared" si="2"/>
        <v>0</v>
      </c>
    </row>
    <row r="21" spans="2:12">
      <c r="B21" s="290"/>
      <c r="C21" s="734"/>
      <c r="D21" s="735" t="s">
        <v>270</v>
      </c>
      <c r="E21" s="544">
        <v>0</v>
      </c>
      <c r="F21" s="545">
        <v>0</v>
      </c>
      <c r="G21" s="545">
        <v>0</v>
      </c>
      <c r="H21" s="545">
        <v>0</v>
      </c>
      <c r="I21" s="545">
        <v>0</v>
      </c>
      <c r="J21" s="545">
        <v>0</v>
      </c>
      <c r="K21" s="545">
        <v>0</v>
      </c>
      <c r="L21" s="545">
        <f t="shared" si="2"/>
        <v>0</v>
      </c>
    </row>
    <row r="22" spans="2:12">
      <c r="B22" s="290"/>
      <c r="C22" s="734"/>
      <c r="D22" s="735" t="s">
        <v>271</v>
      </c>
      <c r="E22" s="544">
        <v>0</v>
      </c>
      <c r="F22" s="545">
        <v>0</v>
      </c>
      <c r="G22" s="545">
        <v>0</v>
      </c>
      <c r="H22" s="545">
        <v>0</v>
      </c>
      <c r="I22" s="545">
        <v>0</v>
      </c>
      <c r="J22" s="545">
        <v>0</v>
      </c>
      <c r="K22" s="545">
        <v>0</v>
      </c>
      <c r="L22" s="545">
        <f t="shared" si="2"/>
        <v>0</v>
      </c>
    </row>
    <row r="23" spans="2:12">
      <c r="B23" s="290"/>
      <c r="C23" s="967" t="s">
        <v>272</v>
      </c>
      <c r="D23" s="968"/>
      <c r="E23" s="541">
        <f>SUM(E24:E26)</f>
        <v>1131984.6000000001</v>
      </c>
      <c r="F23" s="542">
        <f>SUM(F24:F26)</f>
        <v>6603258.6500000004</v>
      </c>
      <c r="G23" s="542">
        <f>SUM(G24:G26)</f>
        <v>7735243.25</v>
      </c>
      <c r="H23" s="542">
        <v>0</v>
      </c>
      <c r="I23" s="542">
        <f>SUM(I24:I26)</f>
        <v>5323883.28</v>
      </c>
      <c r="J23" s="542">
        <f>+J24</f>
        <v>5323883.28</v>
      </c>
      <c r="K23" s="541">
        <f>SUM(K24:K26)</f>
        <v>5323883.28</v>
      </c>
      <c r="L23" s="538">
        <f t="shared" si="2"/>
        <v>2411359.9699999997</v>
      </c>
    </row>
    <row r="24" spans="2:12">
      <c r="B24" s="290"/>
      <c r="C24" s="734"/>
      <c r="D24" s="735" t="s">
        <v>273</v>
      </c>
      <c r="E24" s="544">
        <v>1131984.6000000001</v>
      </c>
      <c r="F24" s="544">
        <v>6603258.6500000004</v>
      </c>
      <c r="G24" s="544">
        <f>+E24+F24</f>
        <v>7735243.25</v>
      </c>
      <c r="H24" s="544">
        <v>0</v>
      </c>
      <c r="I24" s="544">
        <v>5323883.28</v>
      </c>
      <c r="J24" s="544">
        <f>+I24</f>
        <v>5323883.28</v>
      </c>
      <c r="K24" s="544">
        <f>+J24</f>
        <v>5323883.28</v>
      </c>
      <c r="L24" s="544">
        <f t="shared" si="2"/>
        <v>2411359.9699999997</v>
      </c>
    </row>
    <row r="25" spans="2:12">
      <c r="B25" s="290"/>
      <c r="C25" s="734"/>
      <c r="D25" s="735" t="s">
        <v>274</v>
      </c>
      <c r="E25" s="544">
        <v>0</v>
      </c>
      <c r="F25" s="544">
        <v>0</v>
      </c>
      <c r="G25" s="544">
        <v>0</v>
      </c>
      <c r="H25" s="544">
        <v>0</v>
      </c>
      <c r="I25" s="544">
        <v>0</v>
      </c>
      <c r="J25" s="544">
        <v>0</v>
      </c>
      <c r="K25" s="544">
        <v>0</v>
      </c>
      <c r="L25" s="544">
        <f t="shared" si="2"/>
        <v>0</v>
      </c>
    </row>
    <row r="26" spans="2:12">
      <c r="B26" s="290"/>
      <c r="C26" s="734"/>
      <c r="D26" s="735" t="s">
        <v>275</v>
      </c>
      <c r="E26" s="544">
        <v>0</v>
      </c>
      <c r="F26" s="544">
        <v>0</v>
      </c>
      <c r="G26" s="544">
        <v>0</v>
      </c>
      <c r="H26" s="544">
        <v>0</v>
      </c>
      <c r="I26" s="544">
        <v>0</v>
      </c>
      <c r="J26" s="544">
        <v>0</v>
      </c>
      <c r="K26" s="544">
        <v>0</v>
      </c>
      <c r="L26" s="544">
        <f t="shared" si="2"/>
        <v>0</v>
      </c>
    </row>
    <row r="27" spans="2:12">
      <c r="B27" s="290"/>
      <c r="C27" s="967" t="s">
        <v>276</v>
      </c>
      <c r="D27" s="968"/>
      <c r="E27" s="544">
        <f>SUM(E28:E29)</f>
        <v>0</v>
      </c>
      <c r="F27" s="544">
        <v>0</v>
      </c>
      <c r="G27" s="544">
        <v>0</v>
      </c>
      <c r="H27" s="544">
        <v>0</v>
      </c>
      <c r="I27" s="544">
        <v>0</v>
      </c>
      <c r="J27" s="544">
        <v>0</v>
      </c>
      <c r="K27" s="544">
        <v>0</v>
      </c>
      <c r="L27" s="544">
        <f t="shared" si="2"/>
        <v>0</v>
      </c>
    </row>
    <row r="28" spans="2:12">
      <c r="B28" s="290"/>
      <c r="C28" s="734"/>
      <c r="D28" s="735" t="s">
        <v>277</v>
      </c>
      <c r="E28" s="544">
        <v>0</v>
      </c>
      <c r="F28" s="544">
        <v>0</v>
      </c>
      <c r="G28" s="544">
        <v>0</v>
      </c>
      <c r="H28" s="544">
        <v>0</v>
      </c>
      <c r="I28" s="544">
        <v>0</v>
      </c>
      <c r="J28" s="544">
        <v>0</v>
      </c>
      <c r="K28" s="544">
        <v>0</v>
      </c>
      <c r="L28" s="544">
        <f t="shared" si="2"/>
        <v>0</v>
      </c>
    </row>
    <row r="29" spans="2:12">
      <c r="B29" s="290"/>
      <c r="C29" s="734"/>
      <c r="D29" s="735" t="s">
        <v>278</v>
      </c>
      <c r="E29" s="544">
        <v>0</v>
      </c>
      <c r="F29" s="544">
        <v>0</v>
      </c>
      <c r="G29" s="544">
        <v>0</v>
      </c>
      <c r="H29" s="544">
        <v>0</v>
      </c>
      <c r="I29" s="544">
        <v>0</v>
      </c>
      <c r="J29" s="544">
        <v>0</v>
      </c>
      <c r="K29" s="544">
        <v>0</v>
      </c>
      <c r="L29" s="544">
        <f t="shared" si="2"/>
        <v>0</v>
      </c>
    </row>
    <row r="30" spans="2:12">
      <c r="B30" s="290"/>
      <c r="C30" s="967" t="s">
        <v>279</v>
      </c>
      <c r="D30" s="968"/>
      <c r="E30" s="544">
        <f>SUM(E31:E34)</f>
        <v>0</v>
      </c>
      <c r="F30" s="544">
        <v>0</v>
      </c>
      <c r="G30" s="544">
        <v>0</v>
      </c>
      <c r="H30" s="544">
        <v>0</v>
      </c>
      <c r="I30" s="544">
        <v>0</v>
      </c>
      <c r="J30" s="544">
        <v>0</v>
      </c>
      <c r="K30" s="544">
        <v>0</v>
      </c>
      <c r="L30" s="544">
        <f t="shared" si="2"/>
        <v>0</v>
      </c>
    </row>
    <row r="31" spans="2:12">
      <c r="B31" s="290"/>
      <c r="C31" s="734"/>
      <c r="D31" s="735" t="s">
        <v>280</v>
      </c>
      <c r="E31" s="544">
        <v>0</v>
      </c>
      <c r="F31" s="544">
        <v>0</v>
      </c>
      <c r="G31" s="544">
        <v>0</v>
      </c>
      <c r="H31" s="544">
        <v>0</v>
      </c>
      <c r="I31" s="544">
        <v>0</v>
      </c>
      <c r="J31" s="544">
        <v>0</v>
      </c>
      <c r="K31" s="544">
        <v>0</v>
      </c>
      <c r="L31" s="544">
        <f t="shared" si="2"/>
        <v>0</v>
      </c>
    </row>
    <row r="32" spans="2:12">
      <c r="B32" s="290"/>
      <c r="C32" s="734"/>
      <c r="D32" s="735" t="s">
        <v>281</v>
      </c>
      <c r="E32" s="544">
        <v>0</v>
      </c>
      <c r="F32" s="544">
        <v>0</v>
      </c>
      <c r="G32" s="544">
        <v>0</v>
      </c>
      <c r="H32" s="544">
        <v>0</v>
      </c>
      <c r="I32" s="544">
        <v>0</v>
      </c>
      <c r="J32" s="544">
        <v>0</v>
      </c>
      <c r="K32" s="544">
        <v>0</v>
      </c>
      <c r="L32" s="544">
        <f t="shared" si="2"/>
        <v>0</v>
      </c>
    </row>
    <row r="33" spans="1:13">
      <c r="B33" s="290"/>
      <c r="C33" s="734"/>
      <c r="D33" s="735" t="s">
        <v>282</v>
      </c>
      <c r="E33" s="544">
        <v>0</v>
      </c>
      <c r="F33" s="544">
        <v>0</v>
      </c>
      <c r="G33" s="544">
        <v>0</v>
      </c>
      <c r="H33" s="544">
        <v>0</v>
      </c>
      <c r="I33" s="544">
        <v>0</v>
      </c>
      <c r="J33" s="544">
        <v>0</v>
      </c>
      <c r="K33" s="544">
        <v>0</v>
      </c>
      <c r="L33" s="544">
        <f t="shared" si="2"/>
        <v>0</v>
      </c>
    </row>
    <row r="34" spans="1:13">
      <c r="B34" s="290"/>
      <c r="C34" s="734"/>
      <c r="D34" s="735" t="s">
        <v>283</v>
      </c>
      <c r="E34" s="544">
        <v>0</v>
      </c>
      <c r="F34" s="544">
        <v>0</v>
      </c>
      <c r="G34" s="544">
        <v>0</v>
      </c>
      <c r="H34" s="544">
        <v>0</v>
      </c>
      <c r="I34" s="544">
        <v>0</v>
      </c>
      <c r="J34" s="544">
        <v>0</v>
      </c>
      <c r="K34" s="544">
        <v>0</v>
      </c>
      <c r="L34" s="544">
        <f t="shared" si="2"/>
        <v>0</v>
      </c>
    </row>
    <row r="35" spans="1:13">
      <c r="B35" s="290"/>
      <c r="C35" s="967" t="s">
        <v>284</v>
      </c>
      <c r="D35" s="968"/>
      <c r="E35" s="537">
        <f>SUM(E36)</f>
        <v>0</v>
      </c>
      <c r="F35" s="537">
        <v>0</v>
      </c>
      <c r="G35" s="537">
        <v>0</v>
      </c>
      <c r="H35" s="537">
        <v>0</v>
      </c>
      <c r="I35" s="537">
        <v>0</v>
      </c>
      <c r="J35" s="537">
        <v>0</v>
      </c>
      <c r="K35" s="537">
        <v>0</v>
      </c>
      <c r="L35" s="538">
        <f t="shared" si="2"/>
        <v>0</v>
      </c>
    </row>
    <row r="36" spans="1:13">
      <c r="B36" s="290"/>
      <c r="C36" s="734"/>
      <c r="D36" s="735" t="s">
        <v>285</v>
      </c>
      <c r="E36" s="544">
        <v>0</v>
      </c>
      <c r="F36" s="545">
        <v>0</v>
      </c>
      <c r="G36" s="545">
        <v>0</v>
      </c>
      <c r="H36" s="545">
        <v>0</v>
      </c>
      <c r="I36" s="545">
        <v>0</v>
      </c>
      <c r="J36" s="545">
        <v>0</v>
      </c>
      <c r="K36" s="545">
        <v>0</v>
      </c>
      <c r="L36" s="545">
        <f t="shared" si="2"/>
        <v>0</v>
      </c>
    </row>
    <row r="37" spans="1:13" ht="15" customHeight="1">
      <c r="B37" s="971" t="s">
        <v>286</v>
      </c>
      <c r="C37" s="952"/>
      <c r="D37" s="972"/>
      <c r="E37" s="544">
        <v>0</v>
      </c>
      <c r="F37" s="545">
        <v>0</v>
      </c>
      <c r="G37" s="545">
        <v>0</v>
      </c>
      <c r="H37" s="545">
        <v>0</v>
      </c>
      <c r="I37" s="545">
        <v>0</v>
      </c>
      <c r="J37" s="545">
        <v>0</v>
      </c>
      <c r="K37" s="545">
        <v>0</v>
      </c>
      <c r="L37" s="545">
        <f t="shared" si="2"/>
        <v>0</v>
      </c>
    </row>
    <row r="38" spans="1:13" ht="15" customHeight="1">
      <c r="B38" s="971" t="s">
        <v>287</v>
      </c>
      <c r="C38" s="952"/>
      <c r="D38" s="972"/>
      <c r="E38" s="544">
        <v>0</v>
      </c>
      <c r="F38" s="545">
        <v>0</v>
      </c>
      <c r="G38" s="545">
        <v>0</v>
      </c>
      <c r="H38" s="545">
        <v>0</v>
      </c>
      <c r="I38" s="545">
        <v>0</v>
      </c>
      <c r="J38" s="545">
        <v>0</v>
      </c>
      <c r="K38" s="545">
        <v>0</v>
      </c>
      <c r="L38" s="545">
        <f t="shared" si="2"/>
        <v>0</v>
      </c>
    </row>
    <row r="39" spans="1:13" ht="15.75" customHeight="1">
      <c r="B39" s="971" t="s">
        <v>288</v>
      </c>
      <c r="C39" s="952"/>
      <c r="D39" s="972"/>
      <c r="E39" s="544">
        <v>0</v>
      </c>
      <c r="F39" s="545">
        <v>0</v>
      </c>
      <c r="G39" s="545">
        <v>0</v>
      </c>
      <c r="H39" s="545">
        <v>0</v>
      </c>
      <c r="I39" s="545">
        <v>0</v>
      </c>
      <c r="J39" s="545">
        <v>0</v>
      </c>
      <c r="K39" s="545">
        <v>0</v>
      </c>
      <c r="L39" s="545">
        <f t="shared" si="2"/>
        <v>0</v>
      </c>
    </row>
    <row r="40" spans="1:13">
      <c r="B40" s="355"/>
      <c r="C40" s="527"/>
      <c r="D40" s="528"/>
      <c r="E40" s="546">
        <v>0</v>
      </c>
      <c r="F40" s="547">
        <v>0</v>
      </c>
      <c r="G40" s="547">
        <v>0</v>
      </c>
      <c r="H40" s="547">
        <v>0</v>
      </c>
      <c r="I40" s="547">
        <v>0</v>
      </c>
      <c r="J40" s="547">
        <v>0</v>
      </c>
      <c r="K40" s="547">
        <v>0</v>
      </c>
      <c r="L40" s="547"/>
    </row>
    <row r="41" spans="1:13" s="289" customFormat="1" ht="16.5" customHeight="1">
      <c r="A41" s="211"/>
      <c r="B41" s="302"/>
      <c r="C41" s="973" t="s">
        <v>222</v>
      </c>
      <c r="D41" s="974"/>
      <c r="E41" s="670">
        <f>+E11+E14+E23+E27+E30+E35+E37+E38+E39</f>
        <v>122681440.48999999</v>
      </c>
      <c r="F41" s="670">
        <f>+F11+F14+F23+F27+F30+F35+F37+F38+F39</f>
        <v>107619087.98</v>
      </c>
      <c r="G41" s="670">
        <f>+G11+G14+G23+G27+G30+G35+G37+G38+G39</f>
        <v>230300528.47000003</v>
      </c>
      <c r="H41" s="670">
        <f>+H11+H14+H23+H27+H30+H35+H37+H38+H39</f>
        <v>0</v>
      </c>
      <c r="I41" s="670">
        <f>+I14+I23</f>
        <v>207647547.20000002</v>
      </c>
      <c r="J41" s="670">
        <f>+J11+J14+J23+J27+J30+J35+J37+J38+J39</f>
        <v>207647547.20000002</v>
      </c>
      <c r="K41" s="670">
        <f>+K11+K14+K23+K27+K30+K35+K37+K38+K39</f>
        <v>207647547.20000002</v>
      </c>
      <c r="L41" s="670">
        <f>+L11+L14+L23+L27+L30+L35+L37+L38+L39</f>
        <v>22652981.270000011</v>
      </c>
      <c r="M41" s="211"/>
    </row>
    <row r="42" spans="1:13">
      <c r="B42" s="23"/>
      <c r="C42" s="23"/>
      <c r="D42" s="23"/>
      <c r="E42" s="23"/>
      <c r="F42" s="23"/>
      <c r="G42" s="23"/>
      <c r="H42" s="23"/>
      <c r="I42" s="23"/>
      <c r="J42" s="23"/>
      <c r="K42" s="23"/>
      <c r="L42" s="23"/>
    </row>
    <row r="43" spans="1:13">
      <c r="B43" s="16" t="s">
        <v>76</v>
      </c>
      <c r="F43" s="23"/>
      <c r="G43" s="23"/>
      <c r="H43" s="23"/>
      <c r="I43" s="23"/>
      <c r="J43" s="23"/>
      <c r="K43" s="23"/>
      <c r="L43" s="23"/>
    </row>
    <row r="44" spans="1:13" ht="20.100000000000001" customHeight="1"/>
    <row r="45" spans="1:13" ht="20.100000000000001" customHeight="1"/>
    <row r="46" spans="1:13">
      <c r="D46" s="412"/>
      <c r="G46" s="194"/>
      <c r="L46" s="194"/>
    </row>
    <row r="47" spans="1:13">
      <c r="D47" s="730" t="s">
        <v>757</v>
      </c>
      <c r="G47" s="917" t="s">
        <v>758</v>
      </c>
      <c r="H47" s="901"/>
      <c r="I47" s="901"/>
      <c r="J47" s="901"/>
      <c r="K47" s="901"/>
      <c r="L47" s="917"/>
    </row>
    <row r="48" spans="1:13">
      <c r="D48" s="730" t="s">
        <v>1072</v>
      </c>
      <c r="G48" s="918" t="s">
        <v>1073</v>
      </c>
      <c r="H48" s="918"/>
      <c r="I48" s="918"/>
      <c r="J48" s="918"/>
      <c r="K48" s="918"/>
      <c r="L48" s="918"/>
    </row>
  </sheetData>
  <protectedRanges>
    <protectedRange sqref="E15:E17" name="Rango1"/>
    <protectedRange sqref="F15:F17" name="Rango1_1"/>
    <protectedRange sqref="G15:G17" name="Rango1_2"/>
    <protectedRange sqref="I15:I17" name="Rango1_3"/>
    <protectedRange sqref="K15:K17" name="Rango1_4"/>
    <protectedRange sqref="E24" name="Rango1_5"/>
    <protectedRange sqref="F24" name="Rango1_6"/>
    <protectedRange sqref="G24" name="Rango1_7"/>
    <protectedRange sqref="I24" name="Rango1_8"/>
  </protectedRanges>
  <mergeCells count="19">
    <mergeCell ref="G48:L48"/>
    <mergeCell ref="C35:D35"/>
    <mergeCell ref="B37:D37"/>
    <mergeCell ref="B38:D38"/>
    <mergeCell ref="B39:D39"/>
    <mergeCell ref="C41:D41"/>
    <mergeCell ref="G47:L47"/>
    <mergeCell ref="C30:D30"/>
    <mergeCell ref="B1:L1"/>
    <mergeCell ref="B2:L2"/>
    <mergeCell ref="B3:L3"/>
    <mergeCell ref="B7:D9"/>
    <mergeCell ref="E7:K7"/>
    <mergeCell ref="L7:L8"/>
    <mergeCell ref="B10:D10"/>
    <mergeCell ref="C11:D11"/>
    <mergeCell ref="C14:D14"/>
    <mergeCell ref="C23:D23"/>
    <mergeCell ref="C27:D27"/>
  </mergeCells>
  <pageMargins left="0.25" right="0.25" top="0.75" bottom="0.75" header="0.3" footer="0.3"/>
  <pageSetup scale="69"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3"/>
  <sheetViews>
    <sheetView topLeftCell="F1" zoomScale="50" zoomScaleNormal="50" workbookViewId="0">
      <selection activeCell="AE8" sqref="AE8"/>
    </sheetView>
  </sheetViews>
  <sheetFormatPr baseColWidth="10" defaultRowHeight="11.25"/>
  <cols>
    <col min="1" max="1" width="14.5703125" style="404" customWidth="1"/>
    <col min="2" max="2" width="16.140625" style="404" customWidth="1"/>
    <col min="3" max="3" width="14.28515625" style="404" customWidth="1"/>
    <col min="4" max="4" width="22.7109375" style="404" customWidth="1"/>
    <col min="5" max="5" width="23.42578125" style="404" customWidth="1"/>
    <col min="6" max="6" width="10.28515625" style="404" customWidth="1"/>
    <col min="7" max="7" width="4.7109375" style="404" customWidth="1"/>
    <col min="8" max="8" width="4.28515625" style="404" bestFit="1" customWidth="1"/>
    <col min="9" max="11" width="5" style="404" customWidth="1"/>
    <col min="12" max="12" width="26.7109375" style="404" customWidth="1"/>
    <col min="13" max="13" width="11.42578125" style="404"/>
    <col min="14" max="14" width="5.85546875" style="404" customWidth="1"/>
    <col min="15" max="15" width="10.140625" style="404" customWidth="1"/>
    <col min="16" max="16" width="11.42578125" style="404"/>
    <col min="17" max="17" width="10.140625" style="404" customWidth="1"/>
    <col min="18" max="20" width="11.42578125" style="404"/>
    <col min="21" max="21" width="11.28515625" style="404" customWidth="1"/>
    <col min="22" max="22" width="11.42578125" style="404"/>
    <col min="23" max="23" width="36.42578125" style="404" customWidth="1"/>
    <col min="24" max="24" width="63.5703125" style="404" customWidth="1"/>
    <col min="25" max="25" width="14.7109375" style="408" customWidth="1"/>
    <col min="26" max="26" width="15.42578125" style="408" customWidth="1"/>
    <col min="27" max="27" width="14.140625" style="408" customWidth="1"/>
    <col min="28" max="28" width="14.5703125" style="404" customWidth="1"/>
    <col min="29" max="29" width="15.5703125" style="404" customWidth="1"/>
    <col min="30" max="30" width="11.85546875" style="397" customWidth="1"/>
    <col min="31" max="31" width="12" style="398" customWidth="1"/>
    <col min="32" max="32" width="13.85546875" style="398" bestFit="1" customWidth="1"/>
    <col min="33" max="33" width="14.7109375" style="398" customWidth="1"/>
    <col min="34" max="16384" width="11.42578125" style="398"/>
  </cols>
  <sheetData>
    <row r="1" spans="1:32" s="190" customFormat="1" ht="15" customHeight="1">
      <c r="A1" s="805" t="s">
        <v>1228</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c r="AB1" s="805"/>
      <c r="AC1" s="805"/>
    </row>
    <row r="2" spans="1:32" s="190" customFormat="1" ht="15" customHeight="1">
      <c r="A2" s="805" t="s">
        <v>458</v>
      </c>
      <c r="B2" s="805"/>
      <c r="C2" s="805"/>
      <c r="D2" s="805"/>
      <c r="E2" s="805"/>
      <c r="F2" s="805"/>
      <c r="G2" s="805"/>
      <c r="H2" s="805"/>
      <c r="I2" s="805"/>
      <c r="J2" s="805"/>
      <c r="K2" s="805"/>
      <c r="L2" s="805"/>
      <c r="M2" s="805"/>
      <c r="N2" s="805"/>
      <c r="O2" s="805"/>
      <c r="P2" s="805"/>
      <c r="Q2" s="805"/>
      <c r="R2" s="805"/>
      <c r="S2" s="805"/>
      <c r="T2" s="805"/>
      <c r="U2" s="805"/>
      <c r="V2" s="805"/>
      <c r="W2" s="805"/>
      <c r="X2" s="805"/>
      <c r="Y2" s="805"/>
      <c r="Z2" s="805"/>
      <c r="AA2" s="805"/>
      <c r="AB2" s="805"/>
      <c r="AC2" s="805"/>
    </row>
    <row r="3" spans="1:32" s="190" customFormat="1" ht="15" customHeight="1">
      <c r="A3" s="805" t="s">
        <v>1775</v>
      </c>
      <c r="B3" s="805"/>
      <c r="C3" s="805"/>
      <c r="D3" s="805"/>
      <c r="E3" s="805"/>
      <c r="F3" s="805"/>
      <c r="G3" s="805"/>
      <c r="H3" s="805"/>
      <c r="I3" s="805"/>
      <c r="J3" s="805"/>
      <c r="K3" s="805"/>
      <c r="L3" s="805"/>
      <c r="M3" s="805"/>
      <c r="N3" s="805"/>
      <c r="O3" s="805"/>
      <c r="P3" s="805"/>
      <c r="Q3" s="805"/>
      <c r="R3" s="805"/>
      <c r="S3" s="805"/>
      <c r="T3" s="805"/>
      <c r="U3" s="805"/>
      <c r="V3" s="805"/>
      <c r="W3" s="805"/>
      <c r="X3" s="805"/>
      <c r="Y3" s="805"/>
      <c r="Z3" s="805"/>
      <c r="AA3" s="805"/>
      <c r="AB3" s="805"/>
      <c r="AC3" s="805"/>
    </row>
    <row r="4" spans="1:32" s="23" customFormat="1" ht="12.75">
      <c r="A4" s="368"/>
      <c r="B4" s="380"/>
      <c r="C4" s="380"/>
      <c r="D4" s="380"/>
      <c r="E4" s="380"/>
      <c r="F4" s="380"/>
      <c r="G4" s="380"/>
      <c r="H4" s="380"/>
      <c r="I4" s="380"/>
      <c r="J4" s="380"/>
      <c r="K4" s="380"/>
      <c r="L4" s="380"/>
      <c r="M4" s="380"/>
      <c r="N4" s="380"/>
      <c r="O4" s="380"/>
      <c r="P4" s="368"/>
      <c r="Q4" s="368"/>
      <c r="R4" s="368"/>
      <c r="S4" s="368"/>
      <c r="T4" s="368"/>
      <c r="U4" s="368"/>
      <c r="V4" s="368"/>
      <c r="W4" s="368"/>
      <c r="X4" s="368"/>
      <c r="Y4" s="368"/>
      <c r="Z4" s="263"/>
    </row>
    <row r="5" spans="1:32" s="23" customFormat="1" ht="12.75">
      <c r="A5" s="16"/>
      <c r="B5" s="16"/>
      <c r="C5" s="16"/>
      <c r="D5" s="381"/>
      <c r="E5" s="382"/>
      <c r="F5" s="382"/>
      <c r="G5" s="383"/>
      <c r="H5" s="382"/>
      <c r="I5" s="382"/>
      <c r="J5" s="382"/>
      <c r="K5" s="382"/>
      <c r="L5" s="384"/>
      <c r="M5" s="384"/>
      <c r="N5" s="385"/>
      <c r="O5" s="386"/>
      <c r="P5" s="976" t="s">
        <v>3</v>
      </c>
      <c r="Q5" s="977"/>
      <c r="R5" s="978" t="s">
        <v>783</v>
      </c>
      <c r="S5" s="978"/>
      <c r="T5" s="978"/>
      <c r="U5" s="978"/>
      <c r="V5" s="978"/>
      <c r="W5" s="978"/>
      <c r="X5" s="16"/>
      <c r="Y5" s="16"/>
      <c r="Z5" s="387"/>
      <c r="AA5" s="16"/>
      <c r="AB5" s="16"/>
      <c r="AC5" s="16"/>
    </row>
    <row r="6" spans="1:32" s="389" customFormat="1" ht="6" customHeight="1">
      <c r="A6" s="979"/>
      <c r="B6" s="980"/>
      <c r="C6" s="980"/>
      <c r="D6" s="980"/>
      <c r="E6" s="980"/>
      <c r="F6" s="980"/>
      <c r="G6" s="980"/>
      <c r="H6" s="980"/>
      <c r="I6" s="980"/>
      <c r="J6" s="980"/>
      <c r="K6" s="980"/>
      <c r="L6" s="980"/>
      <c r="M6" s="980"/>
      <c r="N6" s="980"/>
      <c r="O6" s="980"/>
      <c r="P6" s="980"/>
      <c r="Q6" s="980"/>
      <c r="R6" s="980"/>
      <c r="S6" s="980"/>
      <c r="T6" s="980"/>
      <c r="U6" s="980"/>
      <c r="V6" s="980"/>
      <c r="W6" s="980"/>
      <c r="X6" s="980"/>
      <c r="Y6" s="980"/>
      <c r="Z6" s="980"/>
      <c r="AA6" s="980"/>
      <c r="AB6" s="980"/>
      <c r="AC6" s="980"/>
      <c r="AD6" s="388"/>
      <c r="AE6" s="388"/>
      <c r="AF6" s="388"/>
    </row>
    <row r="7" spans="1:32" ht="33.75">
      <c r="A7" s="390" t="s">
        <v>784</v>
      </c>
      <c r="B7" s="391" t="s">
        <v>785</v>
      </c>
      <c r="C7" s="390" t="s">
        <v>786</v>
      </c>
      <c r="D7" s="390" t="s">
        <v>787</v>
      </c>
      <c r="E7" s="390" t="s">
        <v>788</v>
      </c>
      <c r="F7" s="390" t="s">
        <v>789</v>
      </c>
      <c r="G7" s="390" t="s">
        <v>452</v>
      </c>
      <c r="H7" s="392" t="s">
        <v>453</v>
      </c>
      <c r="I7" s="392" t="s">
        <v>454</v>
      </c>
      <c r="J7" s="392" t="s">
        <v>455</v>
      </c>
      <c r="K7" s="392" t="s">
        <v>448</v>
      </c>
      <c r="L7" s="393" t="s">
        <v>790</v>
      </c>
      <c r="M7" s="392" t="s">
        <v>791</v>
      </c>
      <c r="N7" s="392" t="s">
        <v>456</v>
      </c>
      <c r="O7" s="392" t="s">
        <v>792</v>
      </c>
      <c r="P7" s="392" t="s">
        <v>457</v>
      </c>
      <c r="Q7" s="392" t="s">
        <v>793</v>
      </c>
      <c r="R7" s="394" t="s">
        <v>794</v>
      </c>
      <c r="S7" s="393" t="s">
        <v>795</v>
      </c>
      <c r="T7" s="392" t="s">
        <v>796</v>
      </c>
      <c r="U7" s="392" t="s">
        <v>797</v>
      </c>
      <c r="V7" s="392" t="s">
        <v>798</v>
      </c>
      <c r="W7" s="392" t="s">
        <v>799</v>
      </c>
      <c r="X7" s="393" t="s">
        <v>800</v>
      </c>
      <c r="Y7" s="395" t="s">
        <v>801</v>
      </c>
      <c r="Z7" s="395" t="s">
        <v>802</v>
      </c>
      <c r="AA7" s="395" t="s">
        <v>803</v>
      </c>
      <c r="AB7" s="396" t="s">
        <v>804</v>
      </c>
      <c r="AC7" s="396" t="s">
        <v>805</v>
      </c>
      <c r="AE7" s="397"/>
      <c r="AF7" s="397"/>
    </row>
    <row r="8" spans="1:32" ht="78.75">
      <c r="A8" s="399" t="s">
        <v>806</v>
      </c>
      <c r="B8" s="391" t="s">
        <v>807</v>
      </c>
      <c r="C8" s="400" t="s">
        <v>808</v>
      </c>
      <c r="D8" s="401" t="s">
        <v>809</v>
      </c>
      <c r="E8" s="401" t="s">
        <v>1026</v>
      </c>
      <c r="F8" s="400"/>
      <c r="G8" s="400"/>
      <c r="H8" s="400"/>
      <c r="I8" s="400"/>
      <c r="J8" s="400"/>
      <c r="K8" s="400"/>
      <c r="L8" s="401" t="s">
        <v>1027</v>
      </c>
      <c r="M8" s="627" t="s">
        <v>810</v>
      </c>
      <c r="N8" s="627"/>
      <c r="O8" s="627" t="s">
        <v>811</v>
      </c>
      <c r="P8" s="627" t="s">
        <v>812</v>
      </c>
      <c r="Q8" s="627">
        <v>2012</v>
      </c>
      <c r="R8" s="627">
        <v>100</v>
      </c>
      <c r="S8" s="400"/>
      <c r="T8" s="400"/>
      <c r="U8" s="400"/>
      <c r="V8" s="400"/>
      <c r="W8" s="627" t="s">
        <v>1028</v>
      </c>
      <c r="X8" s="628" t="s">
        <v>1029</v>
      </c>
      <c r="Y8" s="400">
        <v>2889157</v>
      </c>
      <c r="Z8" s="400">
        <v>3109157.31</v>
      </c>
      <c r="AA8" s="400">
        <v>2284050.85</v>
      </c>
      <c r="AB8" s="400"/>
      <c r="AC8" s="761">
        <f>AA8/Z8*100</f>
        <v>73.462054900014053</v>
      </c>
      <c r="AE8" s="397"/>
      <c r="AF8" s="397"/>
    </row>
    <row r="9" spans="1:32" ht="90">
      <c r="A9" s="399"/>
      <c r="B9" s="391" t="s">
        <v>807</v>
      </c>
      <c r="C9" s="400" t="s">
        <v>808</v>
      </c>
      <c r="D9" s="401" t="s">
        <v>809</v>
      </c>
      <c r="E9" s="401" t="s">
        <v>1030</v>
      </c>
      <c r="F9" s="400"/>
      <c r="G9" s="400"/>
      <c r="H9" s="400"/>
      <c r="I9" s="400"/>
      <c r="J9" s="400"/>
      <c r="K9" s="400"/>
      <c r="L9" s="401" t="s">
        <v>1031</v>
      </c>
      <c r="M9" s="627" t="s">
        <v>810</v>
      </c>
      <c r="N9" s="627"/>
      <c r="O9" s="627" t="s">
        <v>811</v>
      </c>
      <c r="P9" s="627" t="s">
        <v>812</v>
      </c>
      <c r="Q9" s="627">
        <v>2012</v>
      </c>
      <c r="R9" s="627">
        <v>100</v>
      </c>
      <c r="S9" s="400"/>
      <c r="T9" s="400"/>
      <c r="U9" s="400"/>
      <c r="V9" s="400"/>
      <c r="W9" s="627" t="s">
        <v>1032</v>
      </c>
      <c r="X9" s="628" t="s">
        <v>1033</v>
      </c>
      <c r="Y9" s="400">
        <v>3370298</v>
      </c>
      <c r="Z9" s="400">
        <v>8324204.6600000001</v>
      </c>
      <c r="AA9" s="400">
        <v>6966934.2400000002</v>
      </c>
      <c r="AB9" s="400"/>
      <c r="AC9" s="761">
        <f>AA9/Z9*100</f>
        <v>83.694893681290154</v>
      </c>
      <c r="AE9" s="397"/>
      <c r="AF9" s="397"/>
    </row>
    <row r="10" spans="1:32" ht="67.5">
      <c r="A10" s="399"/>
      <c r="B10" s="391" t="s">
        <v>807</v>
      </c>
      <c r="C10" s="400" t="s">
        <v>808</v>
      </c>
      <c r="D10" s="401" t="s">
        <v>813</v>
      </c>
      <c r="E10" s="401" t="s">
        <v>1034</v>
      </c>
      <c r="F10" s="400"/>
      <c r="G10" s="400"/>
      <c r="H10" s="400"/>
      <c r="I10" s="400"/>
      <c r="J10" s="400"/>
      <c r="K10" s="400"/>
      <c r="L10" s="401" t="s">
        <v>1035</v>
      </c>
      <c r="M10" s="627" t="s">
        <v>810</v>
      </c>
      <c r="N10" s="627"/>
      <c r="O10" s="627" t="s">
        <v>811</v>
      </c>
      <c r="P10" s="627" t="s">
        <v>812</v>
      </c>
      <c r="Q10" s="627">
        <v>2012</v>
      </c>
      <c r="R10" s="627">
        <v>100</v>
      </c>
      <c r="S10" s="400"/>
      <c r="T10" s="400"/>
      <c r="U10" s="400"/>
      <c r="V10" s="400"/>
      <c r="W10" s="627" t="s">
        <v>1036</v>
      </c>
      <c r="X10" s="628" t="s">
        <v>1037</v>
      </c>
      <c r="Y10" s="400">
        <v>840124</v>
      </c>
      <c r="Z10" s="400">
        <v>840124</v>
      </c>
      <c r="AA10" s="400">
        <v>798002.05</v>
      </c>
      <c r="AB10" s="400"/>
      <c r="AC10" s="761">
        <f t="shared" ref="AC10:AC18" si="0">AA10/Z10*100</f>
        <v>94.986222271950339</v>
      </c>
      <c r="AE10" s="397"/>
      <c r="AF10" s="397"/>
    </row>
    <row r="11" spans="1:32" ht="79.5" customHeight="1">
      <c r="A11" s="399" t="s">
        <v>814</v>
      </c>
      <c r="B11" s="391" t="s">
        <v>807</v>
      </c>
      <c r="C11" s="400" t="s">
        <v>808</v>
      </c>
      <c r="D11" s="401" t="s">
        <v>815</v>
      </c>
      <c r="E11" s="401" t="s">
        <v>1038</v>
      </c>
      <c r="F11" s="400"/>
      <c r="G11" s="400"/>
      <c r="H11" s="400"/>
      <c r="I11" s="400"/>
      <c r="J11" s="400"/>
      <c r="K11" s="400"/>
      <c r="L11" s="401" t="s">
        <v>1039</v>
      </c>
      <c r="M11" s="627" t="s">
        <v>810</v>
      </c>
      <c r="N11" s="627"/>
      <c r="O11" s="627" t="s">
        <v>811</v>
      </c>
      <c r="P11" s="627" t="s">
        <v>812</v>
      </c>
      <c r="Q11" s="627">
        <v>2012</v>
      </c>
      <c r="R11" s="627">
        <v>100</v>
      </c>
      <c r="S11" s="400"/>
      <c r="T11" s="400"/>
      <c r="U11" s="400"/>
      <c r="V11" s="400"/>
      <c r="W11" s="627" t="s">
        <v>1040</v>
      </c>
      <c r="X11" s="628" t="s">
        <v>1041</v>
      </c>
      <c r="Y11" s="400">
        <v>83692813.570000008</v>
      </c>
      <c r="Z11" s="400">
        <v>133183275.72</v>
      </c>
      <c r="AA11" s="400">
        <v>128761480.44</v>
      </c>
      <c r="AB11" s="400"/>
      <c r="AC11" s="761">
        <f>AA11/Z11*100</f>
        <v>96.679917012030671</v>
      </c>
      <c r="AE11" s="397"/>
      <c r="AF11" s="397"/>
    </row>
    <row r="12" spans="1:32" ht="79.5" customHeight="1">
      <c r="A12" s="399"/>
      <c r="B12" s="391" t="s">
        <v>807</v>
      </c>
      <c r="C12" s="400" t="s">
        <v>808</v>
      </c>
      <c r="D12" s="401" t="s">
        <v>815</v>
      </c>
      <c r="E12" s="401" t="s">
        <v>1042</v>
      </c>
      <c r="F12" s="400"/>
      <c r="G12" s="400"/>
      <c r="H12" s="400"/>
      <c r="I12" s="400"/>
      <c r="J12" s="400"/>
      <c r="K12" s="400"/>
      <c r="L12" s="401" t="s">
        <v>1043</v>
      </c>
      <c r="M12" s="627" t="s">
        <v>810</v>
      </c>
      <c r="N12" s="627"/>
      <c r="O12" s="627" t="s">
        <v>811</v>
      </c>
      <c r="P12" s="627" t="s">
        <v>812</v>
      </c>
      <c r="Q12" s="627">
        <v>2012</v>
      </c>
      <c r="R12" s="627">
        <v>100</v>
      </c>
      <c r="S12" s="400"/>
      <c r="T12" s="400"/>
      <c r="U12" s="400"/>
      <c r="V12" s="400"/>
      <c r="W12" s="627" t="s">
        <v>1044</v>
      </c>
      <c r="X12" s="628" t="s">
        <v>1045</v>
      </c>
      <c r="Y12" s="400">
        <v>11236125.120000001</v>
      </c>
      <c r="Z12" s="400">
        <v>20983859.140000001</v>
      </c>
      <c r="AA12" s="400">
        <v>14059678.23</v>
      </c>
      <c r="AB12" s="400"/>
      <c r="AC12" s="761">
        <f t="shared" si="0"/>
        <v>67.00234754816411</v>
      </c>
      <c r="AE12" s="397"/>
      <c r="AF12" s="397"/>
    </row>
    <row r="13" spans="1:32" ht="141" customHeight="1">
      <c r="A13" s="399" t="s">
        <v>816</v>
      </c>
      <c r="B13" s="391" t="s">
        <v>807</v>
      </c>
      <c r="C13" s="400" t="s">
        <v>808</v>
      </c>
      <c r="D13" s="401" t="s">
        <v>817</v>
      </c>
      <c r="E13" s="401" t="s">
        <v>1046</v>
      </c>
      <c r="F13" s="400"/>
      <c r="G13" s="400"/>
      <c r="H13" s="400"/>
      <c r="I13" s="400"/>
      <c r="J13" s="400"/>
      <c r="K13" s="400"/>
      <c r="L13" s="401" t="s">
        <v>1047</v>
      </c>
      <c r="M13" s="627" t="s">
        <v>810</v>
      </c>
      <c r="N13" s="627"/>
      <c r="O13" s="627" t="s">
        <v>811</v>
      </c>
      <c r="P13" s="627" t="s">
        <v>812</v>
      </c>
      <c r="Q13" s="627">
        <v>2012</v>
      </c>
      <c r="R13" s="627">
        <v>100</v>
      </c>
      <c r="S13" s="627"/>
      <c r="T13" s="627"/>
      <c r="U13" s="627"/>
      <c r="V13" s="627"/>
      <c r="W13" s="628" t="s">
        <v>1048</v>
      </c>
      <c r="X13" s="628" t="s">
        <v>1049</v>
      </c>
      <c r="Y13" s="400">
        <v>1995342</v>
      </c>
      <c r="Z13" s="400">
        <v>9653506.6899999995</v>
      </c>
      <c r="AA13" s="400">
        <v>8013506.9100000001</v>
      </c>
      <c r="AB13" s="400"/>
      <c r="AC13" s="761">
        <f>AA13/Z13*100</f>
        <v>83.011357088519304</v>
      </c>
      <c r="AE13" s="397"/>
      <c r="AF13" s="397"/>
    </row>
    <row r="14" spans="1:32" ht="142.5" customHeight="1">
      <c r="A14" s="399"/>
      <c r="B14" s="391" t="s">
        <v>807</v>
      </c>
      <c r="C14" s="400" t="s">
        <v>808</v>
      </c>
      <c r="D14" s="401" t="s">
        <v>817</v>
      </c>
      <c r="E14" s="629" t="s">
        <v>1050</v>
      </c>
      <c r="F14" s="400"/>
      <c r="G14" s="400"/>
      <c r="H14" s="400"/>
      <c r="I14" s="400"/>
      <c r="J14" s="400"/>
      <c r="K14" s="400"/>
      <c r="L14" s="401" t="s">
        <v>1051</v>
      </c>
      <c r="M14" s="627" t="s">
        <v>810</v>
      </c>
      <c r="N14" s="627"/>
      <c r="O14" s="627" t="s">
        <v>811</v>
      </c>
      <c r="P14" s="627" t="s">
        <v>812</v>
      </c>
      <c r="Q14" s="627">
        <v>2012</v>
      </c>
      <c r="R14" s="627">
        <v>100</v>
      </c>
      <c r="S14" s="627"/>
      <c r="T14" s="627"/>
      <c r="U14" s="627"/>
      <c r="V14" s="627"/>
      <c r="W14" s="627" t="s">
        <v>1052</v>
      </c>
      <c r="X14" s="628" t="s">
        <v>1053</v>
      </c>
      <c r="Y14" s="400">
        <v>766135</v>
      </c>
      <c r="Z14" s="400">
        <v>1466796.59</v>
      </c>
      <c r="AA14" s="400">
        <v>1445850.17</v>
      </c>
      <c r="AB14" s="400"/>
      <c r="AC14" s="761">
        <f t="shared" si="0"/>
        <v>98.571961501492169</v>
      </c>
      <c r="AE14" s="397"/>
      <c r="AF14" s="397"/>
    </row>
    <row r="15" spans="1:32" ht="140.1" customHeight="1">
      <c r="A15" s="399"/>
      <c r="B15" s="391" t="s">
        <v>807</v>
      </c>
      <c r="C15" s="402" t="s">
        <v>808</v>
      </c>
      <c r="D15" s="401" t="s">
        <v>817</v>
      </c>
      <c r="E15" s="401" t="s">
        <v>1054</v>
      </c>
      <c r="F15" s="402"/>
      <c r="G15" s="402"/>
      <c r="H15" s="402"/>
      <c r="I15" s="402"/>
      <c r="J15" s="402"/>
      <c r="K15" s="402"/>
      <c r="L15" s="401" t="s">
        <v>1055</v>
      </c>
      <c r="M15" s="630" t="s">
        <v>810</v>
      </c>
      <c r="N15" s="630"/>
      <c r="O15" s="630" t="s">
        <v>811</v>
      </c>
      <c r="P15" s="630" t="s">
        <v>812</v>
      </c>
      <c r="Q15" s="630">
        <v>2012</v>
      </c>
      <c r="R15" s="630">
        <v>100</v>
      </c>
      <c r="S15" s="630"/>
      <c r="T15" s="630"/>
      <c r="U15" s="630"/>
      <c r="V15" s="630"/>
      <c r="W15" s="630" t="s">
        <v>1056</v>
      </c>
      <c r="X15" s="628" t="s">
        <v>1057</v>
      </c>
      <c r="Y15" s="402">
        <v>0</v>
      </c>
      <c r="Z15" s="402">
        <v>0</v>
      </c>
      <c r="AA15" s="402">
        <v>0</v>
      </c>
      <c r="AB15" s="402"/>
      <c r="AC15" s="761" t="e">
        <f t="shared" si="0"/>
        <v>#DIV/0!</v>
      </c>
      <c r="AE15" s="397"/>
      <c r="AF15" s="397"/>
    </row>
    <row r="16" spans="1:32" ht="140.1" customHeight="1">
      <c r="A16" s="399"/>
      <c r="B16" s="391" t="s">
        <v>807</v>
      </c>
      <c r="C16" s="402" t="s">
        <v>808</v>
      </c>
      <c r="D16" s="401" t="s">
        <v>817</v>
      </c>
      <c r="E16" s="401" t="s">
        <v>1058</v>
      </c>
      <c r="F16" s="400"/>
      <c r="G16" s="400"/>
      <c r="H16" s="400"/>
      <c r="I16" s="400"/>
      <c r="J16" s="400"/>
      <c r="K16" s="400"/>
      <c r="L16" s="401" t="s">
        <v>1059</v>
      </c>
      <c r="M16" s="630" t="s">
        <v>810</v>
      </c>
      <c r="N16" s="630"/>
      <c r="O16" s="630" t="s">
        <v>811</v>
      </c>
      <c r="P16" s="630" t="s">
        <v>812</v>
      </c>
      <c r="Q16" s="630">
        <v>2012</v>
      </c>
      <c r="R16" s="630">
        <v>100</v>
      </c>
      <c r="S16" s="627"/>
      <c r="T16" s="627"/>
      <c r="U16" s="627"/>
      <c r="V16" s="627"/>
      <c r="W16" s="627" t="s">
        <v>1060</v>
      </c>
      <c r="X16" s="628" t="s">
        <v>1061</v>
      </c>
      <c r="Y16" s="400">
        <v>3776017</v>
      </c>
      <c r="Z16" s="400">
        <v>3776017</v>
      </c>
      <c r="AA16" s="400">
        <v>3776017</v>
      </c>
      <c r="AB16" s="400"/>
      <c r="AC16" s="761">
        <f t="shared" si="0"/>
        <v>100</v>
      </c>
      <c r="AE16" s="397"/>
      <c r="AF16" s="397"/>
    </row>
    <row r="17" spans="1:33" ht="56.25" customHeight="1">
      <c r="A17" s="399" t="s">
        <v>818</v>
      </c>
      <c r="B17" s="391" t="s">
        <v>807</v>
      </c>
      <c r="C17" s="400" t="s">
        <v>808</v>
      </c>
      <c r="D17" s="401" t="s">
        <v>819</v>
      </c>
      <c r="E17" s="401" t="s">
        <v>1062</v>
      </c>
      <c r="F17" s="400"/>
      <c r="G17" s="400"/>
      <c r="H17" s="400"/>
      <c r="I17" s="400"/>
      <c r="J17" s="400"/>
      <c r="K17" s="400"/>
      <c r="L17" s="401" t="s">
        <v>1063</v>
      </c>
      <c r="M17" s="627" t="s">
        <v>810</v>
      </c>
      <c r="N17" s="627"/>
      <c r="O17" s="627" t="s">
        <v>811</v>
      </c>
      <c r="P17" s="627" t="s">
        <v>812</v>
      </c>
      <c r="Q17" s="627">
        <v>2012</v>
      </c>
      <c r="R17" s="627">
        <v>100</v>
      </c>
      <c r="S17" s="627"/>
      <c r="T17" s="627"/>
      <c r="U17" s="627"/>
      <c r="V17" s="627"/>
      <c r="W17" s="627" t="s">
        <v>1064</v>
      </c>
      <c r="X17" s="628" t="s">
        <v>1065</v>
      </c>
      <c r="Y17" s="400">
        <v>2384097.04</v>
      </c>
      <c r="Z17" s="400">
        <v>2602020.9</v>
      </c>
      <c r="AA17" s="400">
        <v>2589020.9</v>
      </c>
      <c r="AB17" s="400"/>
      <c r="AC17" s="761">
        <f>AA17/Z17*100</f>
        <v>99.500388332776268</v>
      </c>
      <c r="AE17" s="397"/>
      <c r="AF17" s="397"/>
    </row>
    <row r="18" spans="1:33" ht="166.5" customHeight="1">
      <c r="A18" s="399"/>
      <c r="B18" s="391" t="s">
        <v>807</v>
      </c>
      <c r="C18" s="403" t="s">
        <v>808</v>
      </c>
      <c r="D18" s="401" t="s">
        <v>819</v>
      </c>
      <c r="E18" s="401" t="s">
        <v>1066</v>
      </c>
      <c r="F18" s="403"/>
      <c r="G18" s="403"/>
      <c r="H18" s="403"/>
      <c r="I18" s="403"/>
      <c r="J18" s="403"/>
      <c r="K18" s="403"/>
      <c r="L18" s="401" t="s">
        <v>1067</v>
      </c>
      <c r="M18" s="631" t="s">
        <v>810</v>
      </c>
      <c r="N18" s="631"/>
      <c r="O18" s="631" t="s">
        <v>811</v>
      </c>
      <c r="P18" s="631" t="s">
        <v>812</v>
      </c>
      <c r="Q18" s="631">
        <v>2012</v>
      </c>
      <c r="R18" s="631">
        <v>100</v>
      </c>
      <c r="S18" s="631"/>
      <c r="T18" s="631"/>
      <c r="U18" s="631"/>
      <c r="V18" s="631"/>
      <c r="W18" s="631" t="s">
        <v>1068</v>
      </c>
      <c r="X18" s="628" t="s">
        <v>1069</v>
      </c>
      <c r="Y18" s="403">
        <v>1558093</v>
      </c>
      <c r="Z18" s="403">
        <v>1742893</v>
      </c>
      <c r="AA18" s="403">
        <v>1700940.58</v>
      </c>
      <c r="AB18" s="403"/>
      <c r="AC18" s="762">
        <f t="shared" si="0"/>
        <v>97.592943456655107</v>
      </c>
      <c r="AE18" s="397"/>
      <c r="AF18" s="397"/>
    </row>
    <row r="19" spans="1:33" s="404" customFormat="1"/>
    <row r="20" spans="1:33" s="404" customFormat="1" ht="6" customHeight="1"/>
    <row r="21" spans="1:33" s="377" customFormat="1" ht="12">
      <c r="A21" s="376"/>
      <c r="B21" s="379" t="s">
        <v>76</v>
      </c>
      <c r="C21" s="376"/>
      <c r="D21" s="376"/>
      <c r="E21" s="376"/>
      <c r="F21" s="376"/>
      <c r="G21" s="376"/>
      <c r="H21" s="376"/>
      <c r="I21" s="376"/>
      <c r="J21" s="376"/>
      <c r="K21" s="376"/>
      <c r="L21" s="376"/>
      <c r="M21" s="376"/>
      <c r="N21" s="376"/>
      <c r="O21" s="376"/>
      <c r="P21" s="376"/>
      <c r="Q21" s="376"/>
      <c r="R21" s="376"/>
      <c r="S21" s="376"/>
      <c r="T21" s="376"/>
      <c r="U21" s="376"/>
      <c r="V21" s="376"/>
      <c r="W21" s="376"/>
      <c r="X21" s="376"/>
      <c r="Y21" s="376"/>
      <c r="Z21" s="376"/>
      <c r="AA21" s="376"/>
      <c r="AB21" s="376"/>
      <c r="AC21" s="376"/>
      <c r="AF21" s="667"/>
      <c r="AG21" s="667"/>
    </row>
    <row r="22" spans="1:33" s="377" customFormat="1" ht="12.95" customHeight="1">
      <c r="A22" s="376"/>
      <c r="B22" s="379"/>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row>
    <row r="23" spans="1:33" s="377" customFormat="1" ht="12.95" customHeight="1">
      <c r="A23" s="376"/>
      <c r="B23" s="379"/>
      <c r="C23" s="376"/>
      <c r="D23" s="376"/>
      <c r="E23" s="376"/>
      <c r="F23" s="376"/>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row>
    <row r="24" spans="1:33" s="377" customFormat="1" ht="12.95" customHeight="1">
      <c r="A24" s="376"/>
      <c r="B24" s="379"/>
      <c r="C24" s="376"/>
      <c r="D24" s="376"/>
      <c r="E24" s="376"/>
      <c r="F24" s="376"/>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row>
    <row r="25" spans="1:33" s="377" customFormat="1" ht="12.95" customHeight="1">
      <c r="A25" s="376"/>
      <c r="B25" s="379"/>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row>
    <row r="26" spans="1:33" s="377" customFormat="1" ht="12.95" customHeight="1">
      <c r="A26" s="376"/>
      <c r="B26" s="379"/>
      <c r="C26" s="376"/>
      <c r="D26" s="376"/>
      <c r="E26" s="376"/>
      <c r="F26" s="376"/>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row>
    <row r="27" spans="1:33" s="377" customFormat="1" ht="12.95" customHeight="1">
      <c r="A27" s="376"/>
      <c r="B27" s="379"/>
      <c r="C27" s="376"/>
      <c r="D27" s="376"/>
      <c r="E27" s="376"/>
      <c r="F27" s="376"/>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row>
    <row r="28" spans="1:33" s="377" customFormat="1" ht="12.95" customHeight="1">
      <c r="A28" s="376"/>
      <c r="B28" s="374"/>
      <c r="C28" s="374"/>
      <c r="D28" s="375"/>
      <c r="E28" s="375"/>
      <c r="F28" s="375"/>
      <c r="G28" s="375"/>
      <c r="H28" s="375"/>
      <c r="I28" s="374"/>
      <c r="J28" s="374"/>
      <c r="K28" s="374"/>
      <c r="L28" s="374"/>
      <c r="M28" s="374"/>
      <c r="N28" s="374"/>
      <c r="O28" s="374"/>
      <c r="P28" s="374"/>
      <c r="Q28" s="374"/>
      <c r="R28" s="376"/>
      <c r="S28" s="374"/>
      <c r="T28" s="374"/>
      <c r="U28" s="374"/>
      <c r="V28" s="374"/>
      <c r="W28" s="374"/>
      <c r="X28" s="375"/>
      <c r="Y28" s="376"/>
      <c r="Z28" s="376"/>
      <c r="AA28" s="376"/>
      <c r="AB28" s="376"/>
      <c r="AC28" s="376"/>
    </row>
    <row r="29" spans="1:33" s="368" customFormat="1" ht="16.5" customHeight="1">
      <c r="B29" s="369"/>
      <c r="C29" s="369"/>
      <c r="D29" s="369"/>
      <c r="E29" s="736" t="s">
        <v>757</v>
      </c>
      <c r="F29" s="370"/>
      <c r="G29" s="370"/>
      <c r="H29" s="370"/>
      <c r="I29" s="370"/>
      <c r="J29" s="369"/>
      <c r="K29" s="369"/>
      <c r="L29" s="369"/>
      <c r="T29" s="975"/>
      <c r="U29" s="975"/>
      <c r="V29" s="975"/>
      <c r="W29" s="975"/>
      <c r="X29" s="632" t="s">
        <v>1070</v>
      </c>
    </row>
    <row r="30" spans="1:33" s="368" customFormat="1" ht="15" customHeight="1">
      <c r="E30" s="632" t="s">
        <v>1776</v>
      </c>
      <c r="F30" s="369"/>
      <c r="G30" s="369"/>
      <c r="H30" s="369"/>
      <c r="I30" s="369"/>
      <c r="J30" s="369"/>
      <c r="K30" s="369"/>
      <c r="L30" s="369"/>
      <c r="S30" s="633"/>
      <c r="T30" s="633"/>
      <c r="U30" s="633"/>
      <c r="V30" s="633"/>
      <c r="W30" s="633"/>
      <c r="X30" s="632" t="s">
        <v>1777</v>
      </c>
    </row>
    <row r="31" spans="1:33" s="368" customFormat="1" ht="15" customHeight="1">
      <c r="E31" s="371"/>
      <c r="F31" s="369"/>
      <c r="G31" s="369"/>
      <c r="H31" s="369"/>
      <c r="I31" s="369"/>
      <c r="J31" s="369"/>
      <c r="K31" s="369"/>
      <c r="L31" s="369"/>
    </row>
    <row r="32" spans="1:33">
      <c r="A32" s="405"/>
      <c r="B32" s="405"/>
      <c r="C32" s="405"/>
      <c r="D32" s="405"/>
      <c r="E32" s="405"/>
      <c r="F32" s="406"/>
      <c r="G32" s="406"/>
      <c r="H32" s="406"/>
      <c r="I32" s="406"/>
      <c r="J32" s="406"/>
      <c r="K32" s="406"/>
      <c r="L32" s="406"/>
      <c r="M32" s="405"/>
      <c r="N32" s="405"/>
      <c r="O32" s="405"/>
      <c r="P32" s="405"/>
      <c r="Q32" s="405"/>
      <c r="R32" s="405"/>
      <c r="S32" s="405"/>
      <c r="T32" s="405"/>
      <c r="U32" s="405"/>
      <c r="V32" s="405"/>
      <c r="W32" s="405"/>
      <c r="X32" s="405"/>
      <c r="Y32" s="536"/>
      <c r="Z32" s="536"/>
      <c r="AA32" s="536"/>
      <c r="AB32" s="405"/>
      <c r="AC32" s="405"/>
    </row>
    <row r="33" spans="6:12">
      <c r="F33" s="407"/>
      <c r="G33" s="407"/>
      <c r="H33" s="407"/>
      <c r="I33" s="407"/>
      <c r="J33" s="407"/>
      <c r="K33" s="407"/>
      <c r="L33" s="407"/>
    </row>
  </sheetData>
  <sheetProtection formatCells="0" formatColumns="0" formatRows="0" insertRows="0" deleteRows="0" autoFilter="0"/>
  <mergeCells count="7">
    <mergeCell ref="T29:W29"/>
    <mergeCell ref="A1:AC1"/>
    <mergeCell ref="A2:AC2"/>
    <mergeCell ref="A3:AC3"/>
    <mergeCell ref="P5:Q5"/>
    <mergeCell ref="R5:W5"/>
    <mergeCell ref="A6:AC6"/>
  </mergeCells>
  <printOptions horizontalCentered="1" verticalCentered="1"/>
  <pageMargins left="0.25" right="0.25" top="0.75" bottom="0.75" header="0.3" footer="0.3"/>
  <pageSetup paperSize="149" scale="84"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1"/>
  <sheetViews>
    <sheetView topLeftCell="A37" zoomScale="89" zoomScaleNormal="89" workbookViewId="0">
      <selection activeCell="E8" sqref="E8"/>
    </sheetView>
  </sheetViews>
  <sheetFormatPr baseColWidth="10" defaultRowHeight="18"/>
  <cols>
    <col min="1" max="1" width="15.85546875" style="591" customWidth="1"/>
    <col min="2" max="2" width="32.42578125" style="591" customWidth="1"/>
    <col min="3" max="3" width="53.140625" style="591" customWidth="1"/>
    <col min="4" max="4" width="8.42578125" style="591" customWidth="1"/>
    <col min="5" max="5" width="16.7109375" style="626" customWidth="1"/>
    <col min="6" max="6" width="20" style="608" customWidth="1"/>
    <col min="7" max="7" width="11.42578125" style="591"/>
    <col min="8" max="8" width="12.5703125" style="591" customWidth="1"/>
    <col min="9" max="10" width="11.42578125" style="591"/>
    <col min="11" max="11" width="12.42578125" style="591" customWidth="1"/>
    <col min="12" max="12" width="12.28515625" style="591" customWidth="1"/>
    <col min="13" max="13" width="12.42578125" style="591" customWidth="1"/>
    <col min="14" max="14" width="11.42578125" style="591"/>
    <col min="15" max="15" width="17.5703125" style="587" customWidth="1"/>
    <col min="16" max="16" width="11.42578125" style="588"/>
    <col min="17" max="17" width="16.7109375" style="589" customWidth="1"/>
    <col min="18" max="18" width="11.42578125" style="590"/>
    <col min="19" max="16384" width="11.42578125" style="591"/>
  </cols>
  <sheetData>
    <row r="1" spans="1:18" s="567" customFormat="1" ht="15">
      <c r="A1" s="981" t="s">
        <v>1228</v>
      </c>
      <c r="B1" s="981"/>
      <c r="C1" s="981"/>
      <c r="D1" s="981"/>
      <c r="E1" s="981"/>
      <c r="F1" s="981"/>
      <c r="G1" s="981"/>
      <c r="H1" s="981"/>
      <c r="I1" s="981"/>
      <c r="J1" s="981"/>
      <c r="K1" s="981"/>
      <c r="L1" s="981"/>
      <c r="M1" s="981"/>
      <c r="N1" s="981"/>
      <c r="O1" s="573"/>
      <c r="P1" s="23"/>
      <c r="Q1" s="190"/>
    </row>
    <row r="2" spans="1:18" s="567" customFormat="1" ht="15">
      <c r="A2" s="805" t="s">
        <v>449</v>
      </c>
      <c r="B2" s="805"/>
      <c r="C2" s="805"/>
      <c r="D2" s="805"/>
      <c r="E2" s="805"/>
      <c r="F2" s="805"/>
      <c r="G2" s="805"/>
      <c r="H2" s="805"/>
      <c r="I2" s="805"/>
      <c r="J2" s="805"/>
      <c r="K2" s="805"/>
      <c r="L2" s="805"/>
      <c r="M2" s="805"/>
      <c r="N2" s="805"/>
      <c r="O2" s="573"/>
      <c r="P2" s="23"/>
      <c r="Q2" s="190"/>
    </row>
    <row r="3" spans="1:18" s="567" customFormat="1" ht="15">
      <c r="A3" s="805" t="s">
        <v>1775</v>
      </c>
      <c r="B3" s="805"/>
      <c r="C3" s="805"/>
      <c r="D3" s="805"/>
      <c r="E3" s="805"/>
      <c r="F3" s="805"/>
      <c r="G3" s="805"/>
      <c r="H3" s="805"/>
      <c r="I3" s="805"/>
      <c r="J3" s="805"/>
      <c r="K3" s="805"/>
      <c r="L3" s="805"/>
      <c r="M3" s="805"/>
      <c r="N3" s="805"/>
      <c r="O3" s="573"/>
      <c r="P3" s="23"/>
      <c r="Q3" s="190"/>
    </row>
    <row r="4" spans="1:18" s="377" customFormat="1" ht="20.100000000000001" customHeight="1">
      <c r="A4" s="374"/>
      <c r="B4" s="374"/>
      <c r="C4" s="374"/>
      <c r="D4" s="574" t="s">
        <v>3</v>
      </c>
      <c r="E4" s="575" t="s">
        <v>783</v>
      </c>
      <c r="F4" s="375"/>
      <c r="G4" s="375"/>
      <c r="H4" s="374"/>
      <c r="I4" s="376"/>
      <c r="J4" s="376"/>
      <c r="K4" s="376"/>
      <c r="L4" s="376"/>
      <c r="M4" s="376"/>
      <c r="N4" s="376"/>
    </row>
    <row r="5" spans="1:18" s="7" customFormat="1" ht="6" customHeight="1">
      <c r="A5" s="576"/>
      <c r="B5" s="722"/>
      <c r="C5" s="722"/>
      <c r="D5" s="577"/>
      <c r="E5" s="722"/>
      <c r="F5" s="722"/>
      <c r="G5" s="722"/>
      <c r="H5" s="722"/>
      <c r="I5" s="722"/>
      <c r="J5" s="722"/>
      <c r="K5" s="722"/>
      <c r="L5" s="722"/>
      <c r="M5" s="722"/>
      <c r="N5" s="722"/>
      <c r="O5" s="577"/>
      <c r="P5" s="378"/>
      <c r="Q5" s="378"/>
    </row>
    <row r="6" spans="1:18">
      <c r="A6" s="578"/>
      <c r="B6" s="578"/>
      <c r="C6" s="578"/>
      <c r="D6" s="579"/>
      <c r="E6" s="580"/>
      <c r="F6" s="581" t="s">
        <v>908</v>
      </c>
      <c r="G6" s="582"/>
      <c r="H6" s="583"/>
      <c r="I6" s="581" t="s">
        <v>909</v>
      </c>
      <c r="J6" s="582"/>
      <c r="K6" s="584" t="s">
        <v>459</v>
      </c>
      <c r="L6" s="582"/>
      <c r="M6" s="585" t="s">
        <v>910</v>
      </c>
      <c r="N6" s="586"/>
    </row>
    <row r="7" spans="1:18" ht="38.25">
      <c r="A7" s="592" t="s">
        <v>911</v>
      </c>
      <c r="B7" s="592" t="s">
        <v>912</v>
      </c>
      <c r="C7" s="592" t="s">
        <v>913</v>
      </c>
      <c r="D7" s="592" t="s">
        <v>448</v>
      </c>
      <c r="E7" s="593" t="s">
        <v>218</v>
      </c>
      <c r="F7" s="594" t="s">
        <v>197</v>
      </c>
      <c r="G7" s="594" t="s">
        <v>198</v>
      </c>
      <c r="H7" s="594" t="s">
        <v>914</v>
      </c>
      <c r="I7" s="594" t="s">
        <v>197</v>
      </c>
      <c r="J7" s="594" t="s">
        <v>915</v>
      </c>
      <c r="K7" s="595" t="s">
        <v>460</v>
      </c>
      <c r="L7" s="595" t="s">
        <v>461</v>
      </c>
      <c r="M7" s="596" t="s">
        <v>916</v>
      </c>
      <c r="N7" s="596" t="s">
        <v>917</v>
      </c>
    </row>
    <row r="8" spans="1:18" s="608" customFormat="1" ht="96.75" customHeight="1">
      <c r="A8" s="597" t="s">
        <v>918</v>
      </c>
      <c r="B8" s="598" t="s">
        <v>919</v>
      </c>
      <c r="C8" s="598" t="s">
        <v>920</v>
      </c>
      <c r="D8" s="599">
        <v>201</v>
      </c>
      <c r="E8" s="600">
        <v>483922</v>
      </c>
      <c r="F8" s="601">
        <v>4671999</v>
      </c>
      <c r="G8" s="602"/>
      <c r="H8" s="602">
        <v>12</v>
      </c>
      <c r="I8" s="602"/>
      <c r="J8" s="603">
        <v>20</v>
      </c>
      <c r="K8" s="602"/>
      <c r="L8" s="763">
        <v>0.98699999999999999</v>
      </c>
      <c r="M8" s="604"/>
      <c r="N8" s="764">
        <v>1</v>
      </c>
      <c r="O8" s="605"/>
      <c r="P8" s="606"/>
      <c r="Q8" s="607"/>
      <c r="R8" s="590"/>
    </row>
    <row r="9" spans="1:18" s="608" customFormat="1" ht="94.5" customHeight="1">
      <c r="A9" s="597" t="s">
        <v>921</v>
      </c>
      <c r="B9" s="598" t="s">
        <v>922</v>
      </c>
      <c r="C9" s="598" t="s">
        <v>923</v>
      </c>
      <c r="D9" s="599">
        <v>201</v>
      </c>
      <c r="E9" s="600">
        <v>37509980.960000001</v>
      </c>
      <c r="F9" s="601">
        <v>77792638.400000006</v>
      </c>
      <c r="G9" s="602"/>
      <c r="H9" s="602">
        <v>490</v>
      </c>
      <c r="I9" s="602"/>
      <c r="J9" s="603">
        <v>245</v>
      </c>
      <c r="K9" s="602"/>
      <c r="L9" s="763">
        <v>0.97699999999999998</v>
      </c>
      <c r="M9" s="604"/>
      <c r="N9" s="765">
        <v>0.5</v>
      </c>
      <c r="O9" s="605"/>
      <c r="P9" s="606"/>
      <c r="Q9" s="607"/>
      <c r="R9" s="590"/>
    </row>
    <row r="10" spans="1:18" s="608" customFormat="1" ht="66.75" customHeight="1">
      <c r="A10" s="597" t="s">
        <v>924</v>
      </c>
      <c r="B10" s="598" t="s">
        <v>925</v>
      </c>
      <c r="C10" s="598" t="s">
        <v>926</v>
      </c>
      <c r="D10" s="599">
        <v>201</v>
      </c>
      <c r="E10" s="600">
        <v>1558093</v>
      </c>
      <c r="F10" s="601">
        <v>1742893</v>
      </c>
      <c r="G10" s="602"/>
      <c r="H10" s="602">
        <v>735</v>
      </c>
      <c r="I10" s="602"/>
      <c r="J10" s="603">
        <v>773</v>
      </c>
      <c r="K10" s="602"/>
      <c r="L10" s="763">
        <v>0.97589999999999999</v>
      </c>
      <c r="M10" s="604"/>
      <c r="N10" s="765">
        <v>1</v>
      </c>
      <c r="O10" s="605"/>
      <c r="P10" s="606"/>
      <c r="Q10" s="607"/>
      <c r="R10" s="590"/>
    </row>
    <row r="11" spans="1:18" s="608" customFormat="1" ht="81" customHeight="1">
      <c r="A11" s="597" t="s">
        <v>927</v>
      </c>
      <c r="B11" s="598" t="s">
        <v>928</v>
      </c>
      <c r="C11" s="598" t="s">
        <v>929</v>
      </c>
      <c r="D11" s="599">
        <v>201</v>
      </c>
      <c r="E11" s="600">
        <v>1618776</v>
      </c>
      <c r="F11" s="601">
        <v>5017699.66</v>
      </c>
      <c r="G11" s="602"/>
      <c r="H11" s="602">
        <v>60</v>
      </c>
      <c r="I11" s="602"/>
      <c r="J11" s="603">
        <v>60</v>
      </c>
      <c r="K11" s="602"/>
      <c r="L11" s="763">
        <v>0.90300000000000002</v>
      </c>
      <c r="M11" s="604"/>
      <c r="N11" s="765">
        <v>1</v>
      </c>
      <c r="O11" s="605"/>
      <c r="P11" s="606"/>
      <c r="Q11" s="607"/>
      <c r="R11" s="590"/>
    </row>
    <row r="12" spans="1:18" s="608" customFormat="1" ht="64.5" customHeight="1">
      <c r="A12" s="597" t="s">
        <v>930</v>
      </c>
      <c r="B12" s="598" t="s">
        <v>931</v>
      </c>
      <c r="C12" s="598" t="s">
        <v>932</v>
      </c>
      <c r="D12" s="599">
        <v>201</v>
      </c>
      <c r="E12" s="600">
        <v>3776017</v>
      </c>
      <c r="F12" s="601">
        <v>3776017</v>
      </c>
      <c r="G12" s="602"/>
      <c r="H12" s="602">
        <v>30</v>
      </c>
      <c r="I12" s="602"/>
      <c r="J12" s="603">
        <v>59</v>
      </c>
      <c r="K12" s="602"/>
      <c r="L12" s="763">
        <v>1</v>
      </c>
      <c r="M12" s="604"/>
      <c r="N12" s="765">
        <v>1</v>
      </c>
      <c r="O12" s="605"/>
      <c r="P12" s="606"/>
      <c r="Q12" s="609"/>
      <c r="R12" s="590"/>
    </row>
    <row r="13" spans="1:18" s="608" customFormat="1" ht="89.25" customHeight="1">
      <c r="A13" s="597" t="s">
        <v>933</v>
      </c>
      <c r="B13" s="598" t="s">
        <v>934</v>
      </c>
      <c r="C13" s="598" t="s">
        <v>935</v>
      </c>
      <c r="D13" s="599">
        <v>401</v>
      </c>
      <c r="E13" s="600">
        <v>840124</v>
      </c>
      <c r="F13" s="601">
        <v>840124</v>
      </c>
      <c r="G13" s="602"/>
      <c r="H13" s="602">
        <v>1000</v>
      </c>
      <c r="I13" s="602"/>
      <c r="J13" s="603">
        <v>1496</v>
      </c>
      <c r="K13" s="602"/>
      <c r="L13" s="763">
        <v>0.94979999999999998</v>
      </c>
      <c r="M13" s="604"/>
      <c r="N13" s="765">
        <v>1</v>
      </c>
      <c r="O13" s="605"/>
      <c r="P13" s="606"/>
      <c r="Q13" s="607"/>
      <c r="R13" s="590"/>
    </row>
    <row r="14" spans="1:18" s="608" customFormat="1" ht="78.75" customHeight="1">
      <c r="A14" s="597" t="s">
        <v>936</v>
      </c>
      <c r="B14" s="598" t="s">
        <v>937</v>
      </c>
      <c r="C14" s="598" t="s">
        <v>938</v>
      </c>
      <c r="D14" s="599">
        <v>201</v>
      </c>
      <c r="E14" s="610">
        <v>1992596</v>
      </c>
      <c r="F14" s="601">
        <v>1992596</v>
      </c>
      <c r="G14" s="602"/>
      <c r="H14" s="602">
        <v>130</v>
      </c>
      <c r="I14" s="602"/>
      <c r="J14" s="603">
        <v>142</v>
      </c>
      <c r="K14" s="602"/>
      <c r="L14" s="763">
        <v>0.65229999999999999</v>
      </c>
      <c r="M14" s="604"/>
      <c r="N14" s="765">
        <v>1</v>
      </c>
      <c r="O14" s="605"/>
      <c r="P14" s="606"/>
      <c r="Q14" s="607"/>
      <c r="R14" s="590"/>
    </row>
    <row r="15" spans="1:18" s="608" customFormat="1" ht="131.25" customHeight="1">
      <c r="A15" s="597" t="s">
        <v>939</v>
      </c>
      <c r="B15" s="598" t="s">
        <v>937</v>
      </c>
      <c r="C15" s="598" t="s">
        <v>940</v>
      </c>
      <c r="D15" s="599">
        <v>301</v>
      </c>
      <c r="E15" s="610">
        <v>896561</v>
      </c>
      <c r="F15" s="601">
        <v>1156561.31</v>
      </c>
      <c r="G15" s="602"/>
      <c r="H15" s="602">
        <v>1</v>
      </c>
      <c r="I15" s="602"/>
      <c r="J15" s="603">
        <v>1</v>
      </c>
      <c r="K15" s="602"/>
      <c r="L15" s="763">
        <v>0.85089999999999999</v>
      </c>
      <c r="M15" s="604"/>
      <c r="N15" s="765">
        <v>1</v>
      </c>
      <c r="O15" s="605"/>
      <c r="P15" s="606"/>
      <c r="Q15" s="607"/>
      <c r="R15" s="590"/>
    </row>
    <row r="16" spans="1:18" s="608" customFormat="1" ht="127.5" customHeight="1">
      <c r="A16" s="597" t="s">
        <v>941</v>
      </c>
      <c r="B16" s="598" t="s">
        <v>942</v>
      </c>
      <c r="C16" s="598" t="s">
        <v>943</v>
      </c>
      <c r="D16" s="599">
        <v>201</v>
      </c>
      <c r="E16" s="600">
        <v>2335529</v>
      </c>
      <c r="F16" s="601">
        <v>2755535</v>
      </c>
      <c r="G16" s="602"/>
      <c r="H16" s="602">
        <v>344</v>
      </c>
      <c r="I16" s="602"/>
      <c r="J16" s="603">
        <v>413</v>
      </c>
      <c r="K16" s="602"/>
      <c r="L16" s="763">
        <v>0.68389999999999995</v>
      </c>
      <c r="M16" s="604"/>
      <c r="N16" s="765">
        <v>1</v>
      </c>
      <c r="O16" s="605"/>
      <c r="P16" s="606"/>
      <c r="Q16" s="607"/>
      <c r="R16" s="590"/>
    </row>
    <row r="17" spans="1:19" s="608" customFormat="1" ht="78" customHeight="1">
      <c r="A17" s="597" t="s">
        <v>944</v>
      </c>
      <c r="B17" s="598" t="s">
        <v>945</v>
      </c>
      <c r="C17" s="598" t="s">
        <v>946</v>
      </c>
      <c r="D17" s="599">
        <v>401</v>
      </c>
      <c r="E17" s="600">
        <v>271177</v>
      </c>
      <c r="F17" s="601">
        <v>617952.78</v>
      </c>
      <c r="G17" s="602"/>
      <c r="H17" s="602">
        <v>35</v>
      </c>
      <c r="I17" s="602"/>
      <c r="J17" s="603">
        <v>42</v>
      </c>
      <c r="K17" s="602"/>
      <c r="L17" s="763">
        <v>0.99980000000000002</v>
      </c>
      <c r="M17" s="604"/>
      <c r="N17" s="765">
        <v>1</v>
      </c>
      <c r="O17" s="605"/>
      <c r="P17" s="606"/>
      <c r="Q17" s="607"/>
      <c r="R17" s="590"/>
    </row>
    <row r="18" spans="1:19" s="608" customFormat="1" ht="90.75" customHeight="1">
      <c r="A18" s="597" t="s">
        <v>947</v>
      </c>
      <c r="B18" s="598" t="s">
        <v>948</v>
      </c>
      <c r="C18" s="598" t="s">
        <v>949</v>
      </c>
      <c r="D18" s="599">
        <v>501</v>
      </c>
      <c r="E18" s="600">
        <v>2496325</v>
      </c>
      <c r="F18" s="601">
        <v>8963986.6199999992</v>
      </c>
      <c r="G18" s="602"/>
      <c r="H18" s="602">
        <v>30</v>
      </c>
      <c r="I18" s="602"/>
      <c r="J18" s="603">
        <v>30</v>
      </c>
      <c r="K18" s="602"/>
      <c r="L18" s="763">
        <v>0.90139999999999998</v>
      </c>
      <c r="M18" s="604"/>
      <c r="N18" s="765">
        <v>1</v>
      </c>
      <c r="O18" s="605"/>
      <c r="P18" s="606"/>
      <c r="Q18" s="607"/>
      <c r="R18" s="590"/>
      <c r="S18" s="766"/>
    </row>
    <row r="19" spans="1:19" s="608" customFormat="1" ht="144" customHeight="1">
      <c r="A19" s="597" t="s">
        <v>950</v>
      </c>
      <c r="B19" s="598" t="s">
        <v>951</v>
      </c>
      <c r="C19" s="598" t="s">
        <v>952</v>
      </c>
      <c r="D19" s="599">
        <v>301</v>
      </c>
      <c r="E19" s="600">
        <v>1877183</v>
      </c>
      <c r="F19" s="600">
        <v>1877183</v>
      </c>
      <c r="G19" s="602"/>
      <c r="H19" s="602">
        <v>1455</v>
      </c>
      <c r="I19" s="602"/>
      <c r="J19" s="603">
        <v>3400</v>
      </c>
      <c r="K19" s="602"/>
      <c r="L19" s="763">
        <v>1</v>
      </c>
      <c r="M19" s="604"/>
      <c r="N19" s="765">
        <v>1</v>
      </c>
      <c r="O19" s="605"/>
      <c r="P19" s="606"/>
      <c r="Q19" s="607"/>
      <c r="R19" s="767"/>
    </row>
    <row r="20" spans="1:19" s="608" customFormat="1" ht="63.75" customHeight="1">
      <c r="A20" s="597" t="s">
        <v>953</v>
      </c>
      <c r="B20" s="598" t="s">
        <v>954</v>
      </c>
      <c r="C20" s="598" t="s">
        <v>955</v>
      </c>
      <c r="D20" s="599">
        <v>402</v>
      </c>
      <c r="E20" s="610">
        <v>5070100</v>
      </c>
      <c r="F20" s="610">
        <v>4101677.78</v>
      </c>
      <c r="G20" s="602"/>
      <c r="H20" s="602">
        <v>1150</v>
      </c>
      <c r="I20" s="602"/>
      <c r="J20" s="603">
        <v>1654</v>
      </c>
      <c r="K20" s="602"/>
      <c r="L20" s="763">
        <v>0.61670000000000003</v>
      </c>
      <c r="M20" s="604"/>
      <c r="N20" s="765">
        <v>1</v>
      </c>
      <c r="O20" s="605"/>
      <c r="P20" s="606"/>
      <c r="Q20" s="607"/>
      <c r="R20" s="590"/>
    </row>
    <row r="21" spans="1:19" s="608" customFormat="1" ht="90" customHeight="1">
      <c r="A21" s="597" t="s">
        <v>956</v>
      </c>
      <c r="B21" s="598" t="s">
        <v>957</v>
      </c>
      <c r="C21" s="598" t="s">
        <v>958</v>
      </c>
      <c r="D21" s="599">
        <v>401</v>
      </c>
      <c r="E21" s="610">
        <v>755710</v>
      </c>
      <c r="F21" s="601">
        <v>879829.41</v>
      </c>
      <c r="G21" s="602"/>
      <c r="H21" s="602">
        <v>1</v>
      </c>
      <c r="I21" s="602"/>
      <c r="J21" s="603">
        <v>1</v>
      </c>
      <c r="K21" s="602"/>
      <c r="L21" s="763">
        <v>0.99</v>
      </c>
      <c r="M21" s="604"/>
      <c r="N21" s="765">
        <v>1</v>
      </c>
      <c r="O21" s="605"/>
      <c r="P21" s="606"/>
      <c r="Q21" s="607"/>
      <c r="R21" s="590"/>
    </row>
    <row r="22" spans="1:19" s="608" customFormat="1" ht="54" customHeight="1">
      <c r="A22" s="597" t="s">
        <v>959</v>
      </c>
      <c r="B22" s="598" t="s">
        <v>960</v>
      </c>
      <c r="C22" s="598" t="s">
        <v>961</v>
      </c>
      <c r="D22" s="599">
        <v>501</v>
      </c>
      <c r="E22" s="600">
        <v>350993</v>
      </c>
      <c r="F22" s="601">
        <v>550970</v>
      </c>
      <c r="G22" s="602"/>
      <c r="H22" s="602">
        <v>22</v>
      </c>
      <c r="I22" s="602"/>
      <c r="J22" s="603">
        <v>18</v>
      </c>
      <c r="K22" s="602"/>
      <c r="L22" s="763">
        <v>1</v>
      </c>
      <c r="M22" s="604"/>
      <c r="N22" s="768">
        <v>81.8</v>
      </c>
      <c r="O22" s="605"/>
      <c r="P22" s="606"/>
      <c r="Q22" s="607"/>
      <c r="R22" s="611"/>
    </row>
    <row r="23" spans="1:19" s="608" customFormat="1" ht="42.75" customHeight="1">
      <c r="A23" s="597" t="s">
        <v>962</v>
      </c>
      <c r="B23" s="598" t="s">
        <v>963</v>
      </c>
      <c r="C23" s="598" t="s">
        <v>964</v>
      </c>
      <c r="D23" s="599">
        <v>401</v>
      </c>
      <c r="E23" s="600">
        <v>494958</v>
      </c>
      <c r="F23" s="601">
        <v>848843.81</v>
      </c>
      <c r="G23" s="602"/>
      <c r="H23" s="602">
        <v>290</v>
      </c>
      <c r="I23" s="602"/>
      <c r="J23" s="603">
        <v>478</v>
      </c>
      <c r="K23" s="602"/>
      <c r="L23" s="763">
        <v>0.97499999999999998</v>
      </c>
      <c r="M23" s="604"/>
      <c r="N23" s="765">
        <v>1</v>
      </c>
      <c r="O23" s="605"/>
      <c r="P23" s="606"/>
      <c r="Q23" s="607"/>
      <c r="R23" s="590"/>
    </row>
    <row r="24" spans="1:19" s="608" customFormat="1" ht="69" customHeight="1">
      <c r="A24" s="597" t="s">
        <v>965</v>
      </c>
      <c r="B24" s="598" t="s">
        <v>966</v>
      </c>
      <c r="C24" s="598" t="s">
        <v>967</v>
      </c>
      <c r="D24" s="599">
        <v>704</v>
      </c>
      <c r="E24" s="600">
        <v>6366645.4800000004</v>
      </c>
      <c r="F24" s="601">
        <v>7654294.8399999999</v>
      </c>
      <c r="G24" s="602"/>
      <c r="H24" s="602">
        <v>240</v>
      </c>
      <c r="I24" s="602"/>
      <c r="J24" s="603">
        <v>240</v>
      </c>
      <c r="K24" s="602"/>
      <c r="L24" s="763">
        <v>0.96899999999999997</v>
      </c>
      <c r="M24" s="604"/>
      <c r="N24" s="765">
        <v>1</v>
      </c>
      <c r="O24" s="605"/>
      <c r="P24" s="606"/>
      <c r="Q24" s="607"/>
      <c r="R24" s="590"/>
    </row>
    <row r="25" spans="1:19" s="608" customFormat="1" ht="78" customHeight="1">
      <c r="A25" s="597" t="s">
        <v>968</v>
      </c>
      <c r="B25" s="598" t="s">
        <v>969</v>
      </c>
      <c r="C25" s="598" t="s">
        <v>970</v>
      </c>
      <c r="D25" s="602">
        <v>706</v>
      </c>
      <c r="E25" s="600">
        <v>7555303.9900000002</v>
      </c>
      <c r="F25" s="601">
        <v>9974347.3100000005</v>
      </c>
      <c r="G25" s="602"/>
      <c r="H25" s="602">
        <v>420</v>
      </c>
      <c r="I25" s="602"/>
      <c r="J25" s="603">
        <v>452</v>
      </c>
      <c r="K25" s="602"/>
      <c r="L25" s="763">
        <v>0.92259999999999998</v>
      </c>
      <c r="M25" s="602"/>
      <c r="N25" s="765">
        <v>1</v>
      </c>
      <c r="O25" s="605"/>
      <c r="P25" s="606"/>
      <c r="Q25" s="607"/>
      <c r="R25" s="590"/>
    </row>
    <row r="26" spans="1:19" s="608" customFormat="1" ht="75" customHeight="1">
      <c r="A26" s="597" t="s">
        <v>971</v>
      </c>
      <c r="B26" s="598" t="s">
        <v>972</v>
      </c>
      <c r="C26" s="598" t="s">
        <v>973</v>
      </c>
      <c r="D26" s="612">
        <v>707</v>
      </c>
      <c r="E26" s="600">
        <v>7228190.3899999997</v>
      </c>
      <c r="F26" s="601">
        <v>10354418.380000001</v>
      </c>
      <c r="G26" s="602"/>
      <c r="H26" s="602">
        <v>455</v>
      </c>
      <c r="I26" s="602"/>
      <c r="J26" s="603">
        <v>532</v>
      </c>
      <c r="K26" s="602"/>
      <c r="L26" s="763">
        <v>0.90100000000000002</v>
      </c>
      <c r="M26" s="604"/>
      <c r="N26" s="765">
        <v>1</v>
      </c>
      <c r="O26" s="605"/>
      <c r="P26" s="606"/>
      <c r="Q26" s="607"/>
      <c r="R26" s="590"/>
    </row>
    <row r="27" spans="1:19" s="608" customFormat="1" ht="70.5" customHeight="1">
      <c r="A27" s="597" t="s">
        <v>974</v>
      </c>
      <c r="B27" s="598" t="s">
        <v>975</v>
      </c>
      <c r="C27" s="598" t="s">
        <v>976</v>
      </c>
      <c r="D27" s="612">
        <v>708</v>
      </c>
      <c r="E27" s="600">
        <v>5174979.3899999997</v>
      </c>
      <c r="F27" s="601">
        <v>6485825.8099999996</v>
      </c>
      <c r="G27" s="602"/>
      <c r="H27" s="602">
        <v>249</v>
      </c>
      <c r="I27" s="602"/>
      <c r="J27" s="603">
        <v>274</v>
      </c>
      <c r="K27" s="602"/>
      <c r="L27" s="763">
        <v>0.96299999999999997</v>
      </c>
      <c r="M27" s="604"/>
      <c r="N27" s="765">
        <v>1</v>
      </c>
      <c r="O27" s="605"/>
      <c r="P27" s="606"/>
      <c r="Q27" s="607"/>
      <c r="R27" s="590"/>
    </row>
    <row r="28" spans="1:19" s="608" customFormat="1" ht="66.75" customHeight="1">
      <c r="A28" s="597" t="s">
        <v>977</v>
      </c>
      <c r="B28" s="598" t="s">
        <v>978</v>
      </c>
      <c r="C28" s="598" t="s">
        <v>979</v>
      </c>
      <c r="D28" s="612">
        <v>710</v>
      </c>
      <c r="E28" s="600">
        <v>3652196.36</v>
      </c>
      <c r="F28" s="601">
        <v>4633672.99</v>
      </c>
      <c r="G28" s="602"/>
      <c r="H28" s="602">
        <v>250</v>
      </c>
      <c r="I28" s="602"/>
      <c r="J28" s="603">
        <v>318</v>
      </c>
      <c r="K28" s="763"/>
      <c r="L28" s="763">
        <v>0.96099999999999997</v>
      </c>
      <c r="M28" s="604"/>
      <c r="N28" s="765">
        <v>1</v>
      </c>
      <c r="O28" s="605"/>
      <c r="P28" s="606"/>
      <c r="Q28" s="607"/>
      <c r="R28" s="590"/>
    </row>
    <row r="29" spans="1:19" s="608" customFormat="1" ht="139.5" customHeight="1">
      <c r="A29" s="597" t="s">
        <v>980</v>
      </c>
      <c r="B29" s="598" t="s">
        <v>981</v>
      </c>
      <c r="C29" s="598" t="s">
        <v>982</v>
      </c>
      <c r="D29" s="612">
        <v>704</v>
      </c>
      <c r="E29" s="600">
        <v>6500</v>
      </c>
      <c r="F29" s="601">
        <v>214023.86</v>
      </c>
      <c r="G29" s="602"/>
      <c r="H29" s="602">
        <v>203</v>
      </c>
      <c r="I29" s="602"/>
      <c r="J29" s="603">
        <v>321</v>
      </c>
      <c r="K29" s="602"/>
      <c r="L29" s="763">
        <v>1</v>
      </c>
      <c r="M29" s="604"/>
      <c r="N29" s="765">
        <v>1</v>
      </c>
      <c r="O29" s="605"/>
      <c r="P29" s="606"/>
      <c r="Q29" s="607"/>
      <c r="R29" s="590"/>
    </row>
    <row r="30" spans="1:19" s="608" customFormat="1" ht="142.5" customHeight="1">
      <c r="A30" s="597" t="s">
        <v>983</v>
      </c>
      <c r="B30" s="598" t="s">
        <v>984</v>
      </c>
      <c r="C30" s="598" t="s">
        <v>985</v>
      </c>
      <c r="D30" s="612">
        <v>706</v>
      </c>
      <c r="E30" s="600">
        <v>11700</v>
      </c>
      <c r="F30" s="601">
        <v>11700</v>
      </c>
      <c r="G30" s="602"/>
      <c r="H30" s="602">
        <v>43</v>
      </c>
      <c r="I30" s="602"/>
      <c r="J30" s="603">
        <v>197</v>
      </c>
      <c r="K30" s="602"/>
      <c r="L30" s="763">
        <v>0</v>
      </c>
      <c r="M30" s="604"/>
      <c r="N30" s="765">
        <v>1</v>
      </c>
      <c r="O30" s="605"/>
      <c r="P30" s="606"/>
      <c r="Q30" s="607"/>
      <c r="R30" s="590"/>
    </row>
    <row r="31" spans="1:19" s="608" customFormat="1" ht="140.25">
      <c r="A31" s="597" t="s">
        <v>986</v>
      </c>
      <c r="B31" s="598" t="s">
        <v>987</v>
      </c>
      <c r="C31" s="598" t="s">
        <v>988</v>
      </c>
      <c r="D31" s="612">
        <v>707</v>
      </c>
      <c r="E31" s="600">
        <v>10400</v>
      </c>
      <c r="F31" s="601">
        <v>10400</v>
      </c>
      <c r="G31" s="602"/>
      <c r="H31" s="602">
        <v>247</v>
      </c>
      <c r="I31" s="602"/>
      <c r="J31" s="603">
        <v>386</v>
      </c>
      <c r="K31" s="602"/>
      <c r="L31" s="763">
        <v>0.875</v>
      </c>
      <c r="M31" s="604"/>
      <c r="N31" s="765">
        <v>1</v>
      </c>
      <c r="O31" s="605"/>
      <c r="P31" s="606"/>
      <c r="Q31" s="607"/>
      <c r="R31" s="590"/>
    </row>
    <row r="32" spans="1:19" s="608" customFormat="1" ht="51">
      <c r="A32" s="597" t="s">
        <v>989</v>
      </c>
      <c r="B32" s="598" t="s">
        <v>990</v>
      </c>
      <c r="C32" s="598" t="s">
        <v>991</v>
      </c>
      <c r="D32" s="612" t="s">
        <v>992</v>
      </c>
      <c r="E32" s="600">
        <v>220540.04</v>
      </c>
      <c r="F32" s="601">
        <v>220540.04</v>
      </c>
      <c r="G32" s="602"/>
      <c r="H32" s="602">
        <v>94</v>
      </c>
      <c r="I32" s="602"/>
      <c r="J32" s="603">
        <v>188</v>
      </c>
      <c r="K32" s="602"/>
      <c r="L32" s="763">
        <v>1</v>
      </c>
      <c r="M32" s="604"/>
      <c r="N32" s="765">
        <v>1</v>
      </c>
      <c r="O32" s="605"/>
      <c r="P32" s="606"/>
      <c r="Q32" s="607"/>
      <c r="R32" s="590"/>
    </row>
    <row r="33" spans="1:19" s="608" customFormat="1" ht="140.25">
      <c r="A33" s="597" t="s">
        <v>993</v>
      </c>
      <c r="B33" s="598" t="s">
        <v>994</v>
      </c>
      <c r="C33" s="598" t="s">
        <v>995</v>
      </c>
      <c r="D33" s="612" t="s">
        <v>996</v>
      </c>
      <c r="E33" s="600">
        <v>268174</v>
      </c>
      <c r="F33" s="601">
        <v>268174</v>
      </c>
      <c r="G33" s="602"/>
      <c r="H33" s="602">
        <v>153</v>
      </c>
      <c r="I33" s="602"/>
      <c r="J33" s="603">
        <v>246</v>
      </c>
      <c r="K33" s="602"/>
      <c r="L33" s="763">
        <v>1</v>
      </c>
      <c r="M33" s="604"/>
      <c r="N33" s="765">
        <v>1</v>
      </c>
      <c r="O33" s="605"/>
      <c r="P33" s="606"/>
      <c r="Q33" s="607"/>
      <c r="R33" s="590"/>
    </row>
    <row r="34" spans="1:19" s="608" customFormat="1" ht="63.75">
      <c r="A34" s="597" t="s">
        <v>997</v>
      </c>
      <c r="B34" s="598" t="s">
        <v>998</v>
      </c>
      <c r="C34" s="598" t="s">
        <v>999</v>
      </c>
      <c r="D34" s="612">
        <v>301</v>
      </c>
      <c r="E34" s="601">
        <v>4630081</v>
      </c>
      <c r="F34" s="601">
        <v>4985048.5</v>
      </c>
      <c r="G34" s="602"/>
      <c r="H34" s="602">
        <v>5860</v>
      </c>
      <c r="I34" s="602"/>
      <c r="J34" s="603">
        <v>5761</v>
      </c>
      <c r="K34" s="602"/>
      <c r="L34" s="763">
        <v>0.95420000000000005</v>
      </c>
      <c r="M34" s="604"/>
      <c r="N34" s="765">
        <v>0.98299999999999998</v>
      </c>
      <c r="O34" s="605"/>
      <c r="P34" s="606"/>
      <c r="Q34" s="607"/>
      <c r="R34" s="590"/>
    </row>
    <row r="35" spans="1:19" s="608" customFormat="1" ht="65.25" customHeight="1">
      <c r="A35" s="597" t="s">
        <v>1000</v>
      </c>
      <c r="B35" s="598" t="s">
        <v>1001</v>
      </c>
      <c r="C35" s="598" t="s">
        <v>1002</v>
      </c>
      <c r="D35" s="612" t="s">
        <v>1003</v>
      </c>
      <c r="E35" s="601">
        <v>11575418</v>
      </c>
      <c r="F35" s="601">
        <v>11303029.49</v>
      </c>
      <c r="G35" s="602"/>
      <c r="H35" s="602">
        <v>3262</v>
      </c>
      <c r="I35" s="602"/>
      <c r="J35" s="603">
        <v>3757</v>
      </c>
      <c r="K35" s="602"/>
      <c r="L35" s="763">
        <v>0.99880000000000002</v>
      </c>
      <c r="M35" s="604"/>
      <c r="N35" s="765">
        <v>1</v>
      </c>
      <c r="O35" s="605"/>
      <c r="P35" s="606"/>
      <c r="Q35" s="607"/>
      <c r="R35" s="611"/>
      <c r="S35" s="590"/>
    </row>
    <row r="36" spans="1:19" s="608" customFormat="1" ht="65.25" customHeight="1">
      <c r="A36" s="597" t="s">
        <v>1004</v>
      </c>
      <c r="B36" s="598" t="s">
        <v>1005</v>
      </c>
      <c r="C36" s="598" t="s">
        <v>1006</v>
      </c>
      <c r="D36" s="612" t="s">
        <v>1007</v>
      </c>
      <c r="E36" s="600">
        <v>6326855.5999999996</v>
      </c>
      <c r="F36" s="601">
        <v>18175316.82</v>
      </c>
      <c r="G36" s="602"/>
      <c r="H36" s="602">
        <v>9</v>
      </c>
      <c r="I36" s="602"/>
      <c r="J36" s="603">
        <v>9</v>
      </c>
      <c r="K36" s="602"/>
      <c r="L36" s="763">
        <v>0.92549999999999999</v>
      </c>
      <c r="M36" s="604"/>
      <c r="N36" s="765">
        <v>1</v>
      </c>
      <c r="O36" s="605"/>
      <c r="P36" s="606"/>
      <c r="Q36" s="607"/>
      <c r="R36" s="590"/>
    </row>
    <row r="37" spans="1:19" s="608" customFormat="1" ht="66" customHeight="1">
      <c r="A37" s="597" t="s">
        <v>1008</v>
      </c>
      <c r="B37" s="598" t="s">
        <v>1009</v>
      </c>
      <c r="C37" s="598" t="s">
        <v>1010</v>
      </c>
      <c r="D37" s="612" t="s">
        <v>1011</v>
      </c>
      <c r="E37" s="600">
        <v>5467876.6799999997</v>
      </c>
      <c r="F37" s="601">
        <v>13122678.5</v>
      </c>
      <c r="G37" s="602"/>
      <c r="H37" s="602">
        <v>350</v>
      </c>
      <c r="I37" s="602"/>
      <c r="J37" s="603">
        <v>162</v>
      </c>
      <c r="K37" s="602"/>
      <c r="L37" s="763">
        <v>0.92169999999999996</v>
      </c>
      <c r="M37" s="604"/>
      <c r="N37" s="765">
        <v>0.46300000000000002</v>
      </c>
      <c r="O37" s="605"/>
      <c r="P37" s="606"/>
      <c r="Q37" s="607"/>
      <c r="R37" s="590"/>
    </row>
    <row r="38" spans="1:19" s="608" customFormat="1" ht="102">
      <c r="A38" s="597" t="s">
        <v>1012</v>
      </c>
      <c r="B38" s="598" t="s">
        <v>1013</v>
      </c>
      <c r="C38" s="598" t="s">
        <v>1014</v>
      </c>
      <c r="D38" s="612" t="s">
        <v>1015</v>
      </c>
      <c r="E38" s="600">
        <v>726802</v>
      </c>
      <c r="F38" s="601">
        <v>726802</v>
      </c>
      <c r="G38" s="602"/>
      <c r="H38" s="602">
        <v>1</v>
      </c>
      <c r="I38" s="602"/>
      <c r="J38" s="603">
        <v>1</v>
      </c>
      <c r="K38" s="602"/>
      <c r="L38" s="763">
        <v>0.9889</v>
      </c>
      <c r="M38" s="604"/>
      <c r="N38" s="765">
        <v>1</v>
      </c>
      <c r="O38" s="605"/>
      <c r="P38" s="606"/>
      <c r="Q38" s="607"/>
      <c r="R38" s="590"/>
    </row>
    <row r="39" spans="1:19" s="608" customFormat="1" ht="38.25">
      <c r="A39" s="597" t="s">
        <v>1016</v>
      </c>
      <c r="B39" s="598" t="s">
        <v>1017</v>
      </c>
      <c r="C39" s="598" t="s">
        <v>1018</v>
      </c>
      <c r="D39" s="612" t="s">
        <v>1019</v>
      </c>
      <c r="E39" s="600">
        <v>1131984.6000000001</v>
      </c>
      <c r="F39" s="601">
        <v>7735243.25</v>
      </c>
      <c r="G39" s="602"/>
      <c r="H39" s="602">
        <v>20</v>
      </c>
      <c r="I39" s="602"/>
      <c r="J39" s="603">
        <v>400</v>
      </c>
      <c r="K39" s="602"/>
      <c r="L39" s="763">
        <v>0.68799999999999994</v>
      </c>
      <c r="M39" s="604"/>
      <c r="N39" s="765">
        <v>1</v>
      </c>
      <c r="O39" s="605"/>
      <c r="P39" s="606"/>
      <c r="Q39" s="607"/>
      <c r="R39" s="590"/>
    </row>
    <row r="40" spans="1:19" s="608" customFormat="1" ht="32.25" customHeight="1">
      <c r="A40" s="597" t="s">
        <v>888</v>
      </c>
      <c r="B40" s="598" t="s">
        <v>889</v>
      </c>
      <c r="C40" s="598" t="s">
        <v>1020</v>
      </c>
      <c r="D40" s="613" t="s">
        <v>1021</v>
      </c>
      <c r="E40" s="600">
        <v>878914.04</v>
      </c>
      <c r="F40" s="601">
        <v>878914.04</v>
      </c>
      <c r="G40" s="602"/>
      <c r="H40" s="602">
        <v>1</v>
      </c>
      <c r="I40" s="602"/>
      <c r="J40" s="603">
        <v>1</v>
      </c>
      <c r="K40" s="602"/>
      <c r="L40" s="763">
        <v>1</v>
      </c>
      <c r="M40" s="604"/>
      <c r="N40" s="765">
        <v>1</v>
      </c>
      <c r="O40" s="605"/>
      <c r="P40" s="606"/>
      <c r="Q40" s="607"/>
      <c r="R40" s="590"/>
    </row>
    <row r="41" spans="1:19" s="608" customFormat="1">
      <c r="A41" s="597" t="s">
        <v>886</v>
      </c>
      <c r="B41" s="598" t="s">
        <v>887</v>
      </c>
      <c r="C41" s="598" t="s">
        <v>1022</v>
      </c>
      <c r="D41" s="613" t="s">
        <v>1023</v>
      </c>
      <c r="E41" s="600">
        <v>0</v>
      </c>
      <c r="F41" s="601">
        <v>2860886.08</v>
      </c>
      <c r="G41" s="602"/>
      <c r="H41" s="602">
        <v>3</v>
      </c>
      <c r="I41" s="602"/>
      <c r="J41" s="603">
        <v>1</v>
      </c>
      <c r="K41" s="602"/>
      <c r="L41" s="763">
        <v>0.79900000000000004</v>
      </c>
      <c r="M41" s="604"/>
      <c r="N41" s="765">
        <v>0.79900000000000004</v>
      </c>
      <c r="O41" s="605"/>
      <c r="P41" s="606"/>
      <c r="Q41" s="607"/>
      <c r="R41" s="590"/>
    </row>
    <row r="42" spans="1:19" s="608" customFormat="1" ht="54" customHeight="1">
      <c r="A42" s="597" t="s">
        <v>890</v>
      </c>
      <c r="B42" s="598" t="s">
        <v>891</v>
      </c>
      <c r="C42" s="598" t="s">
        <v>1024</v>
      </c>
      <c r="D42" s="613" t="s">
        <v>1025</v>
      </c>
      <c r="E42" s="600">
        <v>5000000</v>
      </c>
      <c r="F42" s="601">
        <v>5000000</v>
      </c>
      <c r="G42" s="602"/>
      <c r="H42" s="602">
        <v>1</v>
      </c>
      <c r="I42" s="602"/>
      <c r="J42" s="603">
        <v>0.43</v>
      </c>
      <c r="K42" s="602"/>
      <c r="L42" s="763">
        <v>0.4325</v>
      </c>
      <c r="M42" s="604"/>
      <c r="N42" s="769">
        <v>43</v>
      </c>
      <c r="O42" s="605"/>
      <c r="P42" s="606"/>
      <c r="Q42" s="607"/>
      <c r="R42" s="590"/>
    </row>
    <row r="43" spans="1:19" s="608" customFormat="1">
      <c r="A43" s="614"/>
      <c r="B43" s="615"/>
      <c r="C43" s="615"/>
      <c r="D43" s="614"/>
      <c r="E43" s="616"/>
      <c r="F43" s="616"/>
      <c r="G43" s="617"/>
      <c r="H43" s="617"/>
      <c r="I43" s="617"/>
      <c r="J43" s="618"/>
      <c r="K43" s="617"/>
      <c r="L43" s="617"/>
      <c r="M43" s="619"/>
      <c r="N43" s="619"/>
      <c r="O43" s="605"/>
      <c r="P43" s="606"/>
      <c r="Q43" s="609"/>
      <c r="R43" s="590"/>
    </row>
    <row r="44" spans="1:19" s="623" customFormat="1" ht="6" customHeight="1">
      <c r="A44" s="620"/>
      <c r="B44" s="620"/>
      <c r="C44" s="621"/>
      <c r="D44" s="621"/>
      <c r="E44" s="621"/>
      <c r="F44" s="622"/>
      <c r="G44" s="622"/>
      <c r="H44" s="622"/>
      <c r="I44" s="622"/>
      <c r="J44" s="622"/>
      <c r="K44" s="622"/>
      <c r="L44" s="622"/>
      <c r="M44" s="622"/>
      <c r="N44" s="622"/>
    </row>
    <row r="45" spans="1:19" s="377" customFormat="1" ht="12">
      <c r="A45" s="376"/>
      <c r="B45" s="379" t="s">
        <v>76</v>
      </c>
      <c r="C45" s="376"/>
      <c r="D45" s="376"/>
      <c r="E45" s="376"/>
      <c r="F45" s="376"/>
      <c r="G45" s="376"/>
      <c r="H45" s="376"/>
      <c r="I45" s="376"/>
      <c r="J45" s="376"/>
      <c r="K45" s="376"/>
      <c r="L45" s="376"/>
      <c r="M45" s="376"/>
      <c r="N45" s="376"/>
    </row>
    <row r="46" spans="1:19" s="377" customFormat="1" ht="12.95" customHeight="1">
      <c r="A46" s="376"/>
      <c r="B46" s="379"/>
      <c r="C46" s="376"/>
      <c r="D46" s="376"/>
      <c r="E46" s="376"/>
      <c r="F46" s="376"/>
      <c r="G46" s="376"/>
      <c r="H46" s="376"/>
      <c r="I46" s="376"/>
      <c r="J46" s="376"/>
      <c r="K46" s="376"/>
      <c r="L46" s="376"/>
      <c r="M46" s="376"/>
      <c r="N46" s="376"/>
    </row>
    <row r="47" spans="1:19" s="377" customFormat="1" ht="12.95" customHeight="1">
      <c r="A47" s="376"/>
      <c r="B47" s="374"/>
      <c r="C47" s="374"/>
      <c r="D47" s="374"/>
      <c r="E47" s="374"/>
      <c r="F47" s="374"/>
      <c r="G47" s="374"/>
      <c r="H47" s="374"/>
      <c r="I47" s="374"/>
      <c r="J47" s="374"/>
      <c r="K47" s="376"/>
      <c r="L47" s="376"/>
      <c r="M47" s="376"/>
      <c r="N47" s="376"/>
    </row>
    <row r="48" spans="1:19" s="368" customFormat="1" ht="12.95" customHeight="1">
      <c r="B48" s="369"/>
      <c r="C48" s="369"/>
      <c r="D48" s="369"/>
      <c r="E48" s="369"/>
      <c r="F48" s="982"/>
      <c r="G48" s="982"/>
      <c r="H48" s="982"/>
      <c r="I48" s="982"/>
      <c r="J48" s="369"/>
    </row>
    <row r="49" spans="1:14" s="368" customFormat="1" ht="15" customHeight="1">
      <c r="C49" s="720" t="s">
        <v>757</v>
      </c>
      <c r="E49" s="370"/>
      <c r="F49" s="819" t="s">
        <v>758</v>
      </c>
      <c r="G49" s="819"/>
      <c r="H49" s="819"/>
      <c r="I49" s="819"/>
    </row>
    <row r="50" spans="1:14" s="368" customFormat="1" ht="15" customHeight="1">
      <c r="C50" s="719" t="s">
        <v>1776</v>
      </c>
      <c r="E50" s="371"/>
      <c r="F50" s="790" t="s">
        <v>1777</v>
      </c>
      <c r="G50" s="790"/>
      <c r="H50" s="790"/>
      <c r="I50" s="790"/>
    </row>
    <row r="51" spans="1:14">
      <c r="A51" s="624"/>
      <c r="B51" s="624"/>
      <c r="C51" s="624"/>
      <c r="D51" s="624"/>
      <c r="E51" s="625"/>
      <c r="F51" s="624"/>
      <c r="G51" s="624"/>
      <c r="H51" s="624"/>
      <c r="I51" s="624"/>
      <c r="J51" s="624"/>
      <c r="K51" s="624"/>
      <c r="L51" s="624"/>
      <c r="M51" s="624"/>
      <c r="N51" s="624"/>
    </row>
  </sheetData>
  <mergeCells count="6">
    <mergeCell ref="F50:I50"/>
    <mergeCell ref="A1:N1"/>
    <mergeCell ref="A2:N2"/>
    <mergeCell ref="A3:N3"/>
    <mergeCell ref="F48:I48"/>
    <mergeCell ref="F49:I49"/>
  </mergeCells>
  <pageMargins left="0.70866141732283472" right="0.70866141732283472" top="0.74803149606299213" bottom="0.74803149606299213" header="0.31496062992125984" footer="0.31496062992125984"/>
  <pageSetup scale="51"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baseColWidth="10"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baseColWidth="10" defaultRowHeight="1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2"/>
  <sheetViews>
    <sheetView showGridLines="0" zoomScale="85" zoomScaleNormal="85" workbookViewId="0">
      <selection activeCell="F28" sqref="F28"/>
    </sheetView>
  </sheetViews>
  <sheetFormatPr baseColWidth="10" defaultRowHeight="12.75"/>
  <cols>
    <col min="1" max="1" width="10.7109375" style="190" customWidth="1"/>
    <col min="2" max="2" width="51.28515625" style="190" customWidth="1"/>
    <col min="3" max="3" width="27.42578125" style="190" customWidth="1"/>
    <col min="4" max="4" width="46.7109375" style="190" customWidth="1"/>
    <col min="5" max="5" width="10.7109375" style="190" customWidth="1"/>
    <col min="6" max="16384" width="11.42578125" style="190"/>
  </cols>
  <sheetData>
    <row r="1" spans="2:4" s="23" customFormat="1"/>
    <row r="2" spans="2:4" s="23" customFormat="1">
      <c r="B2" s="782" t="s">
        <v>1228</v>
      </c>
      <c r="C2" s="782"/>
      <c r="D2" s="782"/>
    </row>
    <row r="3" spans="2:4" s="23" customFormat="1">
      <c r="B3" s="782" t="s">
        <v>430</v>
      </c>
      <c r="C3" s="782"/>
      <c r="D3" s="782"/>
    </row>
    <row r="4" spans="2:4" s="23" customFormat="1">
      <c r="B4" s="782" t="s">
        <v>1225</v>
      </c>
      <c r="C4" s="782"/>
      <c r="D4" s="782"/>
    </row>
    <row r="5" spans="2:4" s="23" customFormat="1" ht="15.75" customHeight="1">
      <c r="B5" s="782"/>
      <c r="C5" s="782"/>
      <c r="D5" s="782"/>
    </row>
    <row r="6" spans="2:4" s="23" customFormat="1" ht="15" customHeight="1">
      <c r="B6" s="27"/>
      <c r="C6" s="27"/>
      <c r="D6" s="27"/>
    </row>
    <row r="7" spans="2:4" s="23" customFormat="1" ht="15" customHeight="1">
      <c r="B7" s="992" t="s">
        <v>861</v>
      </c>
      <c r="C7" s="992"/>
      <c r="D7" s="27"/>
    </row>
    <row r="8" spans="2:4" s="23" customFormat="1" ht="15" customHeight="1" thickBot="1">
      <c r="B8" s="27"/>
      <c r="C8" s="27"/>
      <c r="D8" s="27"/>
    </row>
    <row r="9" spans="2:4" s="23" customFormat="1" ht="11.25" customHeight="1">
      <c r="B9" s="993" t="s">
        <v>427</v>
      </c>
      <c r="C9" s="995" t="s">
        <v>428</v>
      </c>
      <c r="D9" s="997" t="s">
        <v>429</v>
      </c>
    </row>
    <row r="10" spans="2:4" s="23" customFormat="1" ht="13.5" thickBot="1">
      <c r="B10" s="994"/>
      <c r="C10" s="996"/>
      <c r="D10" s="998"/>
    </row>
    <row r="11" spans="2:4" s="23" customFormat="1">
      <c r="B11" s="983"/>
      <c r="C11" s="986"/>
      <c r="D11" s="989"/>
    </row>
    <row r="12" spans="2:4" s="23" customFormat="1" ht="15" customHeight="1">
      <c r="B12" s="984"/>
      <c r="C12" s="987"/>
      <c r="D12" s="990"/>
    </row>
    <row r="13" spans="2:4" s="23" customFormat="1" ht="15" customHeight="1">
      <c r="B13" s="984"/>
      <c r="C13" s="987"/>
      <c r="D13" s="990"/>
    </row>
    <row r="14" spans="2:4" s="23" customFormat="1" ht="15" customHeight="1">
      <c r="B14" s="984"/>
      <c r="C14" s="987"/>
      <c r="D14" s="990"/>
    </row>
    <row r="15" spans="2:4" s="23" customFormat="1" ht="15" customHeight="1">
      <c r="B15" s="984"/>
      <c r="C15" s="987"/>
      <c r="D15" s="990"/>
    </row>
    <row r="16" spans="2:4" s="23" customFormat="1" ht="15" customHeight="1">
      <c r="B16" s="984"/>
      <c r="C16" s="987"/>
      <c r="D16" s="990"/>
    </row>
    <row r="17" spans="2:4" s="23" customFormat="1" ht="15" customHeight="1">
      <c r="B17" s="984"/>
      <c r="C17" s="987"/>
      <c r="D17" s="990"/>
    </row>
    <row r="18" spans="2:4" s="23" customFormat="1" ht="15" customHeight="1">
      <c r="B18" s="984"/>
      <c r="C18" s="987"/>
      <c r="D18" s="990"/>
    </row>
    <row r="19" spans="2:4" s="23" customFormat="1" ht="15" customHeight="1">
      <c r="B19" s="984"/>
      <c r="C19" s="987"/>
      <c r="D19" s="990"/>
    </row>
    <row r="20" spans="2:4" s="23" customFormat="1" ht="15" customHeight="1">
      <c r="B20" s="984"/>
      <c r="C20" s="987"/>
      <c r="D20" s="990"/>
    </row>
    <row r="21" spans="2:4" s="23" customFormat="1" ht="15" customHeight="1">
      <c r="B21" s="984"/>
      <c r="C21" s="987"/>
      <c r="D21" s="990"/>
    </row>
    <row r="22" spans="2:4" s="23" customFormat="1" ht="15.75" customHeight="1" thickBot="1">
      <c r="B22" s="985"/>
      <c r="C22" s="988"/>
      <c r="D22" s="991"/>
    </row>
    <row r="23" spans="2:4" s="23" customFormat="1"/>
    <row r="24" spans="2:4">
      <c r="B24" s="16" t="s">
        <v>76</v>
      </c>
    </row>
    <row r="25" spans="2:4">
      <c r="B25" s="23"/>
    </row>
    <row r="26" spans="2:4">
      <c r="B26" s="23"/>
    </row>
    <row r="27" spans="2:4">
      <c r="B27" s="23"/>
      <c r="D27" s="194"/>
    </row>
    <row r="28" spans="2:4">
      <c r="B28" s="529"/>
      <c r="D28" s="412"/>
    </row>
    <row r="29" spans="2:4" ht="15" customHeight="1">
      <c r="B29" s="479" t="s">
        <v>757</v>
      </c>
      <c r="D29" s="478" t="s">
        <v>758</v>
      </c>
    </row>
    <row r="30" spans="2:4" ht="15" customHeight="1">
      <c r="B30" s="635" t="s">
        <v>1072</v>
      </c>
      <c r="D30" s="479" t="s">
        <v>1073</v>
      </c>
    </row>
    <row r="31" spans="2:4">
      <c r="B31" s="23"/>
    </row>
    <row r="32" spans="2:4">
      <c r="B32" s="23"/>
    </row>
  </sheetData>
  <mergeCells count="11">
    <mergeCell ref="B2:D2"/>
    <mergeCell ref="B11:B22"/>
    <mergeCell ref="C11:C22"/>
    <mergeCell ref="D11:D22"/>
    <mergeCell ref="B3:D3"/>
    <mergeCell ref="B4:D4"/>
    <mergeCell ref="B5:D5"/>
    <mergeCell ref="B7:C7"/>
    <mergeCell ref="B9:B10"/>
    <mergeCell ref="C9:C10"/>
    <mergeCell ref="D9:D10"/>
  </mergeCells>
  <pageMargins left="0.7" right="0.7" top="0.75" bottom="0.75" header="0.3" footer="0.3"/>
  <pageSetup scale="83"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0"/>
  <sheetViews>
    <sheetView showGridLines="0" zoomScale="85" zoomScaleNormal="85" workbookViewId="0">
      <selection activeCell="A3" sqref="A3:C3"/>
    </sheetView>
  </sheetViews>
  <sheetFormatPr baseColWidth="10" defaultRowHeight="12.75"/>
  <cols>
    <col min="1" max="1" width="51.28515625" style="190" customWidth="1"/>
    <col min="2" max="2" width="20" style="190" customWidth="1"/>
    <col min="3" max="3" width="46.7109375" style="190" customWidth="1"/>
    <col min="4" max="16384" width="11.42578125" style="190"/>
  </cols>
  <sheetData>
    <row r="1" spans="1:9" s="23" customFormat="1">
      <c r="A1" s="782" t="s">
        <v>1228</v>
      </c>
      <c r="B1" s="782"/>
      <c r="C1" s="782"/>
    </row>
    <row r="2" spans="1:9" s="23" customFormat="1">
      <c r="A2" s="782" t="s">
        <v>431</v>
      </c>
      <c r="B2" s="782"/>
      <c r="C2" s="782"/>
    </row>
    <row r="3" spans="1:9" s="23" customFormat="1">
      <c r="A3" s="782" t="s">
        <v>1778</v>
      </c>
      <c r="B3" s="782"/>
      <c r="C3" s="782"/>
    </row>
    <row r="4" spans="1:9" s="23" customFormat="1" ht="15.75" customHeight="1">
      <c r="A4" s="782"/>
      <c r="B4" s="782"/>
      <c r="C4" s="782"/>
    </row>
    <row r="5" spans="1:9" s="23" customFormat="1" ht="9.75" customHeight="1">
      <c r="A5" s="27"/>
      <c r="B5" s="27"/>
      <c r="C5" s="27"/>
    </row>
    <row r="6" spans="1:9" s="23" customFormat="1" ht="13.5" customHeight="1">
      <c r="A6" s="992" t="s">
        <v>860</v>
      </c>
      <c r="B6" s="992"/>
      <c r="C6" s="29"/>
      <c r="D6" s="29"/>
      <c r="E6" s="29"/>
      <c r="F6" s="29"/>
      <c r="G6" s="29"/>
      <c r="H6" s="29"/>
      <c r="I6" s="723"/>
    </row>
    <row r="7" spans="1:9" s="23" customFormat="1" ht="9.75" customHeight="1" thickBot="1">
      <c r="A7" s="27"/>
      <c r="B7" s="27"/>
      <c r="C7" s="27"/>
    </row>
    <row r="8" spans="1:9" s="23" customFormat="1">
      <c r="A8" s="999" t="s">
        <v>423</v>
      </c>
      <c r="B8" s="1001" t="s">
        <v>424</v>
      </c>
      <c r="C8" s="1002"/>
    </row>
    <row r="9" spans="1:9" s="23" customFormat="1" ht="13.5" thickBot="1">
      <c r="A9" s="1000"/>
      <c r="B9" s="356" t="s">
        <v>425</v>
      </c>
      <c r="C9" s="357" t="s">
        <v>426</v>
      </c>
    </row>
    <row r="10" spans="1:9" s="23" customFormat="1">
      <c r="A10" s="373" t="s">
        <v>762</v>
      </c>
      <c r="B10" s="373" t="s">
        <v>859</v>
      </c>
      <c r="C10" s="372" t="s">
        <v>761</v>
      </c>
    </row>
    <row r="11" spans="1:9" s="23" customFormat="1">
      <c r="A11" s="373" t="s">
        <v>764</v>
      </c>
      <c r="B11" s="373" t="s">
        <v>859</v>
      </c>
      <c r="C11" s="372" t="s">
        <v>763</v>
      </c>
    </row>
    <row r="12" spans="1:9" s="23" customFormat="1">
      <c r="A12" s="373" t="s">
        <v>766</v>
      </c>
      <c r="B12" s="373" t="s">
        <v>859</v>
      </c>
      <c r="C12" s="372" t="s">
        <v>765</v>
      </c>
    </row>
    <row r="13" spans="1:9" s="23" customFormat="1">
      <c r="A13" s="373" t="s">
        <v>768</v>
      </c>
      <c r="B13" s="373" t="s">
        <v>859</v>
      </c>
      <c r="C13" s="372" t="s">
        <v>767</v>
      </c>
    </row>
    <row r="14" spans="1:9" s="23" customFormat="1">
      <c r="A14" s="373" t="s">
        <v>770</v>
      </c>
      <c r="B14" s="373" t="s">
        <v>859</v>
      </c>
      <c r="C14" s="372" t="s">
        <v>769</v>
      </c>
    </row>
    <row r="15" spans="1:9" s="23" customFormat="1">
      <c r="A15" s="373" t="s">
        <v>772</v>
      </c>
      <c r="B15" s="373" t="s">
        <v>859</v>
      </c>
      <c r="C15" s="372" t="s">
        <v>771</v>
      </c>
    </row>
    <row r="16" spans="1:9" s="23" customFormat="1">
      <c r="A16" s="373" t="s">
        <v>774</v>
      </c>
      <c r="B16" s="373" t="s">
        <v>859</v>
      </c>
      <c r="C16" s="372" t="s">
        <v>773</v>
      </c>
    </row>
    <row r="17" spans="1:6" s="23" customFormat="1">
      <c r="A17" s="373" t="s">
        <v>776</v>
      </c>
      <c r="B17" s="373" t="s">
        <v>859</v>
      </c>
      <c r="C17" s="372" t="s">
        <v>775</v>
      </c>
    </row>
    <row r="18" spans="1:6" s="23" customFormat="1">
      <c r="A18" s="373" t="s">
        <v>778</v>
      </c>
      <c r="B18" s="373" t="s">
        <v>859</v>
      </c>
      <c r="C18" s="372" t="s">
        <v>777</v>
      </c>
    </row>
    <row r="19" spans="1:6" s="23" customFormat="1">
      <c r="A19" s="373" t="s">
        <v>780</v>
      </c>
      <c r="B19" s="373" t="s">
        <v>859</v>
      </c>
      <c r="C19" s="372" t="s">
        <v>779</v>
      </c>
    </row>
    <row r="20" spans="1:6" s="23" customFormat="1">
      <c r="A20" s="373" t="s">
        <v>782</v>
      </c>
      <c r="B20" s="373" t="s">
        <v>859</v>
      </c>
      <c r="C20" s="372" t="s">
        <v>781</v>
      </c>
    </row>
    <row r="21" spans="1:6" s="23" customFormat="1">
      <c r="A21" s="16" t="s">
        <v>76</v>
      </c>
    </row>
    <row r="23" spans="1:6">
      <c r="A23" s="23"/>
    </row>
    <row r="24" spans="1:6">
      <c r="A24" s="23"/>
    </row>
    <row r="25" spans="1:6">
      <c r="A25" s="23"/>
      <c r="C25" s="194"/>
    </row>
    <row r="26" spans="1:6">
      <c r="A26" s="529"/>
      <c r="C26" s="412"/>
    </row>
    <row r="27" spans="1:6" ht="15" customHeight="1">
      <c r="A27" s="720" t="s">
        <v>757</v>
      </c>
      <c r="C27" s="720" t="s">
        <v>758</v>
      </c>
      <c r="D27" s="720"/>
      <c r="E27" s="720"/>
      <c r="F27" s="720"/>
    </row>
    <row r="28" spans="1:6" ht="15" customHeight="1">
      <c r="A28" s="719" t="s">
        <v>1072</v>
      </c>
      <c r="C28" s="269" t="s">
        <v>1073</v>
      </c>
      <c r="D28" s="269"/>
      <c r="E28" s="269"/>
      <c r="F28" s="371"/>
    </row>
    <row r="29" spans="1:6">
      <c r="A29" s="23"/>
    </row>
    <row r="30" spans="1:6">
      <c r="A30" s="23"/>
    </row>
  </sheetData>
  <mergeCells count="7">
    <mergeCell ref="A8:A9"/>
    <mergeCell ref="B8:C8"/>
    <mergeCell ref="A1:C1"/>
    <mergeCell ref="A2:C2"/>
    <mergeCell ref="A3:C3"/>
    <mergeCell ref="A4:C4"/>
    <mergeCell ref="A6:B6"/>
  </mergeCells>
  <pageMargins left="0.7" right="0.7" top="0.75" bottom="0.75" header="0.3" footer="0.3"/>
  <pageSetup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00"/>
  <sheetViews>
    <sheetView topLeftCell="C1" workbookViewId="0">
      <selection activeCell="J1" sqref="J1"/>
    </sheetView>
  </sheetViews>
  <sheetFormatPr baseColWidth="10" defaultRowHeight="15"/>
  <cols>
    <col min="1" max="1" width="11.42578125" style="568"/>
    <col min="2" max="2" width="56.42578125" style="568" bestFit="1" customWidth="1"/>
    <col min="3" max="3" width="12.42578125" style="568" bestFit="1" customWidth="1"/>
    <col min="4" max="4" width="12.5703125" style="568" bestFit="1" customWidth="1"/>
    <col min="5" max="5" width="22" style="568" bestFit="1" customWidth="1"/>
    <col min="6" max="6" width="41.5703125" style="568" bestFit="1" customWidth="1"/>
    <col min="7" max="7" width="23.7109375" style="568" bestFit="1" customWidth="1"/>
    <col min="8" max="8" width="20.7109375" style="568" bestFit="1" customWidth="1"/>
    <col min="9" max="9" width="12.140625" style="569" bestFit="1" customWidth="1"/>
    <col min="10" max="12" width="11.42578125" style="568"/>
    <col min="13" max="13" width="22" style="568" bestFit="1" customWidth="1"/>
    <col min="14" max="14" width="35.28515625" style="568" bestFit="1" customWidth="1"/>
    <col min="15" max="15" width="23" style="568" bestFit="1" customWidth="1"/>
    <col min="16" max="16384" width="11.42578125" style="568"/>
  </cols>
  <sheetData>
    <row r="1" spans="2:9" ht="54.75" customHeight="1">
      <c r="B1" s="834" t="s">
        <v>1741</v>
      </c>
      <c r="C1" s="835"/>
      <c r="D1" s="835"/>
      <c r="E1" s="835"/>
      <c r="F1" s="835"/>
      <c r="G1" s="835"/>
      <c r="H1" s="835"/>
      <c r="I1" s="836"/>
    </row>
    <row r="2" spans="2:9" ht="22.5">
      <c r="B2" s="533" t="s">
        <v>75</v>
      </c>
      <c r="C2" s="533" t="s">
        <v>489</v>
      </c>
      <c r="D2" s="533" t="s">
        <v>490</v>
      </c>
      <c r="E2" s="533" t="s">
        <v>491</v>
      </c>
      <c r="F2" s="533" t="s">
        <v>492</v>
      </c>
      <c r="G2" s="533" t="s">
        <v>493</v>
      </c>
      <c r="H2" s="533" t="s">
        <v>494</v>
      </c>
      <c r="I2" s="718" t="s">
        <v>495</v>
      </c>
    </row>
    <row r="3" spans="2:9" ht="15" customHeight="1">
      <c r="B3" s="708" t="s">
        <v>1231</v>
      </c>
      <c r="C3" s="571"/>
      <c r="D3" s="571" t="s">
        <v>875</v>
      </c>
      <c r="E3" s="571" t="s">
        <v>876</v>
      </c>
      <c r="F3" s="709" t="s">
        <v>1265</v>
      </c>
      <c r="G3" s="710" t="s">
        <v>1419</v>
      </c>
      <c r="H3" s="710" t="s">
        <v>1420</v>
      </c>
      <c r="I3" s="711">
        <v>2000</v>
      </c>
    </row>
    <row r="4" spans="2:9" ht="15" customHeight="1">
      <c r="B4" s="712" t="s">
        <v>1108</v>
      </c>
      <c r="C4" s="570"/>
      <c r="D4" s="570" t="s">
        <v>875</v>
      </c>
      <c r="E4" s="570" t="s">
        <v>876</v>
      </c>
      <c r="F4" s="706" t="s">
        <v>907</v>
      </c>
      <c r="G4" s="707" t="s">
        <v>1126</v>
      </c>
      <c r="H4" s="707" t="s">
        <v>1127</v>
      </c>
      <c r="I4" s="713">
        <v>6000</v>
      </c>
    </row>
    <row r="5" spans="2:9" ht="15" customHeight="1">
      <c r="B5" s="712" t="s">
        <v>1232</v>
      </c>
      <c r="C5" s="570"/>
      <c r="D5" s="570" t="s">
        <v>875</v>
      </c>
      <c r="E5" s="570" t="s">
        <v>876</v>
      </c>
      <c r="F5" s="706" t="s">
        <v>877</v>
      </c>
      <c r="G5" s="707" t="s">
        <v>1129</v>
      </c>
      <c r="H5" s="707" t="s">
        <v>1116</v>
      </c>
      <c r="I5" s="713">
        <v>4000</v>
      </c>
    </row>
    <row r="6" spans="2:9" ht="15" customHeight="1">
      <c r="B6" s="712" t="s">
        <v>1232</v>
      </c>
      <c r="C6" s="570"/>
      <c r="D6" s="570" t="s">
        <v>875</v>
      </c>
      <c r="E6" s="570" t="s">
        <v>876</v>
      </c>
      <c r="F6" s="706" t="s">
        <v>878</v>
      </c>
      <c r="G6" s="707" t="s">
        <v>1130</v>
      </c>
      <c r="H6" s="707" t="s">
        <v>1118</v>
      </c>
      <c r="I6" s="713">
        <v>4000</v>
      </c>
    </row>
    <row r="7" spans="2:9" ht="15" customHeight="1">
      <c r="B7" s="712" t="s">
        <v>1232</v>
      </c>
      <c r="C7" s="570"/>
      <c r="D7" s="570" t="s">
        <v>875</v>
      </c>
      <c r="E7" s="570" t="s">
        <v>876</v>
      </c>
      <c r="F7" s="706" t="s">
        <v>905</v>
      </c>
      <c r="G7" s="707" t="s">
        <v>1131</v>
      </c>
      <c r="H7" s="707" t="s">
        <v>1120</v>
      </c>
      <c r="I7" s="713">
        <v>4000</v>
      </c>
    </row>
    <row r="8" spans="2:9" ht="15" customHeight="1">
      <c r="B8" s="712" t="s">
        <v>1232</v>
      </c>
      <c r="C8" s="570"/>
      <c r="D8" s="570" t="s">
        <v>875</v>
      </c>
      <c r="E8" s="570" t="s">
        <v>876</v>
      </c>
      <c r="F8" s="706" t="s">
        <v>904</v>
      </c>
      <c r="G8" s="707" t="s">
        <v>1132</v>
      </c>
      <c r="H8" s="707" t="s">
        <v>1121</v>
      </c>
      <c r="I8" s="713">
        <v>4000</v>
      </c>
    </row>
    <row r="9" spans="2:9" ht="15" customHeight="1">
      <c r="B9" s="712" t="s">
        <v>1232</v>
      </c>
      <c r="C9" s="570"/>
      <c r="D9" s="570" t="s">
        <v>875</v>
      </c>
      <c r="E9" s="570" t="s">
        <v>876</v>
      </c>
      <c r="F9" s="706" t="s">
        <v>903</v>
      </c>
      <c r="G9" s="707" t="s">
        <v>1133</v>
      </c>
      <c r="H9" s="707" t="s">
        <v>1134</v>
      </c>
      <c r="I9" s="713">
        <v>4000</v>
      </c>
    </row>
    <row r="10" spans="2:9" ht="15" customHeight="1">
      <c r="B10" s="712" t="s">
        <v>1232</v>
      </c>
      <c r="C10" s="570"/>
      <c r="D10" s="570" t="s">
        <v>875</v>
      </c>
      <c r="E10" s="570" t="s">
        <v>876</v>
      </c>
      <c r="F10" s="706" t="s">
        <v>902</v>
      </c>
      <c r="G10" s="707" t="s">
        <v>1122</v>
      </c>
      <c r="H10" s="707" t="s">
        <v>1123</v>
      </c>
      <c r="I10" s="713">
        <v>4000</v>
      </c>
    </row>
    <row r="11" spans="2:9" ht="15" customHeight="1">
      <c r="B11" s="712" t="s">
        <v>1232</v>
      </c>
      <c r="C11" s="570"/>
      <c r="D11" s="570" t="s">
        <v>875</v>
      </c>
      <c r="E11" s="570" t="s">
        <v>876</v>
      </c>
      <c r="F11" s="706" t="s">
        <v>901</v>
      </c>
      <c r="G11" s="707" t="s">
        <v>1135</v>
      </c>
      <c r="H11" s="707" t="s">
        <v>1136</v>
      </c>
      <c r="I11" s="713">
        <v>4000</v>
      </c>
    </row>
    <row r="12" spans="2:9" ht="15" customHeight="1">
      <c r="B12" s="712" t="s">
        <v>1232</v>
      </c>
      <c r="C12" s="570"/>
      <c r="D12" s="570" t="s">
        <v>875</v>
      </c>
      <c r="E12" s="570" t="s">
        <v>876</v>
      </c>
      <c r="F12" s="706" t="s">
        <v>900</v>
      </c>
      <c r="G12" s="707" t="s">
        <v>1124</v>
      </c>
      <c r="H12" s="707" t="s">
        <v>1125</v>
      </c>
      <c r="I12" s="713">
        <v>4000</v>
      </c>
    </row>
    <row r="13" spans="2:9" ht="15" customHeight="1">
      <c r="B13" s="712" t="s">
        <v>1233</v>
      </c>
      <c r="C13" s="570"/>
      <c r="D13" s="570" t="s">
        <v>875</v>
      </c>
      <c r="E13" s="570" t="s">
        <v>876</v>
      </c>
      <c r="F13" s="706" t="s">
        <v>1266</v>
      </c>
      <c r="G13" s="707" t="s">
        <v>1421</v>
      </c>
      <c r="H13" s="707" t="s">
        <v>1422</v>
      </c>
      <c r="I13" s="713">
        <v>10000</v>
      </c>
    </row>
    <row r="14" spans="2:9" ht="15" customHeight="1">
      <c r="B14" s="712" t="s">
        <v>1233</v>
      </c>
      <c r="C14" s="570"/>
      <c r="D14" s="570" t="s">
        <v>875</v>
      </c>
      <c r="E14" s="570" t="s">
        <v>876</v>
      </c>
      <c r="F14" s="706" t="s">
        <v>1267</v>
      </c>
      <c r="G14" s="707" t="s">
        <v>1423</v>
      </c>
      <c r="H14" s="707" t="s">
        <v>1424</v>
      </c>
      <c r="I14" s="713">
        <v>10000</v>
      </c>
    </row>
    <row r="15" spans="2:9" ht="15" customHeight="1">
      <c r="B15" s="712" t="s">
        <v>1233</v>
      </c>
      <c r="C15" s="570"/>
      <c r="D15" s="570" t="s">
        <v>875</v>
      </c>
      <c r="E15" s="570" t="s">
        <v>876</v>
      </c>
      <c r="F15" s="706" t="s">
        <v>1268</v>
      </c>
      <c r="G15" s="707" t="s">
        <v>1425</v>
      </c>
      <c r="H15" s="707" t="s">
        <v>1426</v>
      </c>
      <c r="I15" s="713">
        <v>10000</v>
      </c>
    </row>
    <row r="16" spans="2:9" ht="15" customHeight="1">
      <c r="B16" s="712" t="s">
        <v>1233</v>
      </c>
      <c r="C16" s="570"/>
      <c r="D16" s="570" t="s">
        <v>875</v>
      </c>
      <c r="E16" s="570" t="s">
        <v>876</v>
      </c>
      <c r="F16" s="706" t="s">
        <v>1269</v>
      </c>
      <c r="G16" s="707" t="s">
        <v>1427</v>
      </c>
      <c r="H16" s="707" t="s">
        <v>1428</v>
      </c>
      <c r="I16" s="713">
        <v>10000</v>
      </c>
    </row>
    <row r="17" spans="2:9" ht="15" customHeight="1">
      <c r="B17" s="712" t="s">
        <v>1234</v>
      </c>
      <c r="C17" s="570"/>
      <c r="D17" s="570" t="s">
        <v>875</v>
      </c>
      <c r="E17" s="570" t="s">
        <v>876</v>
      </c>
      <c r="F17" s="706" t="s">
        <v>1270</v>
      </c>
      <c r="G17" s="707" t="s">
        <v>1429</v>
      </c>
      <c r="H17" s="707" t="s">
        <v>1430</v>
      </c>
      <c r="I17" s="713">
        <v>17000</v>
      </c>
    </row>
    <row r="18" spans="2:9" ht="15" customHeight="1">
      <c r="B18" s="712" t="s">
        <v>1234</v>
      </c>
      <c r="C18" s="570"/>
      <c r="D18" s="570" t="s">
        <v>875</v>
      </c>
      <c r="E18" s="570" t="s">
        <v>876</v>
      </c>
      <c r="F18" s="706" t="s">
        <v>1271</v>
      </c>
      <c r="G18" s="707" t="s">
        <v>1431</v>
      </c>
      <c r="H18" s="707" t="s">
        <v>1432</v>
      </c>
      <c r="I18" s="713">
        <v>17000</v>
      </c>
    </row>
    <row r="19" spans="2:9" ht="15" customHeight="1">
      <c r="B19" s="712" t="s">
        <v>1233</v>
      </c>
      <c r="C19" s="570"/>
      <c r="D19" s="570" t="s">
        <v>875</v>
      </c>
      <c r="E19" s="570" t="s">
        <v>876</v>
      </c>
      <c r="F19" s="706" t="s">
        <v>1268</v>
      </c>
      <c r="G19" s="707" t="s">
        <v>1425</v>
      </c>
      <c r="H19" s="707" t="s">
        <v>1426</v>
      </c>
      <c r="I19" s="713">
        <v>8530</v>
      </c>
    </row>
    <row r="20" spans="2:9" ht="15" customHeight="1">
      <c r="B20" s="712" t="s">
        <v>1235</v>
      </c>
      <c r="C20" s="570"/>
      <c r="D20" s="570" t="s">
        <v>875</v>
      </c>
      <c r="E20" s="570" t="s">
        <v>876</v>
      </c>
      <c r="F20" s="706" t="s">
        <v>1272</v>
      </c>
      <c r="G20" s="707" t="s">
        <v>1433</v>
      </c>
      <c r="H20" s="707" t="s">
        <v>1434</v>
      </c>
      <c r="I20" s="713">
        <v>9000</v>
      </c>
    </row>
    <row r="21" spans="2:9" ht="15" customHeight="1">
      <c r="B21" s="712" t="s">
        <v>1235</v>
      </c>
      <c r="C21" s="570"/>
      <c r="D21" s="570" t="s">
        <v>875</v>
      </c>
      <c r="E21" s="570" t="s">
        <v>876</v>
      </c>
      <c r="F21" s="706" t="s">
        <v>1273</v>
      </c>
      <c r="G21" s="707" t="s">
        <v>1435</v>
      </c>
      <c r="H21" s="707" t="s">
        <v>1436</v>
      </c>
      <c r="I21" s="713">
        <v>9000</v>
      </c>
    </row>
    <row r="22" spans="2:9" ht="15" customHeight="1">
      <c r="B22" s="712" t="s">
        <v>1235</v>
      </c>
      <c r="C22" s="570"/>
      <c r="D22" s="570" t="s">
        <v>875</v>
      </c>
      <c r="E22" s="570" t="s">
        <v>876</v>
      </c>
      <c r="F22" s="706" t="s">
        <v>1274</v>
      </c>
      <c r="G22" s="707" t="s">
        <v>1437</v>
      </c>
      <c r="H22" s="707" t="s">
        <v>1438</v>
      </c>
      <c r="I22" s="713">
        <v>4500</v>
      </c>
    </row>
    <row r="23" spans="2:9" ht="15" customHeight="1">
      <c r="B23" s="712" t="s">
        <v>1235</v>
      </c>
      <c r="C23" s="570"/>
      <c r="D23" s="570" t="s">
        <v>875</v>
      </c>
      <c r="E23" s="570" t="s">
        <v>876</v>
      </c>
      <c r="F23" s="706" t="s">
        <v>1275</v>
      </c>
      <c r="G23" s="707" t="s">
        <v>1439</v>
      </c>
      <c r="H23" s="707" t="s">
        <v>1440</v>
      </c>
      <c r="I23" s="713">
        <v>2700</v>
      </c>
    </row>
    <row r="24" spans="2:9" ht="15" customHeight="1">
      <c r="B24" s="712" t="s">
        <v>1235</v>
      </c>
      <c r="C24" s="570"/>
      <c r="D24" s="570" t="s">
        <v>875</v>
      </c>
      <c r="E24" s="570" t="s">
        <v>876</v>
      </c>
      <c r="F24" s="706" t="s">
        <v>1276</v>
      </c>
      <c r="G24" s="707" t="s">
        <v>1437</v>
      </c>
      <c r="H24" s="707" t="s">
        <v>1441</v>
      </c>
      <c r="I24" s="713">
        <v>3900</v>
      </c>
    </row>
    <row r="25" spans="2:9" ht="15" customHeight="1">
      <c r="B25" s="712" t="s">
        <v>1235</v>
      </c>
      <c r="C25" s="570"/>
      <c r="D25" s="570" t="s">
        <v>875</v>
      </c>
      <c r="E25" s="570" t="s">
        <v>876</v>
      </c>
      <c r="F25" s="706" t="s">
        <v>1277</v>
      </c>
      <c r="G25" s="707" t="s">
        <v>1442</v>
      </c>
      <c r="H25" s="707" t="s">
        <v>1443</v>
      </c>
      <c r="I25" s="713">
        <v>2700</v>
      </c>
    </row>
    <row r="26" spans="2:9" ht="15" customHeight="1">
      <c r="B26" s="712" t="s">
        <v>1235</v>
      </c>
      <c r="C26" s="570"/>
      <c r="D26" s="570" t="s">
        <v>875</v>
      </c>
      <c r="E26" s="570" t="s">
        <v>876</v>
      </c>
      <c r="F26" s="706" t="s">
        <v>1278</v>
      </c>
      <c r="G26" s="707" t="s">
        <v>1444</v>
      </c>
      <c r="H26" s="707" t="s">
        <v>1445</v>
      </c>
      <c r="I26" s="713">
        <v>9000</v>
      </c>
    </row>
    <row r="27" spans="2:9" ht="15" customHeight="1">
      <c r="B27" s="712" t="s">
        <v>1236</v>
      </c>
      <c r="C27" s="570"/>
      <c r="D27" s="570" t="s">
        <v>875</v>
      </c>
      <c r="E27" s="570" t="s">
        <v>876</v>
      </c>
      <c r="F27" s="706" t="s">
        <v>1279</v>
      </c>
      <c r="G27" s="707" t="s">
        <v>1446</v>
      </c>
      <c r="H27" s="707" t="s">
        <v>1447</v>
      </c>
      <c r="I27" s="713">
        <v>10440</v>
      </c>
    </row>
    <row r="28" spans="2:9" ht="15" customHeight="1">
      <c r="B28" s="712" t="s">
        <v>1237</v>
      </c>
      <c r="C28" s="570"/>
      <c r="D28" s="570" t="s">
        <v>875</v>
      </c>
      <c r="E28" s="570" t="s">
        <v>876</v>
      </c>
      <c r="F28" s="706" t="s">
        <v>1280</v>
      </c>
      <c r="G28" s="707" t="s">
        <v>1448</v>
      </c>
      <c r="H28" s="707" t="s">
        <v>1449</v>
      </c>
      <c r="I28" s="713">
        <v>2000</v>
      </c>
    </row>
    <row r="29" spans="2:9" ht="15" customHeight="1">
      <c r="B29" s="712" t="s">
        <v>1237</v>
      </c>
      <c r="C29" s="570"/>
      <c r="D29" s="570" t="s">
        <v>875</v>
      </c>
      <c r="E29" s="570" t="s">
        <v>876</v>
      </c>
      <c r="F29" s="706" t="s">
        <v>1281</v>
      </c>
      <c r="G29" s="707" t="s">
        <v>1450</v>
      </c>
      <c r="H29" s="707" t="s">
        <v>1451</v>
      </c>
      <c r="I29" s="713">
        <v>2000</v>
      </c>
    </row>
    <row r="30" spans="2:9" ht="15" customHeight="1">
      <c r="B30" s="712" t="s">
        <v>1237</v>
      </c>
      <c r="C30" s="570"/>
      <c r="D30" s="570" t="s">
        <v>875</v>
      </c>
      <c r="E30" s="570" t="s">
        <v>876</v>
      </c>
      <c r="F30" s="706" t="s">
        <v>1282</v>
      </c>
      <c r="G30" s="707" t="s">
        <v>1452</v>
      </c>
      <c r="H30" s="707" t="s">
        <v>1453</v>
      </c>
      <c r="I30" s="713">
        <v>2000</v>
      </c>
    </row>
    <row r="31" spans="2:9" ht="15" customHeight="1">
      <c r="B31" s="712" t="s">
        <v>1237</v>
      </c>
      <c r="C31" s="570"/>
      <c r="D31" s="570" t="s">
        <v>875</v>
      </c>
      <c r="E31" s="570" t="s">
        <v>876</v>
      </c>
      <c r="F31" s="706" t="s">
        <v>1283</v>
      </c>
      <c r="G31" s="707" t="s">
        <v>1454</v>
      </c>
      <c r="H31" s="707" t="s">
        <v>1455</v>
      </c>
      <c r="I31" s="713">
        <v>2000</v>
      </c>
    </row>
    <row r="32" spans="2:9" ht="15" customHeight="1">
      <c r="B32" s="712" t="s">
        <v>1237</v>
      </c>
      <c r="C32" s="570"/>
      <c r="D32" s="570" t="s">
        <v>875</v>
      </c>
      <c r="E32" s="570" t="s">
        <v>876</v>
      </c>
      <c r="F32" s="706" t="s">
        <v>1284</v>
      </c>
      <c r="G32" s="707" t="s">
        <v>1456</v>
      </c>
      <c r="H32" s="707" t="s">
        <v>1457</v>
      </c>
      <c r="I32" s="713">
        <v>2000</v>
      </c>
    </row>
    <row r="33" spans="2:9" ht="15" customHeight="1">
      <c r="B33" s="712" t="s">
        <v>1237</v>
      </c>
      <c r="C33" s="570"/>
      <c r="D33" s="570" t="s">
        <v>875</v>
      </c>
      <c r="E33" s="570" t="s">
        <v>876</v>
      </c>
      <c r="F33" s="706" t="s">
        <v>1285</v>
      </c>
      <c r="G33" s="707" t="s">
        <v>1458</v>
      </c>
      <c r="H33" s="707" t="s">
        <v>1459</v>
      </c>
      <c r="I33" s="713">
        <v>2000</v>
      </c>
    </row>
    <row r="34" spans="2:9" ht="15" customHeight="1">
      <c r="B34" s="712" t="s">
        <v>1238</v>
      </c>
      <c r="C34" s="570"/>
      <c r="D34" s="570" t="s">
        <v>875</v>
      </c>
      <c r="E34" s="570" t="s">
        <v>876</v>
      </c>
      <c r="F34" s="706" t="s">
        <v>1286</v>
      </c>
      <c r="G34" s="707" t="s">
        <v>1460</v>
      </c>
      <c r="H34" s="707" t="s">
        <v>1461</v>
      </c>
      <c r="I34" s="713">
        <v>2000</v>
      </c>
    </row>
    <row r="35" spans="2:9" ht="15" customHeight="1">
      <c r="B35" s="712" t="s">
        <v>1238</v>
      </c>
      <c r="C35" s="570"/>
      <c r="D35" s="570" t="s">
        <v>875</v>
      </c>
      <c r="E35" s="570" t="s">
        <v>876</v>
      </c>
      <c r="F35" s="706" t="s">
        <v>1111</v>
      </c>
      <c r="G35" s="707" t="s">
        <v>1462</v>
      </c>
      <c r="H35" s="707" t="s">
        <v>1463</v>
      </c>
      <c r="I35" s="713">
        <v>2000</v>
      </c>
    </row>
    <row r="36" spans="2:9" ht="15" customHeight="1">
      <c r="B36" s="712" t="s">
        <v>1238</v>
      </c>
      <c r="C36" s="570"/>
      <c r="D36" s="570" t="s">
        <v>875</v>
      </c>
      <c r="E36" s="570" t="s">
        <v>876</v>
      </c>
      <c r="F36" s="706" t="s">
        <v>1287</v>
      </c>
      <c r="G36" s="707" t="s">
        <v>1464</v>
      </c>
      <c r="H36" s="707" t="s">
        <v>1465</v>
      </c>
      <c r="I36" s="713">
        <v>2000</v>
      </c>
    </row>
    <row r="37" spans="2:9" ht="15" customHeight="1">
      <c r="B37" s="712" t="s">
        <v>1238</v>
      </c>
      <c r="C37" s="570"/>
      <c r="D37" s="570" t="s">
        <v>875</v>
      </c>
      <c r="E37" s="570" t="s">
        <v>876</v>
      </c>
      <c r="F37" s="706" t="s">
        <v>1288</v>
      </c>
      <c r="G37" s="707" t="s">
        <v>1466</v>
      </c>
      <c r="H37" s="707" t="s">
        <v>1467</v>
      </c>
      <c r="I37" s="713">
        <v>2000</v>
      </c>
    </row>
    <row r="38" spans="2:9" ht="15" customHeight="1">
      <c r="B38" s="712" t="s">
        <v>1238</v>
      </c>
      <c r="C38" s="570"/>
      <c r="D38" s="570" t="s">
        <v>875</v>
      </c>
      <c r="E38" s="570" t="s">
        <v>876</v>
      </c>
      <c r="F38" s="706" t="s">
        <v>1289</v>
      </c>
      <c r="G38" s="707" t="s">
        <v>1468</v>
      </c>
      <c r="H38" s="707" t="s">
        <v>1469</v>
      </c>
      <c r="I38" s="713">
        <v>2000</v>
      </c>
    </row>
    <row r="39" spans="2:9" ht="15" customHeight="1">
      <c r="B39" s="712" t="s">
        <v>1238</v>
      </c>
      <c r="C39" s="570"/>
      <c r="D39" s="570" t="s">
        <v>875</v>
      </c>
      <c r="E39" s="570" t="s">
        <v>876</v>
      </c>
      <c r="F39" s="706" t="s">
        <v>1290</v>
      </c>
      <c r="G39" s="707" t="s">
        <v>1470</v>
      </c>
      <c r="H39" s="707" t="s">
        <v>1471</v>
      </c>
      <c r="I39" s="713">
        <v>2000</v>
      </c>
    </row>
    <row r="40" spans="2:9" ht="15" customHeight="1">
      <c r="B40" s="712" t="s">
        <v>1238</v>
      </c>
      <c r="C40" s="570"/>
      <c r="D40" s="570" t="s">
        <v>875</v>
      </c>
      <c r="E40" s="570" t="s">
        <v>876</v>
      </c>
      <c r="F40" s="706" t="s">
        <v>1291</v>
      </c>
      <c r="G40" s="707" t="s">
        <v>1472</v>
      </c>
      <c r="H40" s="707" t="s">
        <v>1473</v>
      </c>
      <c r="I40" s="713">
        <v>2000</v>
      </c>
    </row>
    <row r="41" spans="2:9" ht="15" customHeight="1">
      <c r="B41" s="712" t="s">
        <v>1238</v>
      </c>
      <c r="C41" s="570"/>
      <c r="D41" s="570" t="s">
        <v>875</v>
      </c>
      <c r="E41" s="570" t="s">
        <v>876</v>
      </c>
      <c r="F41" s="706" t="s">
        <v>1292</v>
      </c>
      <c r="G41" s="707" t="s">
        <v>1474</v>
      </c>
      <c r="H41" s="707" t="s">
        <v>1475</v>
      </c>
      <c r="I41" s="713">
        <v>2000</v>
      </c>
    </row>
    <row r="42" spans="2:9" ht="15" customHeight="1">
      <c r="B42" s="712" t="s">
        <v>1238</v>
      </c>
      <c r="C42" s="570"/>
      <c r="D42" s="570" t="s">
        <v>875</v>
      </c>
      <c r="E42" s="570" t="s">
        <v>876</v>
      </c>
      <c r="F42" s="706" t="s">
        <v>1293</v>
      </c>
      <c r="G42" s="707" t="s">
        <v>1476</v>
      </c>
      <c r="H42" s="707" t="s">
        <v>1477</v>
      </c>
      <c r="I42" s="713">
        <v>2000</v>
      </c>
    </row>
    <row r="43" spans="2:9" ht="15" customHeight="1">
      <c r="B43" s="712" t="s">
        <v>1238</v>
      </c>
      <c r="C43" s="570"/>
      <c r="D43" s="570" t="s">
        <v>875</v>
      </c>
      <c r="E43" s="570" t="s">
        <v>876</v>
      </c>
      <c r="F43" s="706" t="s">
        <v>1294</v>
      </c>
      <c r="G43" s="707" t="s">
        <v>1478</v>
      </c>
      <c r="H43" s="707" t="s">
        <v>1479</v>
      </c>
      <c r="I43" s="713">
        <v>2000</v>
      </c>
    </row>
    <row r="44" spans="2:9" ht="15" customHeight="1">
      <c r="B44" s="712" t="s">
        <v>1238</v>
      </c>
      <c r="C44" s="570"/>
      <c r="D44" s="570" t="s">
        <v>875</v>
      </c>
      <c r="E44" s="570" t="s">
        <v>876</v>
      </c>
      <c r="F44" s="706" t="s">
        <v>1295</v>
      </c>
      <c r="G44" s="707" t="s">
        <v>1480</v>
      </c>
      <c r="H44" s="707" t="s">
        <v>1481</v>
      </c>
      <c r="I44" s="713">
        <v>2000</v>
      </c>
    </row>
    <row r="45" spans="2:9" ht="15" customHeight="1">
      <c r="B45" s="712" t="s">
        <v>1238</v>
      </c>
      <c r="C45" s="570"/>
      <c r="D45" s="570" t="s">
        <v>875</v>
      </c>
      <c r="E45" s="570" t="s">
        <v>876</v>
      </c>
      <c r="F45" s="706" t="s">
        <v>1112</v>
      </c>
      <c r="G45" s="707" t="s">
        <v>1482</v>
      </c>
      <c r="H45" s="707" t="s">
        <v>1483</v>
      </c>
      <c r="I45" s="713">
        <v>2000</v>
      </c>
    </row>
    <row r="46" spans="2:9" ht="15" customHeight="1">
      <c r="B46" s="712" t="s">
        <v>1238</v>
      </c>
      <c r="C46" s="570"/>
      <c r="D46" s="570" t="s">
        <v>875</v>
      </c>
      <c r="E46" s="570" t="s">
        <v>876</v>
      </c>
      <c r="F46" s="706" t="s">
        <v>1296</v>
      </c>
      <c r="G46" s="707" t="s">
        <v>1484</v>
      </c>
      <c r="H46" s="707" t="s">
        <v>1485</v>
      </c>
      <c r="I46" s="713">
        <v>2000</v>
      </c>
    </row>
    <row r="47" spans="2:9" ht="15" customHeight="1">
      <c r="B47" s="712" t="s">
        <v>1238</v>
      </c>
      <c r="C47" s="570"/>
      <c r="D47" s="570" t="s">
        <v>875</v>
      </c>
      <c r="E47" s="570" t="s">
        <v>876</v>
      </c>
      <c r="F47" s="706" t="s">
        <v>1297</v>
      </c>
      <c r="G47" s="707" t="s">
        <v>1486</v>
      </c>
      <c r="H47" s="707" t="s">
        <v>1487</v>
      </c>
      <c r="I47" s="713">
        <v>2000</v>
      </c>
    </row>
    <row r="48" spans="2:9" ht="15" customHeight="1">
      <c r="B48" s="712" t="s">
        <v>1239</v>
      </c>
      <c r="C48" s="570"/>
      <c r="D48" s="570" t="s">
        <v>875</v>
      </c>
      <c r="E48" s="570" t="s">
        <v>876</v>
      </c>
      <c r="F48" s="706" t="s">
        <v>1298</v>
      </c>
      <c r="G48" s="707" t="s">
        <v>1488</v>
      </c>
      <c r="H48" s="707" t="s">
        <v>1489</v>
      </c>
      <c r="I48" s="713">
        <v>2000</v>
      </c>
    </row>
    <row r="49" spans="2:9" ht="15" customHeight="1">
      <c r="B49" s="712" t="s">
        <v>1239</v>
      </c>
      <c r="C49" s="570"/>
      <c r="D49" s="570" t="s">
        <v>875</v>
      </c>
      <c r="E49" s="570" t="s">
        <v>876</v>
      </c>
      <c r="F49" s="706" t="s">
        <v>1299</v>
      </c>
      <c r="G49" s="707" t="s">
        <v>1490</v>
      </c>
      <c r="H49" s="707" t="s">
        <v>1491</v>
      </c>
      <c r="I49" s="713">
        <v>2000</v>
      </c>
    </row>
    <row r="50" spans="2:9" ht="15" customHeight="1">
      <c r="B50" s="712" t="s">
        <v>1239</v>
      </c>
      <c r="C50" s="570"/>
      <c r="D50" s="570" t="s">
        <v>875</v>
      </c>
      <c r="E50" s="570" t="s">
        <v>876</v>
      </c>
      <c r="F50" s="706" t="s">
        <v>1300</v>
      </c>
      <c r="G50" s="707" t="s">
        <v>1492</v>
      </c>
      <c r="H50" s="707" t="s">
        <v>1493</v>
      </c>
      <c r="I50" s="713">
        <v>2000</v>
      </c>
    </row>
    <row r="51" spans="2:9" ht="15" customHeight="1">
      <c r="B51" s="712" t="s">
        <v>1239</v>
      </c>
      <c r="C51" s="570"/>
      <c r="D51" s="570" t="s">
        <v>875</v>
      </c>
      <c r="E51" s="570" t="s">
        <v>876</v>
      </c>
      <c r="F51" s="706" t="s">
        <v>1301</v>
      </c>
      <c r="G51" s="707" t="s">
        <v>1494</v>
      </c>
      <c r="H51" s="707" t="s">
        <v>1495</v>
      </c>
      <c r="I51" s="713">
        <v>2000</v>
      </c>
    </row>
    <row r="52" spans="2:9" ht="15" customHeight="1">
      <c r="B52" s="712" t="s">
        <v>1239</v>
      </c>
      <c r="C52" s="570"/>
      <c r="D52" s="570" t="s">
        <v>875</v>
      </c>
      <c r="E52" s="570" t="s">
        <v>876</v>
      </c>
      <c r="F52" s="706" t="s">
        <v>1302</v>
      </c>
      <c r="G52" s="707" t="s">
        <v>1496</v>
      </c>
      <c r="H52" s="707" t="s">
        <v>1497</v>
      </c>
      <c r="I52" s="713">
        <v>2000</v>
      </c>
    </row>
    <row r="53" spans="2:9" ht="15" customHeight="1">
      <c r="B53" s="712" t="s">
        <v>1239</v>
      </c>
      <c r="C53" s="570"/>
      <c r="D53" s="570" t="s">
        <v>875</v>
      </c>
      <c r="E53" s="570" t="s">
        <v>876</v>
      </c>
      <c r="F53" s="706" t="s">
        <v>1303</v>
      </c>
      <c r="G53" s="707" t="s">
        <v>1498</v>
      </c>
      <c r="H53" s="707" t="s">
        <v>1499</v>
      </c>
      <c r="I53" s="713">
        <v>2000</v>
      </c>
    </row>
    <row r="54" spans="2:9" ht="15" customHeight="1">
      <c r="B54" s="712" t="s">
        <v>1239</v>
      </c>
      <c r="C54" s="570"/>
      <c r="D54" s="570" t="s">
        <v>875</v>
      </c>
      <c r="E54" s="570" t="s">
        <v>876</v>
      </c>
      <c r="F54" s="706" t="s">
        <v>1304</v>
      </c>
      <c r="G54" s="707" t="s">
        <v>1500</v>
      </c>
      <c r="H54" s="707" t="s">
        <v>1501</v>
      </c>
      <c r="I54" s="713">
        <v>2000</v>
      </c>
    </row>
    <row r="55" spans="2:9" ht="15" customHeight="1">
      <c r="B55" s="712" t="s">
        <v>1239</v>
      </c>
      <c r="C55" s="570"/>
      <c r="D55" s="570" t="s">
        <v>875</v>
      </c>
      <c r="E55" s="570" t="s">
        <v>876</v>
      </c>
      <c r="F55" s="706" t="s">
        <v>1305</v>
      </c>
      <c r="G55" s="707" t="s">
        <v>1502</v>
      </c>
      <c r="H55" s="707" t="s">
        <v>1503</v>
      </c>
      <c r="I55" s="713">
        <v>2000</v>
      </c>
    </row>
    <row r="56" spans="2:9" ht="15" customHeight="1">
      <c r="B56" s="712" t="s">
        <v>1239</v>
      </c>
      <c r="C56" s="570"/>
      <c r="D56" s="570" t="s">
        <v>875</v>
      </c>
      <c r="E56" s="570" t="s">
        <v>876</v>
      </c>
      <c r="F56" s="706" t="s">
        <v>1306</v>
      </c>
      <c r="G56" s="707" t="s">
        <v>1504</v>
      </c>
      <c r="H56" s="707" t="s">
        <v>1505</v>
      </c>
      <c r="I56" s="713">
        <v>2000</v>
      </c>
    </row>
    <row r="57" spans="2:9" ht="15" customHeight="1">
      <c r="B57" s="712" t="s">
        <v>1239</v>
      </c>
      <c r="C57" s="570"/>
      <c r="D57" s="570" t="s">
        <v>875</v>
      </c>
      <c r="E57" s="570" t="s">
        <v>876</v>
      </c>
      <c r="F57" s="706" t="s">
        <v>1307</v>
      </c>
      <c r="G57" s="707" t="s">
        <v>1506</v>
      </c>
      <c r="H57" s="707" t="s">
        <v>1507</v>
      </c>
      <c r="I57" s="713">
        <v>2000</v>
      </c>
    </row>
    <row r="58" spans="2:9" ht="15" customHeight="1">
      <c r="B58" s="712" t="s">
        <v>1239</v>
      </c>
      <c r="C58" s="570"/>
      <c r="D58" s="570" t="s">
        <v>875</v>
      </c>
      <c r="E58" s="570" t="s">
        <v>876</v>
      </c>
      <c r="F58" s="706" t="s">
        <v>1308</v>
      </c>
      <c r="G58" s="707" t="s">
        <v>1508</v>
      </c>
      <c r="H58" s="707" t="s">
        <v>1509</v>
      </c>
      <c r="I58" s="713">
        <v>2000</v>
      </c>
    </row>
    <row r="59" spans="2:9" ht="15" customHeight="1">
      <c r="B59" s="712" t="s">
        <v>1240</v>
      </c>
      <c r="C59" s="570"/>
      <c r="D59" s="570" t="s">
        <v>875</v>
      </c>
      <c r="E59" s="570" t="s">
        <v>876</v>
      </c>
      <c r="F59" s="706" t="s">
        <v>1309</v>
      </c>
      <c r="G59" s="707" t="s">
        <v>1510</v>
      </c>
      <c r="H59" s="707" t="s">
        <v>1511</v>
      </c>
      <c r="I59" s="713">
        <v>3950</v>
      </c>
    </row>
    <row r="60" spans="2:9" ht="15" customHeight="1">
      <c r="B60" s="712" t="s">
        <v>1241</v>
      </c>
      <c r="C60" s="570"/>
      <c r="D60" s="570" t="s">
        <v>875</v>
      </c>
      <c r="E60" s="570" t="s">
        <v>876</v>
      </c>
      <c r="F60" s="706" t="s">
        <v>1310</v>
      </c>
      <c r="G60" s="707" t="s">
        <v>1512</v>
      </c>
      <c r="H60" s="707" t="s">
        <v>1513</v>
      </c>
      <c r="I60" s="713">
        <v>3000</v>
      </c>
    </row>
    <row r="61" spans="2:9" ht="15" customHeight="1">
      <c r="B61" s="712" t="s">
        <v>1241</v>
      </c>
      <c r="C61" s="570"/>
      <c r="D61" s="570" t="s">
        <v>875</v>
      </c>
      <c r="E61" s="570" t="s">
        <v>876</v>
      </c>
      <c r="F61" s="706" t="s">
        <v>1311</v>
      </c>
      <c r="G61" s="707" t="s">
        <v>1514</v>
      </c>
      <c r="H61" s="707" t="s">
        <v>1515</v>
      </c>
      <c r="I61" s="713">
        <v>3000</v>
      </c>
    </row>
    <row r="62" spans="2:9" ht="15" customHeight="1">
      <c r="B62" s="712" t="s">
        <v>1235</v>
      </c>
      <c r="C62" s="570"/>
      <c r="D62" s="570" t="s">
        <v>875</v>
      </c>
      <c r="E62" s="570" t="s">
        <v>876</v>
      </c>
      <c r="F62" s="706" t="s">
        <v>1273</v>
      </c>
      <c r="G62" s="707" t="s">
        <v>1435</v>
      </c>
      <c r="H62" s="707" t="s">
        <v>1436</v>
      </c>
      <c r="I62" s="713">
        <v>2400</v>
      </c>
    </row>
    <row r="63" spans="2:9" ht="15" customHeight="1">
      <c r="B63" s="712" t="s">
        <v>1242</v>
      </c>
      <c r="C63" s="570"/>
      <c r="D63" s="570" t="s">
        <v>875</v>
      </c>
      <c r="E63" s="570" t="s">
        <v>876</v>
      </c>
      <c r="F63" s="706" t="s">
        <v>1312</v>
      </c>
      <c r="G63" s="707" t="s">
        <v>1516</v>
      </c>
      <c r="H63" s="707" t="s">
        <v>1517</v>
      </c>
      <c r="I63" s="713">
        <v>4000</v>
      </c>
    </row>
    <row r="64" spans="2:9" ht="15" customHeight="1">
      <c r="B64" s="712" t="s">
        <v>1243</v>
      </c>
      <c r="C64" s="570"/>
      <c r="D64" s="570" t="s">
        <v>875</v>
      </c>
      <c r="E64" s="570" t="s">
        <v>876</v>
      </c>
      <c r="F64" s="706" t="s">
        <v>1313</v>
      </c>
      <c r="G64" s="707" t="s">
        <v>1518</v>
      </c>
      <c r="H64" s="707" t="s">
        <v>1519</v>
      </c>
      <c r="I64" s="713">
        <v>45785.25</v>
      </c>
    </row>
    <row r="65" spans="2:9" ht="15" customHeight="1">
      <c r="B65" s="712" t="s">
        <v>1235</v>
      </c>
      <c r="C65" s="570"/>
      <c r="D65" s="570" t="s">
        <v>875</v>
      </c>
      <c r="E65" s="570" t="s">
        <v>876</v>
      </c>
      <c r="F65" s="706" t="s">
        <v>1272</v>
      </c>
      <c r="G65" s="707" t="s">
        <v>1433</v>
      </c>
      <c r="H65" s="707" t="s">
        <v>1434</v>
      </c>
      <c r="I65" s="713">
        <v>91570.5</v>
      </c>
    </row>
    <row r="66" spans="2:9" ht="15" customHeight="1">
      <c r="B66" s="712" t="s">
        <v>1244</v>
      </c>
      <c r="C66" s="570"/>
      <c r="D66" s="570" t="s">
        <v>875</v>
      </c>
      <c r="E66" s="570" t="s">
        <v>876</v>
      </c>
      <c r="F66" s="706" t="s">
        <v>1314</v>
      </c>
      <c r="G66" s="707" t="s">
        <v>1520</v>
      </c>
      <c r="H66" s="707" t="s">
        <v>1521</v>
      </c>
      <c r="I66" s="713">
        <v>4000</v>
      </c>
    </row>
    <row r="67" spans="2:9" ht="15" customHeight="1">
      <c r="B67" s="712" t="s">
        <v>1244</v>
      </c>
      <c r="C67" s="570"/>
      <c r="D67" s="570" t="s">
        <v>875</v>
      </c>
      <c r="E67" s="570" t="s">
        <v>876</v>
      </c>
      <c r="F67" s="706" t="s">
        <v>1315</v>
      </c>
      <c r="G67" s="707" t="s">
        <v>1522</v>
      </c>
      <c r="H67" s="707" t="s">
        <v>1523</v>
      </c>
      <c r="I67" s="713">
        <v>4000</v>
      </c>
    </row>
    <row r="68" spans="2:9" ht="15" customHeight="1">
      <c r="B68" s="712" t="s">
        <v>1244</v>
      </c>
      <c r="C68" s="570"/>
      <c r="D68" s="570" t="s">
        <v>875</v>
      </c>
      <c r="E68" s="570" t="s">
        <v>876</v>
      </c>
      <c r="F68" s="706" t="s">
        <v>1316</v>
      </c>
      <c r="G68" s="707" t="s">
        <v>1524</v>
      </c>
      <c r="H68" s="707" t="s">
        <v>1525</v>
      </c>
      <c r="I68" s="713">
        <v>4000</v>
      </c>
    </row>
    <row r="69" spans="2:9" ht="15" customHeight="1">
      <c r="B69" s="712" t="s">
        <v>1244</v>
      </c>
      <c r="C69" s="570"/>
      <c r="D69" s="570" t="s">
        <v>875</v>
      </c>
      <c r="E69" s="570" t="s">
        <v>876</v>
      </c>
      <c r="F69" s="706" t="s">
        <v>1317</v>
      </c>
      <c r="G69" s="707" t="s">
        <v>1526</v>
      </c>
      <c r="H69" s="707" t="s">
        <v>1526</v>
      </c>
      <c r="I69" s="713">
        <v>4000</v>
      </c>
    </row>
    <row r="70" spans="2:9" ht="15" customHeight="1">
      <c r="B70" s="712" t="s">
        <v>1244</v>
      </c>
      <c r="C70" s="570"/>
      <c r="D70" s="570" t="s">
        <v>875</v>
      </c>
      <c r="E70" s="570" t="s">
        <v>876</v>
      </c>
      <c r="F70" s="706" t="s">
        <v>1318</v>
      </c>
      <c r="G70" s="707" t="s">
        <v>1527</v>
      </c>
      <c r="H70" s="707" t="s">
        <v>1528</v>
      </c>
      <c r="I70" s="713">
        <v>4000</v>
      </c>
    </row>
    <row r="71" spans="2:9" ht="15" customHeight="1">
      <c r="B71" s="712" t="s">
        <v>1244</v>
      </c>
      <c r="C71" s="570"/>
      <c r="D71" s="570" t="s">
        <v>875</v>
      </c>
      <c r="E71" s="570" t="s">
        <v>876</v>
      </c>
      <c r="F71" s="706" t="s">
        <v>1319</v>
      </c>
      <c r="G71" s="707" t="s">
        <v>1529</v>
      </c>
      <c r="H71" s="707" t="s">
        <v>1530</v>
      </c>
      <c r="I71" s="713">
        <v>4000</v>
      </c>
    </row>
    <row r="72" spans="2:9" ht="15" customHeight="1">
      <c r="B72" s="712" t="s">
        <v>1244</v>
      </c>
      <c r="C72" s="570"/>
      <c r="D72" s="570" t="s">
        <v>875</v>
      </c>
      <c r="E72" s="570" t="s">
        <v>876</v>
      </c>
      <c r="F72" s="706" t="s">
        <v>1320</v>
      </c>
      <c r="G72" s="707" t="s">
        <v>1531</v>
      </c>
      <c r="H72" s="707" t="s">
        <v>1532</v>
      </c>
      <c r="I72" s="713">
        <v>4000</v>
      </c>
    </row>
    <row r="73" spans="2:9" ht="15" customHeight="1">
      <c r="B73" s="712" t="s">
        <v>1244</v>
      </c>
      <c r="C73" s="570"/>
      <c r="D73" s="570" t="s">
        <v>875</v>
      </c>
      <c r="E73" s="570" t="s">
        <v>876</v>
      </c>
      <c r="F73" s="706" t="s">
        <v>1321</v>
      </c>
      <c r="G73" s="707" t="s">
        <v>1128</v>
      </c>
      <c r="H73" s="707" t="s">
        <v>1533</v>
      </c>
      <c r="I73" s="713">
        <v>1300</v>
      </c>
    </row>
    <row r="74" spans="2:9" ht="15" customHeight="1">
      <c r="B74" s="712" t="s">
        <v>1244</v>
      </c>
      <c r="C74" s="570"/>
      <c r="D74" s="570" t="s">
        <v>875</v>
      </c>
      <c r="E74" s="570" t="s">
        <v>876</v>
      </c>
      <c r="F74" s="706" t="s">
        <v>1322</v>
      </c>
      <c r="G74" s="707" t="s">
        <v>1534</v>
      </c>
      <c r="H74" s="707" t="s">
        <v>1535</v>
      </c>
      <c r="I74" s="713">
        <v>7200</v>
      </c>
    </row>
    <row r="75" spans="2:9" ht="15" customHeight="1">
      <c r="B75" s="712" t="s">
        <v>1244</v>
      </c>
      <c r="C75" s="570"/>
      <c r="D75" s="570" t="s">
        <v>875</v>
      </c>
      <c r="E75" s="570" t="s">
        <v>876</v>
      </c>
      <c r="F75" s="706" t="s">
        <v>1323</v>
      </c>
      <c r="G75" s="707" t="s">
        <v>1536</v>
      </c>
      <c r="H75" s="707" t="s">
        <v>1537</v>
      </c>
      <c r="I75" s="713">
        <v>1300</v>
      </c>
    </row>
    <row r="76" spans="2:9" ht="15" customHeight="1">
      <c r="B76" s="712" t="s">
        <v>1244</v>
      </c>
      <c r="C76" s="570"/>
      <c r="D76" s="570" t="s">
        <v>875</v>
      </c>
      <c r="E76" s="570" t="s">
        <v>876</v>
      </c>
      <c r="F76" s="706" t="s">
        <v>1324</v>
      </c>
      <c r="G76" s="707" t="s">
        <v>1538</v>
      </c>
      <c r="H76" s="707" t="s">
        <v>1539</v>
      </c>
      <c r="I76" s="713">
        <v>1300</v>
      </c>
    </row>
    <row r="77" spans="2:9" ht="15" customHeight="1">
      <c r="B77" s="712" t="s">
        <v>1244</v>
      </c>
      <c r="C77" s="570"/>
      <c r="D77" s="570" t="s">
        <v>875</v>
      </c>
      <c r="E77" s="570" t="s">
        <v>876</v>
      </c>
      <c r="F77" s="706" t="s">
        <v>1325</v>
      </c>
      <c r="G77" s="707" t="s">
        <v>1540</v>
      </c>
      <c r="H77" s="707" t="s">
        <v>1541</v>
      </c>
      <c r="I77" s="713">
        <v>7200</v>
      </c>
    </row>
    <row r="78" spans="2:9" ht="15" customHeight="1">
      <c r="B78" s="712" t="s">
        <v>1244</v>
      </c>
      <c r="C78" s="570"/>
      <c r="D78" s="570" t="s">
        <v>875</v>
      </c>
      <c r="E78" s="570" t="s">
        <v>876</v>
      </c>
      <c r="F78" s="706" t="s">
        <v>1326</v>
      </c>
      <c r="G78" s="707" t="s">
        <v>1542</v>
      </c>
      <c r="H78" s="707" t="s">
        <v>1543</v>
      </c>
      <c r="I78" s="713">
        <v>7200</v>
      </c>
    </row>
    <row r="79" spans="2:9" ht="15" customHeight="1">
      <c r="B79" s="712" t="s">
        <v>1244</v>
      </c>
      <c r="C79" s="570"/>
      <c r="D79" s="570" t="s">
        <v>875</v>
      </c>
      <c r="E79" s="570" t="s">
        <v>876</v>
      </c>
      <c r="F79" s="706" t="s">
        <v>1327</v>
      </c>
      <c r="G79" s="707" t="s">
        <v>1544</v>
      </c>
      <c r="H79" s="707" t="s">
        <v>1545</v>
      </c>
      <c r="I79" s="713">
        <v>7200</v>
      </c>
    </row>
    <row r="80" spans="2:9" ht="15" customHeight="1">
      <c r="B80" s="712" t="s">
        <v>1244</v>
      </c>
      <c r="C80" s="570"/>
      <c r="D80" s="570" t="s">
        <v>875</v>
      </c>
      <c r="E80" s="570" t="s">
        <v>876</v>
      </c>
      <c r="F80" s="706" t="s">
        <v>1328</v>
      </c>
      <c r="G80" s="707" t="s">
        <v>1546</v>
      </c>
      <c r="H80" s="707" t="s">
        <v>1547</v>
      </c>
      <c r="I80" s="713">
        <v>7200</v>
      </c>
    </row>
    <row r="81" spans="2:9" ht="15" customHeight="1">
      <c r="B81" s="712" t="s">
        <v>1244</v>
      </c>
      <c r="C81" s="570"/>
      <c r="D81" s="570" t="s">
        <v>875</v>
      </c>
      <c r="E81" s="570" t="s">
        <v>876</v>
      </c>
      <c r="F81" s="706" t="s">
        <v>1329</v>
      </c>
      <c r="G81" s="707" t="s">
        <v>1548</v>
      </c>
      <c r="H81" s="707" t="s">
        <v>1549</v>
      </c>
      <c r="I81" s="713">
        <v>1300</v>
      </c>
    </row>
    <row r="82" spans="2:9" ht="15" customHeight="1">
      <c r="B82" s="712" t="s">
        <v>1244</v>
      </c>
      <c r="C82" s="570"/>
      <c r="D82" s="570" t="s">
        <v>875</v>
      </c>
      <c r="E82" s="570" t="s">
        <v>876</v>
      </c>
      <c r="F82" s="706" t="s">
        <v>1330</v>
      </c>
      <c r="G82" s="707" t="s">
        <v>1550</v>
      </c>
      <c r="H82" s="707" t="s">
        <v>1551</v>
      </c>
      <c r="I82" s="713">
        <v>7200</v>
      </c>
    </row>
    <row r="83" spans="2:9" ht="15" customHeight="1">
      <c r="B83" s="712" t="s">
        <v>1244</v>
      </c>
      <c r="C83" s="570"/>
      <c r="D83" s="570" t="s">
        <v>875</v>
      </c>
      <c r="E83" s="570" t="s">
        <v>876</v>
      </c>
      <c r="F83" s="706" t="s">
        <v>1331</v>
      </c>
      <c r="G83" s="707" t="s">
        <v>1552</v>
      </c>
      <c r="H83" s="707" t="s">
        <v>1553</v>
      </c>
      <c r="I83" s="713">
        <v>7200</v>
      </c>
    </row>
    <row r="84" spans="2:9" ht="15" customHeight="1">
      <c r="B84" s="712" t="s">
        <v>1245</v>
      </c>
      <c r="C84" s="570"/>
      <c r="D84" s="570" t="s">
        <v>875</v>
      </c>
      <c r="E84" s="570" t="s">
        <v>876</v>
      </c>
      <c r="F84" s="706" t="s">
        <v>877</v>
      </c>
      <c r="G84" s="707" t="s">
        <v>1115</v>
      </c>
      <c r="H84" s="707" t="s">
        <v>1116</v>
      </c>
      <c r="I84" s="713">
        <v>8000</v>
      </c>
    </row>
    <row r="85" spans="2:9" ht="15" customHeight="1">
      <c r="B85" s="712" t="s">
        <v>1245</v>
      </c>
      <c r="C85" s="570"/>
      <c r="D85" s="570" t="s">
        <v>875</v>
      </c>
      <c r="E85" s="570" t="s">
        <v>876</v>
      </c>
      <c r="F85" s="706" t="s">
        <v>878</v>
      </c>
      <c r="G85" s="707" t="s">
        <v>1117</v>
      </c>
      <c r="H85" s="707" t="s">
        <v>1118</v>
      </c>
      <c r="I85" s="713">
        <v>8000</v>
      </c>
    </row>
    <row r="86" spans="2:9" ht="15" customHeight="1">
      <c r="B86" s="712" t="s">
        <v>1245</v>
      </c>
      <c r="C86" s="570"/>
      <c r="D86" s="570" t="s">
        <v>875</v>
      </c>
      <c r="E86" s="570" t="s">
        <v>876</v>
      </c>
      <c r="F86" s="706" t="s">
        <v>905</v>
      </c>
      <c r="G86" s="707" t="s">
        <v>1119</v>
      </c>
      <c r="H86" s="707" t="s">
        <v>1120</v>
      </c>
      <c r="I86" s="713">
        <v>8000</v>
      </c>
    </row>
    <row r="87" spans="2:9" ht="15" customHeight="1">
      <c r="B87" s="712" t="s">
        <v>1245</v>
      </c>
      <c r="C87" s="570"/>
      <c r="D87" s="570" t="s">
        <v>875</v>
      </c>
      <c r="E87" s="570" t="s">
        <v>876</v>
      </c>
      <c r="F87" s="706" t="s">
        <v>904</v>
      </c>
      <c r="G87" s="707" t="s">
        <v>1554</v>
      </c>
      <c r="H87" s="707" t="s">
        <v>1121</v>
      </c>
      <c r="I87" s="713">
        <v>8000</v>
      </c>
    </row>
    <row r="88" spans="2:9" ht="15" customHeight="1">
      <c r="B88" s="712" t="s">
        <v>1245</v>
      </c>
      <c r="C88" s="570"/>
      <c r="D88" s="570" t="s">
        <v>875</v>
      </c>
      <c r="E88" s="570" t="s">
        <v>876</v>
      </c>
      <c r="F88" s="706" t="s">
        <v>903</v>
      </c>
      <c r="G88" s="707" t="s">
        <v>1555</v>
      </c>
      <c r="H88" s="707" t="s">
        <v>1556</v>
      </c>
      <c r="I88" s="713">
        <v>8000</v>
      </c>
    </row>
    <row r="89" spans="2:9" ht="15" customHeight="1">
      <c r="B89" s="712" t="s">
        <v>1245</v>
      </c>
      <c r="C89" s="570"/>
      <c r="D89" s="570" t="s">
        <v>875</v>
      </c>
      <c r="E89" s="570" t="s">
        <v>876</v>
      </c>
      <c r="F89" s="706" t="s">
        <v>902</v>
      </c>
      <c r="G89" s="707" t="s">
        <v>1122</v>
      </c>
      <c r="H89" s="707" t="s">
        <v>1123</v>
      </c>
      <c r="I89" s="713">
        <v>8000</v>
      </c>
    </row>
    <row r="90" spans="2:9" ht="15" customHeight="1">
      <c r="B90" s="712" t="s">
        <v>1245</v>
      </c>
      <c r="C90" s="570"/>
      <c r="D90" s="570" t="s">
        <v>875</v>
      </c>
      <c r="E90" s="570" t="s">
        <v>876</v>
      </c>
      <c r="F90" s="706" t="s">
        <v>901</v>
      </c>
      <c r="G90" s="707" t="s">
        <v>1557</v>
      </c>
      <c r="H90" s="707" t="s">
        <v>1558</v>
      </c>
      <c r="I90" s="713">
        <v>8000</v>
      </c>
    </row>
    <row r="91" spans="2:9" ht="15" customHeight="1">
      <c r="B91" s="712" t="s">
        <v>1245</v>
      </c>
      <c r="C91" s="570"/>
      <c r="D91" s="570" t="s">
        <v>875</v>
      </c>
      <c r="E91" s="570" t="s">
        <v>876</v>
      </c>
      <c r="F91" s="706" t="s">
        <v>900</v>
      </c>
      <c r="G91" s="707" t="s">
        <v>1124</v>
      </c>
      <c r="H91" s="707" t="s">
        <v>1125</v>
      </c>
      <c r="I91" s="713">
        <v>8000</v>
      </c>
    </row>
    <row r="92" spans="2:9" ht="15" customHeight="1">
      <c r="B92" s="712" t="s">
        <v>1245</v>
      </c>
      <c r="C92" s="570"/>
      <c r="D92" s="570" t="s">
        <v>875</v>
      </c>
      <c r="E92" s="570" t="s">
        <v>876</v>
      </c>
      <c r="F92" s="706" t="s">
        <v>1271</v>
      </c>
      <c r="G92" s="707" t="s">
        <v>1431</v>
      </c>
      <c r="H92" s="707" t="s">
        <v>1432</v>
      </c>
      <c r="I92" s="713">
        <v>8000</v>
      </c>
    </row>
    <row r="93" spans="2:9" ht="15" customHeight="1">
      <c r="B93" s="712" t="s">
        <v>1245</v>
      </c>
      <c r="C93" s="570"/>
      <c r="D93" s="570" t="s">
        <v>875</v>
      </c>
      <c r="E93" s="570" t="s">
        <v>876</v>
      </c>
      <c r="F93" s="706" t="s">
        <v>1270</v>
      </c>
      <c r="G93" s="707" t="s">
        <v>1429</v>
      </c>
      <c r="H93" s="707" t="s">
        <v>1430</v>
      </c>
      <c r="I93" s="713">
        <v>8000</v>
      </c>
    </row>
    <row r="94" spans="2:9" ht="15" customHeight="1">
      <c r="B94" s="712" t="s">
        <v>1238</v>
      </c>
      <c r="C94" s="570"/>
      <c r="D94" s="570" t="s">
        <v>875</v>
      </c>
      <c r="E94" s="570" t="s">
        <v>876</v>
      </c>
      <c r="F94" s="706" t="s">
        <v>1295</v>
      </c>
      <c r="G94" s="707" t="s">
        <v>1480</v>
      </c>
      <c r="H94" s="707" t="s">
        <v>1481</v>
      </c>
      <c r="I94" s="713">
        <v>2000</v>
      </c>
    </row>
    <row r="95" spans="2:9" ht="15" customHeight="1">
      <c r="B95" s="712" t="s">
        <v>1231</v>
      </c>
      <c r="C95" s="570"/>
      <c r="D95" s="570" t="s">
        <v>875</v>
      </c>
      <c r="E95" s="570" t="s">
        <v>876</v>
      </c>
      <c r="F95" s="706" t="s">
        <v>1265</v>
      </c>
      <c r="G95" s="707" t="s">
        <v>1419</v>
      </c>
      <c r="H95" s="707" t="s">
        <v>1420</v>
      </c>
      <c r="I95" s="713">
        <v>2000</v>
      </c>
    </row>
    <row r="96" spans="2:9" ht="15" customHeight="1">
      <c r="B96" s="712" t="s">
        <v>1231</v>
      </c>
      <c r="C96" s="570"/>
      <c r="D96" s="570" t="s">
        <v>875</v>
      </c>
      <c r="E96" s="570" t="s">
        <v>876</v>
      </c>
      <c r="F96" s="706" t="s">
        <v>1332</v>
      </c>
      <c r="G96" s="707" t="s">
        <v>1559</v>
      </c>
      <c r="H96" s="707" t="s">
        <v>1560</v>
      </c>
      <c r="I96" s="713">
        <v>2000</v>
      </c>
    </row>
    <row r="97" spans="2:9" ht="15" customHeight="1">
      <c r="B97" s="712" t="s">
        <v>1231</v>
      </c>
      <c r="C97" s="570"/>
      <c r="D97" s="570" t="s">
        <v>875</v>
      </c>
      <c r="E97" s="570" t="s">
        <v>876</v>
      </c>
      <c r="F97" s="706" t="s">
        <v>1333</v>
      </c>
      <c r="G97" s="707" t="s">
        <v>1561</v>
      </c>
      <c r="H97" s="707" t="s">
        <v>1562</v>
      </c>
      <c r="I97" s="713">
        <v>2000</v>
      </c>
    </row>
    <row r="98" spans="2:9" ht="15" customHeight="1">
      <c r="B98" s="712" t="s">
        <v>1231</v>
      </c>
      <c r="C98" s="570"/>
      <c r="D98" s="570" t="s">
        <v>875</v>
      </c>
      <c r="E98" s="570" t="s">
        <v>876</v>
      </c>
      <c r="F98" s="706" t="s">
        <v>1334</v>
      </c>
      <c r="G98" s="707" t="s">
        <v>1563</v>
      </c>
      <c r="H98" s="707" t="s">
        <v>1564</v>
      </c>
      <c r="I98" s="713">
        <v>2000</v>
      </c>
    </row>
    <row r="99" spans="2:9" ht="15" customHeight="1">
      <c r="B99" s="712" t="s">
        <v>1231</v>
      </c>
      <c r="C99" s="570"/>
      <c r="D99" s="570" t="s">
        <v>875</v>
      </c>
      <c r="E99" s="570" t="s">
        <v>876</v>
      </c>
      <c r="F99" s="706" t="s">
        <v>1335</v>
      </c>
      <c r="G99" s="707" t="s">
        <v>1565</v>
      </c>
      <c r="H99" s="707" t="s">
        <v>1566</v>
      </c>
      <c r="I99" s="713">
        <v>2000</v>
      </c>
    </row>
    <row r="100" spans="2:9" ht="15" customHeight="1">
      <c r="B100" s="712" t="s">
        <v>1231</v>
      </c>
      <c r="C100" s="570"/>
      <c r="D100" s="570" t="s">
        <v>875</v>
      </c>
      <c r="E100" s="570" t="s">
        <v>876</v>
      </c>
      <c r="F100" s="706" t="s">
        <v>1336</v>
      </c>
      <c r="G100" s="707" t="s">
        <v>1567</v>
      </c>
      <c r="H100" s="707" t="s">
        <v>1568</v>
      </c>
      <c r="I100" s="713">
        <v>2000</v>
      </c>
    </row>
    <row r="101" spans="2:9" ht="15" customHeight="1">
      <c r="B101" s="712" t="s">
        <v>1231</v>
      </c>
      <c r="C101" s="570"/>
      <c r="D101" s="570" t="s">
        <v>875</v>
      </c>
      <c r="E101" s="570" t="s">
        <v>876</v>
      </c>
      <c r="F101" s="706" t="s">
        <v>1337</v>
      </c>
      <c r="G101" s="707" t="s">
        <v>1569</v>
      </c>
      <c r="H101" s="707" t="s">
        <v>1570</v>
      </c>
      <c r="I101" s="713">
        <v>2000</v>
      </c>
    </row>
    <row r="102" spans="2:9" ht="15" customHeight="1">
      <c r="B102" s="712" t="s">
        <v>1231</v>
      </c>
      <c r="C102" s="570"/>
      <c r="D102" s="570" t="s">
        <v>875</v>
      </c>
      <c r="E102" s="570" t="s">
        <v>876</v>
      </c>
      <c r="F102" s="706" t="s">
        <v>1338</v>
      </c>
      <c r="G102" s="707" t="s">
        <v>1571</v>
      </c>
      <c r="H102" s="707" t="s">
        <v>1572</v>
      </c>
      <c r="I102" s="713">
        <v>2000</v>
      </c>
    </row>
    <row r="103" spans="2:9" ht="15" customHeight="1">
      <c r="B103" s="712" t="s">
        <v>1231</v>
      </c>
      <c r="C103" s="570"/>
      <c r="D103" s="570" t="s">
        <v>875</v>
      </c>
      <c r="E103" s="570" t="s">
        <v>876</v>
      </c>
      <c r="F103" s="706" t="s">
        <v>1339</v>
      </c>
      <c r="G103" s="707" t="s">
        <v>1573</v>
      </c>
      <c r="H103" s="707" t="s">
        <v>1574</v>
      </c>
      <c r="I103" s="713">
        <v>2000</v>
      </c>
    </row>
    <row r="104" spans="2:9" ht="15" customHeight="1">
      <c r="B104" s="712" t="s">
        <v>1231</v>
      </c>
      <c r="C104" s="570"/>
      <c r="D104" s="570" t="s">
        <v>875</v>
      </c>
      <c r="E104" s="570" t="s">
        <v>876</v>
      </c>
      <c r="F104" s="706" t="s">
        <v>1340</v>
      </c>
      <c r="G104" s="707" t="s">
        <v>1575</v>
      </c>
      <c r="H104" s="707" t="s">
        <v>1576</v>
      </c>
      <c r="I104" s="713">
        <v>2000</v>
      </c>
    </row>
    <row r="105" spans="2:9" ht="15" customHeight="1">
      <c r="B105" s="712" t="s">
        <v>1231</v>
      </c>
      <c r="C105" s="570"/>
      <c r="D105" s="570" t="s">
        <v>875</v>
      </c>
      <c r="E105" s="570" t="s">
        <v>876</v>
      </c>
      <c r="F105" s="706" t="s">
        <v>1341</v>
      </c>
      <c r="G105" s="707" t="s">
        <v>1577</v>
      </c>
      <c r="H105" s="707" t="s">
        <v>1578</v>
      </c>
      <c r="I105" s="713">
        <v>2000</v>
      </c>
    </row>
    <row r="106" spans="2:9" ht="15" customHeight="1">
      <c r="B106" s="712" t="s">
        <v>1231</v>
      </c>
      <c r="C106" s="570"/>
      <c r="D106" s="570" t="s">
        <v>875</v>
      </c>
      <c r="E106" s="570" t="s">
        <v>876</v>
      </c>
      <c r="F106" s="706" t="s">
        <v>1342</v>
      </c>
      <c r="G106" s="707" t="s">
        <v>1579</v>
      </c>
      <c r="H106" s="707" t="s">
        <v>1580</v>
      </c>
      <c r="I106" s="713">
        <v>2000</v>
      </c>
    </row>
    <row r="107" spans="2:9" ht="15" customHeight="1">
      <c r="B107" s="712" t="s">
        <v>1231</v>
      </c>
      <c r="C107" s="570"/>
      <c r="D107" s="570" t="s">
        <v>875</v>
      </c>
      <c r="E107" s="570" t="s">
        <v>876</v>
      </c>
      <c r="F107" s="706" t="s">
        <v>1343</v>
      </c>
      <c r="G107" s="707" t="s">
        <v>1581</v>
      </c>
      <c r="H107" s="707" t="s">
        <v>1582</v>
      </c>
      <c r="I107" s="713">
        <v>2000</v>
      </c>
    </row>
    <row r="108" spans="2:9" ht="15" customHeight="1">
      <c r="B108" s="712" t="s">
        <v>1231</v>
      </c>
      <c r="C108" s="570"/>
      <c r="D108" s="570" t="s">
        <v>875</v>
      </c>
      <c r="E108" s="570" t="s">
        <v>876</v>
      </c>
      <c r="F108" s="706" t="s">
        <v>1344</v>
      </c>
      <c r="G108" s="707" t="s">
        <v>1583</v>
      </c>
      <c r="H108" s="707" t="s">
        <v>1584</v>
      </c>
      <c r="I108" s="713">
        <v>2000</v>
      </c>
    </row>
    <row r="109" spans="2:9" ht="15" customHeight="1">
      <c r="B109" s="712" t="s">
        <v>1231</v>
      </c>
      <c r="C109" s="570"/>
      <c r="D109" s="570" t="s">
        <v>875</v>
      </c>
      <c r="E109" s="570" t="s">
        <v>876</v>
      </c>
      <c r="F109" s="706" t="s">
        <v>1345</v>
      </c>
      <c r="G109" s="707" t="s">
        <v>1585</v>
      </c>
      <c r="H109" s="707" t="s">
        <v>1586</v>
      </c>
      <c r="I109" s="713">
        <v>2000</v>
      </c>
    </row>
    <row r="110" spans="2:9" ht="15" customHeight="1">
      <c r="B110" s="712" t="s">
        <v>1244</v>
      </c>
      <c r="C110" s="570"/>
      <c r="D110" s="570" t="s">
        <v>875</v>
      </c>
      <c r="E110" s="570" t="s">
        <v>876</v>
      </c>
      <c r="F110" s="706" t="s">
        <v>1324</v>
      </c>
      <c r="G110" s="707" t="s">
        <v>1538</v>
      </c>
      <c r="H110" s="707" t="s">
        <v>1539</v>
      </c>
      <c r="I110" s="713">
        <v>7200</v>
      </c>
    </row>
    <row r="111" spans="2:9" ht="15" customHeight="1">
      <c r="B111" s="712" t="s">
        <v>1246</v>
      </c>
      <c r="C111" s="570"/>
      <c r="D111" s="570" t="s">
        <v>875</v>
      </c>
      <c r="E111" s="570" t="s">
        <v>876</v>
      </c>
      <c r="F111" s="706" t="s">
        <v>1346</v>
      </c>
      <c r="G111" s="707" t="s">
        <v>1587</v>
      </c>
      <c r="H111" s="707" t="s">
        <v>1588</v>
      </c>
      <c r="I111" s="713">
        <v>3450</v>
      </c>
    </row>
    <row r="112" spans="2:9" ht="15" customHeight="1">
      <c r="B112" s="712" t="s">
        <v>1246</v>
      </c>
      <c r="C112" s="570"/>
      <c r="D112" s="570" t="s">
        <v>875</v>
      </c>
      <c r="E112" s="570" t="s">
        <v>876</v>
      </c>
      <c r="F112" s="706" t="s">
        <v>1347</v>
      </c>
      <c r="G112" s="707" t="s">
        <v>1589</v>
      </c>
      <c r="H112" s="707" t="s">
        <v>1590</v>
      </c>
      <c r="I112" s="713">
        <v>3450</v>
      </c>
    </row>
    <row r="113" spans="2:9" ht="15" customHeight="1">
      <c r="B113" s="712" t="s">
        <v>1246</v>
      </c>
      <c r="C113" s="570"/>
      <c r="D113" s="570" t="s">
        <v>875</v>
      </c>
      <c r="E113" s="570" t="s">
        <v>876</v>
      </c>
      <c r="F113" s="706" t="s">
        <v>1348</v>
      </c>
      <c r="G113" s="707" t="s">
        <v>1591</v>
      </c>
      <c r="H113" s="707" t="s">
        <v>1592</v>
      </c>
      <c r="I113" s="713">
        <v>3000</v>
      </c>
    </row>
    <row r="114" spans="2:9" ht="15" customHeight="1">
      <c r="B114" s="712" t="s">
        <v>1247</v>
      </c>
      <c r="C114" s="570"/>
      <c r="D114" s="570" t="s">
        <v>875</v>
      </c>
      <c r="E114" s="570" t="s">
        <v>876</v>
      </c>
      <c r="F114" s="706" t="s">
        <v>1349</v>
      </c>
      <c r="G114" s="707" t="s">
        <v>1593</v>
      </c>
      <c r="H114" s="707" t="s">
        <v>1594</v>
      </c>
      <c r="I114" s="713">
        <v>1300</v>
      </c>
    </row>
    <row r="115" spans="2:9" ht="15" customHeight="1">
      <c r="B115" s="712" t="s">
        <v>1247</v>
      </c>
      <c r="C115" s="570"/>
      <c r="D115" s="570" t="s">
        <v>875</v>
      </c>
      <c r="E115" s="570" t="s">
        <v>876</v>
      </c>
      <c r="F115" s="706" t="s">
        <v>1350</v>
      </c>
      <c r="G115" s="707" t="s">
        <v>1113</v>
      </c>
      <c r="H115" s="707" t="s">
        <v>1114</v>
      </c>
      <c r="I115" s="713">
        <v>1300</v>
      </c>
    </row>
    <row r="116" spans="2:9" ht="15" customHeight="1">
      <c r="B116" s="712" t="s">
        <v>1247</v>
      </c>
      <c r="C116" s="570"/>
      <c r="D116" s="570" t="s">
        <v>875</v>
      </c>
      <c r="E116" s="570" t="s">
        <v>876</v>
      </c>
      <c r="F116" s="706" t="s">
        <v>1351</v>
      </c>
      <c r="G116" s="707" t="s">
        <v>1595</v>
      </c>
      <c r="H116" s="707" t="s">
        <v>1596</v>
      </c>
      <c r="I116" s="713">
        <v>1300</v>
      </c>
    </row>
    <row r="117" spans="2:9" ht="15" customHeight="1">
      <c r="B117" s="712" t="s">
        <v>1248</v>
      </c>
      <c r="C117" s="570"/>
      <c r="D117" s="570" t="s">
        <v>875</v>
      </c>
      <c r="E117" s="570" t="s">
        <v>876</v>
      </c>
      <c r="F117" s="706" t="s">
        <v>1352</v>
      </c>
      <c r="G117" s="707" t="s">
        <v>1597</v>
      </c>
      <c r="H117" s="707" t="s">
        <v>1598</v>
      </c>
      <c r="I117" s="713">
        <v>1300</v>
      </c>
    </row>
    <row r="118" spans="2:9" ht="15" customHeight="1">
      <c r="B118" s="712" t="s">
        <v>1248</v>
      </c>
      <c r="C118" s="570"/>
      <c r="D118" s="570" t="s">
        <v>875</v>
      </c>
      <c r="E118" s="570" t="s">
        <v>876</v>
      </c>
      <c r="F118" s="706" t="s">
        <v>1353</v>
      </c>
      <c r="G118" s="707" t="s">
        <v>1599</v>
      </c>
      <c r="H118" s="707" t="s">
        <v>1600</v>
      </c>
      <c r="I118" s="713">
        <v>1300</v>
      </c>
    </row>
    <row r="119" spans="2:9" ht="15" customHeight="1">
      <c r="B119" s="712" t="s">
        <v>1248</v>
      </c>
      <c r="C119" s="570"/>
      <c r="D119" s="570" t="s">
        <v>875</v>
      </c>
      <c r="E119" s="570" t="s">
        <v>876</v>
      </c>
      <c r="F119" s="706" t="s">
        <v>1354</v>
      </c>
      <c r="G119" s="707" t="s">
        <v>1601</v>
      </c>
      <c r="H119" s="707" t="s">
        <v>1602</v>
      </c>
      <c r="I119" s="713">
        <v>1300</v>
      </c>
    </row>
    <row r="120" spans="2:9" ht="15" customHeight="1">
      <c r="B120" s="712" t="s">
        <v>1248</v>
      </c>
      <c r="C120" s="570"/>
      <c r="D120" s="570" t="s">
        <v>875</v>
      </c>
      <c r="E120" s="570" t="s">
        <v>876</v>
      </c>
      <c r="F120" s="706" t="s">
        <v>1355</v>
      </c>
      <c r="G120" s="707" t="s">
        <v>1603</v>
      </c>
      <c r="H120" s="707" t="s">
        <v>1604</v>
      </c>
      <c r="I120" s="713">
        <v>1300</v>
      </c>
    </row>
    <row r="121" spans="2:9" ht="15" customHeight="1">
      <c r="B121" s="712" t="s">
        <v>1248</v>
      </c>
      <c r="C121" s="570"/>
      <c r="D121" s="570" t="s">
        <v>875</v>
      </c>
      <c r="E121" s="570" t="s">
        <v>876</v>
      </c>
      <c r="F121" s="706" t="s">
        <v>1356</v>
      </c>
      <c r="G121" s="707" t="s">
        <v>1605</v>
      </c>
      <c r="H121" s="707" t="s">
        <v>1606</v>
      </c>
      <c r="I121" s="713">
        <v>1300</v>
      </c>
    </row>
    <row r="122" spans="2:9" ht="15" customHeight="1">
      <c r="B122" s="712" t="s">
        <v>1248</v>
      </c>
      <c r="C122" s="570"/>
      <c r="D122" s="570" t="s">
        <v>875</v>
      </c>
      <c r="E122" s="570" t="s">
        <v>876</v>
      </c>
      <c r="F122" s="706" t="s">
        <v>1357</v>
      </c>
      <c r="G122" s="707" t="s">
        <v>1607</v>
      </c>
      <c r="H122" s="707" t="s">
        <v>1608</v>
      </c>
      <c r="I122" s="713">
        <v>1300</v>
      </c>
    </row>
    <row r="123" spans="2:9" ht="15" customHeight="1">
      <c r="B123" s="712" t="s">
        <v>1248</v>
      </c>
      <c r="C123" s="570"/>
      <c r="D123" s="570" t="s">
        <v>875</v>
      </c>
      <c r="E123" s="570" t="s">
        <v>876</v>
      </c>
      <c r="F123" s="706" t="s">
        <v>1358</v>
      </c>
      <c r="G123" s="707" t="s">
        <v>1609</v>
      </c>
      <c r="H123" s="707" t="s">
        <v>1610</v>
      </c>
      <c r="I123" s="713">
        <v>1300</v>
      </c>
    </row>
    <row r="124" spans="2:9" ht="15" customHeight="1">
      <c r="B124" s="712" t="s">
        <v>1249</v>
      </c>
      <c r="C124" s="570"/>
      <c r="D124" s="570" t="s">
        <v>875</v>
      </c>
      <c r="E124" s="570" t="s">
        <v>876</v>
      </c>
      <c r="F124" s="706" t="s">
        <v>906</v>
      </c>
      <c r="G124" s="707" t="s">
        <v>1611</v>
      </c>
      <c r="H124" s="707" t="s">
        <v>1612</v>
      </c>
      <c r="I124" s="713">
        <v>21798</v>
      </c>
    </row>
    <row r="125" spans="2:9" ht="15" customHeight="1">
      <c r="B125" s="712" t="s">
        <v>1250</v>
      </c>
      <c r="C125" s="570"/>
      <c r="D125" s="570" t="s">
        <v>875</v>
      </c>
      <c r="E125" s="570" t="s">
        <v>876</v>
      </c>
      <c r="F125" s="706" t="s">
        <v>906</v>
      </c>
      <c r="G125" s="707" t="s">
        <v>1613</v>
      </c>
      <c r="H125" s="707" t="s">
        <v>1614</v>
      </c>
      <c r="I125" s="713">
        <v>9000</v>
      </c>
    </row>
    <row r="126" spans="2:9" ht="15" customHeight="1">
      <c r="B126" s="712" t="s">
        <v>1251</v>
      </c>
      <c r="C126" s="570"/>
      <c r="D126" s="570" t="s">
        <v>875</v>
      </c>
      <c r="E126" s="570" t="s">
        <v>876</v>
      </c>
      <c r="F126" s="706" t="s">
        <v>906</v>
      </c>
      <c r="G126" s="707" t="s">
        <v>1615</v>
      </c>
      <c r="H126" s="707" t="s">
        <v>1616</v>
      </c>
      <c r="I126" s="713">
        <v>7000</v>
      </c>
    </row>
    <row r="127" spans="2:9" ht="15" customHeight="1">
      <c r="B127" s="712" t="s">
        <v>1252</v>
      </c>
      <c r="C127" s="570"/>
      <c r="D127" s="570" t="s">
        <v>875</v>
      </c>
      <c r="E127" s="570" t="s">
        <v>876</v>
      </c>
      <c r="F127" s="706" t="s">
        <v>1359</v>
      </c>
      <c r="G127" s="707" t="s">
        <v>1617</v>
      </c>
      <c r="H127" s="707" t="s">
        <v>1618</v>
      </c>
      <c r="I127" s="713">
        <v>38000</v>
      </c>
    </row>
    <row r="128" spans="2:9" ht="15" customHeight="1">
      <c r="B128" s="712" t="s">
        <v>1252</v>
      </c>
      <c r="C128" s="570"/>
      <c r="D128" s="570" t="s">
        <v>875</v>
      </c>
      <c r="E128" s="570" t="s">
        <v>876</v>
      </c>
      <c r="F128" s="706" t="s">
        <v>1360</v>
      </c>
      <c r="G128" s="707" t="s">
        <v>1619</v>
      </c>
      <c r="H128" s="707" t="s">
        <v>1620</v>
      </c>
      <c r="I128" s="713">
        <v>38000</v>
      </c>
    </row>
    <row r="129" spans="2:9" ht="15" customHeight="1">
      <c r="B129" s="712" t="s">
        <v>1252</v>
      </c>
      <c r="C129" s="570"/>
      <c r="D129" s="570" t="s">
        <v>875</v>
      </c>
      <c r="E129" s="570" t="s">
        <v>876</v>
      </c>
      <c r="F129" s="706" t="s">
        <v>1361</v>
      </c>
      <c r="G129" s="707" t="s">
        <v>1621</v>
      </c>
      <c r="H129" s="707" t="s">
        <v>1622</v>
      </c>
      <c r="I129" s="713">
        <v>38000</v>
      </c>
    </row>
    <row r="130" spans="2:9" ht="15" customHeight="1">
      <c r="B130" s="712" t="s">
        <v>1252</v>
      </c>
      <c r="C130" s="570"/>
      <c r="D130" s="570" t="s">
        <v>875</v>
      </c>
      <c r="E130" s="570" t="s">
        <v>876</v>
      </c>
      <c r="F130" s="706" t="s">
        <v>1362</v>
      </c>
      <c r="G130" s="707" t="s">
        <v>1623</v>
      </c>
      <c r="H130" s="707" t="s">
        <v>1624</v>
      </c>
      <c r="I130" s="713">
        <v>38000</v>
      </c>
    </row>
    <row r="131" spans="2:9" ht="15" customHeight="1">
      <c r="B131" s="712" t="s">
        <v>1253</v>
      </c>
      <c r="C131" s="570"/>
      <c r="D131" s="570" t="s">
        <v>875</v>
      </c>
      <c r="E131" s="570" t="s">
        <v>876</v>
      </c>
      <c r="F131" s="706" t="s">
        <v>1363</v>
      </c>
      <c r="G131" s="707" t="s">
        <v>1625</v>
      </c>
      <c r="H131" s="707" t="s">
        <v>1626</v>
      </c>
      <c r="I131" s="713">
        <v>2000</v>
      </c>
    </row>
    <row r="132" spans="2:9" ht="15" customHeight="1">
      <c r="B132" s="712" t="s">
        <v>1253</v>
      </c>
      <c r="C132" s="570"/>
      <c r="D132" s="570" t="s">
        <v>875</v>
      </c>
      <c r="E132" s="570" t="s">
        <v>876</v>
      </c>
      <c r="F132" s="706" t="s">
        <v>1364</v>
      </c>
      <c r="G132" s="707" t="s">
        <v>1627</v>
      </c>
      <c r="H132" s="707" t="s">
        <v>1628</v>
      </c>
      <c r="I132" s="713">
        <v>2000</v>
      </c>
    </row>
    <row r="133" spans="2:9" ht="15" customHeight="1">
      <c r="B133" s="712" t="s">
        <v>1253</v>
      </c>
      <c r="C133" s="570"/>
      <c r="D133" s="570" t="s">
        <v>875</v>
      </c>
      <c r="E133" s="570" t="s">
        <v>876</v>
      </c>
      <c r="F133" s="706" t="s">
        <v>1365</v>
      </c>
      <c r="G133" s="707" t="s">
        <v>1629</v>
      </c>
      <c r="H133" s="707" t="s">
        <v>1630</v>
      </c>
      <c r="I133" s="713">
        <v>2000</v>
      </c>
    </row>
    <row r="134" spans="2:9" ht="15" customHeight="1">
      <c r="B134" s="712" t="s">
        <v>1253</v>
      </c>
      <c r="C134" s="570"/>
      <c r="D134" s="570" t="s">
        <v>875</v>
      </c>
      <c r="E134" s="570" t="s">
        <v>876</v>
      </c>
      <c r="F134" s="706" t="s">
        <v>1366</v>
      </c>
      <c r="G134" s="707" t="s">
        <v>1631</v>
      </c>
      <c r="H134" s="707" t="s">
        <v>1632</v>
      </c>
      <c r="I134" s="713">
        <v>2000</v>
      </c>
    </row>
    <row r="135" spans="2:9" ht="15" customHeight="1">
      <c r="B135" s="712" t="s">
        <v>1253</v>
      </c>
      <c r="C135" s="570"/>
      <c r="D135" s="570" t="s">
        <v>875</v>
      </c>
      <c r="E135" s="570" t="s">
        <v>876</v>
      </c>
      <c r="F135" s="706" t="s">
        <v>1367</v>
      </c>
      <c r="G135" s="707" t="s">
        <v>1633</v>
      </c>
      <c r="H135" s="707" t="s">
        <v>1634</v>
      </c>
      <c r="I135" s="713">
        <v>2000</v>
      </c>
    </row>
    <row r="136" spans="2:9" ht="15" customHeight="1">
      <c r="B136" s="712" t="s">
        <v>1253</v>
      </c>
      <c r="C136" s="570"/>
      <c r="D136" s="570" t="s">
        <v>875</v>
      </c>
      <c r="E136" s="570" t="s">
        <v>876</v>
      </c>
      <c r="F136" s="706" t="s">
        <v>1368</v>
      </c>
      <c r="G136" s="707" t="s">
        <v>1635</v>
      </c>
      <c r="H136" s="707" t="s">
        <v>1636</v>
      </c>
      <c r="I136" s="713">
        <v>2000</v>
      </c>
    </row>
    <row r="137" spans="2:9" ht="15" customHeight="1">
      <c r="B137" s="712" t="s">
        <v>1253</v>
      </c>
      <c r="C137" s="570"/>
      <c r="D137" s="570" t="s">
        <v>875</v>
      </c>
      <c r="E137" s="570" t="s">
        <v>876</v>
      </c>
      <c r="F137" s="706" t="s">
        <v>1369</v>
      </c>
      <c r="G137" s="707" t="s">
        <v>1637</v>
      </c>
      <c r="H137" s="707" t="s">
        <v>1638</v>
      </c>
      <c r="I137" s="713">
        <v>2000</v>
      </c>
    </row>
    <row r="138" spans="2:9" ht="15" customHeight="1">
      <c r="B138" s="712" t="s">
        <v>1253</v>
      </c>
      <c r="C138" s="570"/>
      <c r="D138" s="570" t="s">
        <v>875</v>
      </c>
      <c r="E138" s="570" t="s">
        <v>876</v>
      </c>
      <c r="F138" s="706" t="s">
        <v>1370</v>
      </c>
      <c r="G138" s="707" t="s">
        <v>1639</v>
      </c>
      <c r="H138" s="707" t="s">
        <v>1640</v>
      </c>
      <c r="I138" s="713">
        <v>2000</v>
      </c>
    </row>
    <row r="139" spans="2:9" ht="15" customHeight="1">
      <c r="B139" s="712" t="s">
        <v>1253</v>
      </c>
      <c r="C139" s="570"/>
      <c r="D139" s="570" t="s">
        <v>875</v>
      </c>
      <c r="E139" s="570" t="s">
        <v>876</v>
      </c>
      <c r="F139" s="706" t="s">
        <v>1371</v>
      </c>
      <c r="G139" s="707" t="s">
        <v>1641</v>
      </c>
      <c r="H139" s="707" t="s">
        <v>1642</v>
      </c>
      <c r="I139" s="713">
        <v>2000</v>
      </c>
    </row>
    <row r="140" spans="2:9" ht="15" customHeight="1">
      <c r="B140" s="712" t="s">
        <v>1253</v>
      </c>
      <c r="C140" s="570"/>
      <c r="D140" s="570" t="s">
        <v>875</v>
      </c>
      <c r="E140" s="570" t="s">
        <v>876</v>
      </c>
      <c r="F140" s="706" t="s">
        <v>1372</v>
      </c>
      <c r="G140" s="707" t="s">
        <v>1643</v>
      </c>
      <c r="H140" s="707" t="s">
        <v>1644</v>
      </c>
      <c r="I140" s="713">
        <v>2000</v>
      </c>
    </row>
    <row r="141" spans="2:9" ht="15" customHeight="1">
      <c r="B141" s="712" t="s">
        <v>1253</v>
      </c>
      <c r="C141" s="570"/>
      <c r="D141" s="570" t="s">
        <v>875</v>
      </c>
      <c r="E141" s="570" t="s">
        <v>876</v>
      </c>
      <c r="F141" s="706" t="s">
        <v>1373</v>
      </c>
      <c r="G141" s="707" t="s">
        <v>1645</v>
      </c>
      <c r="H141" s="707" t="s">
        <v>1646</v>
      </c>
      <c r="I141" s="713">
        <v>2000</v>
      </c>
    </row>
    <row r="142" spans="2:9" ht="15" customHeight="1">
      <c r="B142" s="712" t="s">
        <v>1253</v>
      </c>
      <c r="C142" s="570"/>
      <c r="D142" s="570" t="s">
        <v>875</v>
      </c>
      <c r="E142" s="570" t="s">
        <v>876</v>
      </c>
      <c r="F142" s="706" t="s">
        <v>1374</v>
      </c>
      <c r="G142" s="707" t="s">
        <v>1647</v>
      </c>
      <c r="H142" s="707" t="s">
        <v>1648</v>
      </c>
      <c r="I142" s="713">
        <v>2000</v>
      </c>
    </row>
    <row r="143" spans="2:9" ht="15" customHeight="1">
      <c r="B143" s="712" t="s">
        <v>1253</v>
      </c>
      <c r="C143" s="570"/>
      <c r="D143" s="570" t="s">
        <v>875</v>
      </c>
      <c r="E143" s="570" t="s">
        <v>876</v>
      </c>
      <c r="F143" s="706" t="s">
        <v>1375</v>
      </c>
      <c r="G143" s="707" t="s">
        <v>1649</v>
      </c>
      <c r="H143" s="707" t="s">
        <v>1650</v>
      </c>
      <c r="I143" s="713">
        <v>2000</v>
      </c>
    </row>
    <row r="144" spans="2:9" ht="15" customHeight="1">
      <c r="B144" s="712" t="s">
        <v>1253</v>
      </c>
      <c r="C144" s="570"/>
      <c r="D144" s="570" t="s">
        <v>875</v>
      </c>
      <c r="E144" s="570" t="s">
        <v>876</v>
      </c>
      <c r="F144" s="706" t="s">
        <v>1376</v>
      </c>
      <c r="G144" s="707" t="s">
        <v>1651</v>
      </c>
      <c r="H144" s="707" t="s">
        <v>1652</v>
      </c>
      <c r="I144" s="713">
        <v>2000</v>
      </c>
    </row>
    <row r="145" spans="2:9" ht="15" customHeight="1">
      <c r="B145" s="712" t="s">
        <v>1253</v>
      </c>
      <c r="C145" s="570"/>
      <c r="D145" s="570" t="s">
        <v>875</v>
      </c>
      <c r="E145" s="570" t="s">
        <v>876</v>
      </c>
      <c r="F145" s="706" t="s">
        <v>1377</v>
      </c>
      <c r="G145" s="707" t="s">
        <v>1653</v>
      </c>
      <c r="H145" s="707" t="s">
        <v>1654</v>
      </c>
      <c r="I145" s="713">
        <v>2000</v>
      </c>
    </row>
    <row r="146" spans="2:9" ht="15" customHeight="1">
      <c r="B146" s="712" t="s">
        <v>1253</v>
      </c>
      <c r="C146" s="570"/>
      <c r="D146" s="570" t="s">
        <v>875</v>
      </c>
      <c r="E146" s="570" t="s">
        <v>876</v>
      </c>
      <c r="F146" s="706" t="s">
        <v>1378</v>
      </c>
      <c r="G146" s="707" t="s">
        <v>1655</v>
      </c>
      <c r="H146" s="707" t="s">
        <v>1656</v>
      </c>
      <c r="I146" s="713">
        <v>2000</v>
      </c>
    </row>
    <row r="147" spans="2:9" ht="15" customHeight="1">
      <c r="B147" s="712" t="s">
        <v>1253</v>
      </c>
      <c r="C147" s="570"/>
      <c r="D147" s="570" t="s">
        <v>875</v>
      </c>
      <c r="E147" s="570" t="s">
        <v>876</v>
      </c>
      <c r="F147" s="706" t="s">
        <v>1379</v>
      </c>
      <c r="G147" s="707" t="s">
        <v>1657</v>
      </c>
      <c r="H147" s="707" t="s">
        <v>1658</v>
      </c>
      <c r="I147" s="713">
        <v>2000</v>
      </c>
    </row>
    <row r="148" spans="2:9" ht="15" customHeight="1">
      <c r="B148" s="712" t="s">
        <v>1253</v>
      </c>
      <c r="C148" s="570"/>
      <c r="D148" s="570" t="s">
        <v>875</v>
      </c>
      <c r="E148" s="570" t="s">
        <v>876</v>
      </c>
      <c r="F148" s="706" t="s">
        <v>1380</v>
      </c>
      <c r="G148" s="707" t="s">
        <v>1659</v>
      </c>
      <c r="H148" s="707" t="s">
        <v>1660</v>
      </c>
      <c r="I148" s="713">
        <v>2000</v>
      </c>
    </row>
    <row r="149" spans="2:9" ht="15" customHeight="1">
      <c r="B149" s="712" t="s">
        <v>1253</v>
      </c>
      <c r="C149" s="570"/>
      <c r="D149" s="570" t="s">
        <v>875</v>
      </c>
      <c r="E149" s="570" t="s">
        <v>876</v>
      </c>
      <c r="F149" s="706" t="s">
        <v>1283</v>
      </c>
      <c r="G149" s="707" t="s">
        <v>1454</v>
      </c>
      <c r="H149" s="707" t="s">
        <v>1455</v>
      </c>
      <c r="I149" s="713">
        <v>2000</v>
      </c>
    </row>
    <row r="150" spans="2:9" ht="15" customHeight="1">
      <c r="B150" s="712" t="s">
        <v>1253</v>
      </c>
      <c r="C150" s="570"/>
      <c r="D150" s="570" t="s">
        <v>875</v>
      </c>
      <c r="E150" s="570" t="s">
        <v>876</v>
      </c>
      <c r="F150" s="706" t="s">
        <v>1381</v>
      </c>
      <c r="G150" s="707" t="s">
        <v>1661</v>
      </c>
      <c r="H150" s="707" t="s">
        <v>1662</v>
      </c>
      <c r="I150" s="713">
        <v>2000</v>
      </c>
    </row>
    <row r="151" spans="2:9" ht="15" customHeight="1">
      <c r="B151" s="712" t="s">
        <v>1253</v>
      </c>
      <c r="C151" s="570"/>
      <c r="D151" s="570" t="s">
        <v>875</v>
      </c>
      <c r="E151" s="570" t="s">
        <v>876</v>
      </c>
      <c r="F151" s="706" t="s">
        <v>1382</v>
      </c>
      <c r="G151" s="707" t="s">
        <v>1663</v>
      </c>
      <c r="H151" s="707" t="s">
        <v>1664</v>
      </c>
      <c r="I151" s="713">
        <v>2000</v>
      </c>
    </row>
    <row r="152" spans="2:9" ht="15" customHeight="1">
      <c r="B152" s="712" t="s">
        <v>1253</v>
      </c>
      <c r="C152" s="570"/>
      <c r="D152" s="570" t="s">
        <v>875</v>
      </c>
      <c r="E152" s="570" t="s">
        <v>876</v>
      </c>
      <c r="F152" s="706" t="s">
        <v>1383</v>
      </c>
      <c r="G152" s="707" t="s">
        <v>1665</v>
      </c>
      <c r="H152" s="707" t="s">
        <v>1666</v>
      </c>
      <c r="I152" s="713">
        <v>2000</v>
      </c>
    </row>
    <row r="153" spans="2:9" ht="15" customHeight="1">
      <c r="B153" s="712" t="s">
        <v>1253</v>
      </c>
      <c r="C153" s="570"/>
      <c r="D153" s="570" t="s">
        <v>875</v>
      </c>
      <c r="E153" s="570" t="s">
        <v>876</v>
      </c>
      <c r="F153" s="706" t="s">
        <v>1384</v>
      </c>
      <c r="G153" s="707" t="s">
        <v>1667</v>
      </c>
      <c r="H153" s="707" t="s">
        <v>1668</v>
      </c>
      <c r="I153" s="713">
        <v>2000</v>
      </c>
    </row>
    <row r="154" spans="2:9" ht="15" customHeight="1">
      <c r="B154" s="712" t="s">
        <v>1253</v>
      </c>
      <c r="C154" s="570"/>
      <c r="D154" s="570" t="s">
        <v>875</v>
      </c>
      <c r="E154" s="570" t="s">
        <v>876</v>
      </c>
      <c r="F154" s="706" t="s">
        <v>1385</v>
      </c>
      <c r="G154" s="707" t="s">
        <v>1669</v>
      </c>
      <c r="H154" s="707" t="s">
        <v>1670</v>
      </c>
      <c r="I154" s="713">
        <v>2000</v>
      </c>
    </row>
    <row r="155" spans="2:9" ht="15" customHeight="1">
      <c r="B155" s="712" t="s">
        <v>1253</v>
      </c>
      <c r="C155" s="570"/>
      <c r="D155" s="570" t="s">
        <v>875</v>
      </c>
      <c r="E155" s="570" t="s">
        <v>876</v>
      </c>
      <c r="F155" s="706" t="s">
        <v>1386</v>
      </c>
      <c r="G155" s="707" t="s">
        <v>1671</v>
      </c>
      <c r="H155" s="707" t="s">
        <v>1672</v>
      </c>
      <c r="I155" s="713">
        <v>2000</v>
      </c>
    </row>
    <row r="156" spans="2:9" ht="15" customHeight="1">
      <c r="B156" s="712" t="s">
        <v>1253</v>
      </c>
      <c r="C156" s="570"/>
      <c r="D156" s="570" t="s">
        <v>875</v>
      </c>
      <c r="E156" s="570" t="s">
        <v>876</v>
      </c>
      <c r="F156" s="706" t="s">
        <v>1387</v>
      </c>
      <c r="G156" s="707" t="s">
        <v>1673</v>
      </c>
      <c r="H156" s="707" t="s">
        <v>1674</v>
      </c>
      <c r="I156" s="713">
        <v>2000</v>
      </c>
    </row>
    <row r="157" spans="2:9" ht="15" customHeight="1">
      <c r="B157" s="712" t="s">
        <v>1253</v>
      </c>
      <c r="C157" s="570"/>
      <c r="D157" s="570" t="s">
        <v>875</v>
      </c>
      <c r="E157" s="570" t="s">
        <v>876</v>
      </c>
      <c r="F157" s="706" t="s">
        <v>1388</v>
      </c>
      <c r="G157" s="707" t="s">
        <v>1675</v>
      </c>
      <c r="H157" s="707" t="s">
        <v>1676</v>
      </c>
      <c r="I157" s="713">
        <v>2000</v>
      </c>
    </row>
    <row r="158" spans="2:9" ht="15" customHeight="1">
      <c r="B158" s="712" t="s">
        <v>1253</v>
      </c>
      <c r="C158" s="570"/>
      <c r="D158" s="570" t="s">
        <v>875</v>
      </c>
      <c r="E158" s="570" t="s">
        <v>876</v>
      </c>
      <c r="F158" s="706" t="s">
        <v>1389</v>
      </c>
      <c r="G158" s="707" t="s">
        <v>1677</v>
      </c>
      <c r="H158" s="707" t="s">
        <v>1678</v>
      </c>
      <c r="I158" s="713">
        <v>2000</v>
      </c>
    </row>
    <row r="159" spans="2:9" ht="15" customHeight="1">
      <c r="B159" s="712" t="s">
        <v>1253</v>
      </c>
      <c r="C159" s="570"/>
      <c r="D159" s="570" t="s">
        <v>875</v>
      </c>
      <c r="E159" s="570" t="s">
        <v>876</v>
      </c>
      <c r="F159" s="706" t="s">
        <v>1390</v>
      </c>
      <c r="G159" s="707" t="s">
        <v>1679</v>
      </c>
      <c r="H159" s="707" t="s">
        <v>1680</v>
      </c>
      <c r="I159" s="713">
        <v>2000</v>
      </c>
    </row>
    <row r="160" spans="2:9" ht="15" customHeight="1">
      <c r="B160" s="712" t="s">
        <v>1253</v>
      </c>
      <c r="C160" s="570"/>
      <c r="D160" s="570" t="s">
        <v>875</v>
      </c>
      <c r="E160" s="570" t="s">
        <v>876</v>
      </c>
      <c r="F160" s="706" t="s">
        <v>1391</v>
      </c>
      <c r="G160" s="707" t="s">
        <v>1681</v>
      </c>
      <c r="H160" s="707" t="s">
        <v>1682</v>
      </c>
      <c r="I160" s="713">
        <v>2000</v>
      </c>
    </row>
    <row r="161" spans="2:9" ht="15" customHeight="1">
      <c r="B161" s="712" t="s">
        <v>1253</v>
      </c>
      <c r="C161" s="570"/>
      <c r="D161" s="570" t="s">
        <v>875</v>
      </c>
      <c r="E161" s="570" t="s">
        <v>876</v>
      </c>
      <c r="F161" s="706" t="s">
        <v>1392</v>
      </c>
      <c r="G161" s="707" t="s">
        <v>1683</v>
      </c>
      <c r="H161" s="707" t="s">
        <v>1684</v>
      </c>
      <c r="I161" s="713">
        <v>2000</v>
      </c>
    </row>
    <row r="162" spans="2:9" ht="15" customHeight="1">
      <c r="B162" s="712" t="s">
        <v>1253</v>
      </c>
      <c r="C162" s="570"/>
      <c r="D162" s="570" t="s">
        <v>875</v>
      </c>
      <c r="E162" s="570" t="s">
        <v>876</v>
      </c>
      <c r="F162" s="706" t="s">
        <v>1393</v>
      </c>
      <c r="G162" s="707" t="s">
        <v>1685</v>
      </c>
      <c r="H162" s="707" t="s">
        <v>1686</v>
      </c>
      <c r="I162" s="713">
        <v>2000</v>
      </c>
    </row>
    <row r="163" spans="2:9" ht="15" customHeight="1">
      <c r="B163" s="712" t="s">
        <v>1253</v>
      </c>
      <c r="C163" s="570"/>
      <c r="D163" s="570" t="s">
        <v>875</v>
      </c>
      <c r="E163" s="570" t="s">
        <v>876</v>
      </c>
      <c r="F163" s="706" t="s">
        <v>1394</v>
      </c>
      <c r="G163" s="707" t="s">
        <v>1687</v>
      </c>
      <c r="H163" s="707" t="s">
        <v>1688</v>
      </c>
      <c r="I163" s="713">
        <v>2000</v>
      </c>
    </row>
    <row r="164" spans="2:9" ht="15" customHeight="1">
      <c r="B164" s="712" t="s">
        <v>1253</v>
      </c>
      <c r="C164" s="570"/>
      <c r="D164" s="570" t="s">
        <v>875</v>
      </c>
      <c r="E164" s="570" t="s">
        <v>876</v>
      </c>
      <c r="F164" s="706" t="s">
        <v>1395</v>
      </c>
      <c r="G164" s="707" t="s">
        <v>1689</v>
      </c>
      <c r="H164" s="707" t="s">
        <v>1690</v>
      </c>
      <c r="I164" s="713">
        <v>2000</v>
      </c>
    </row>
    <row r="165" spans="2:9" ht="15" customHeight="1">
      <c r="B165" s="712" t="s">
        <v>1253</v>
      </c>
      <c r="C165" s="570"/>
      <c r="D165" s="570" t="s">
        <v>875</v>
      </c>
      <c r="E165" s="570" t="s">
        <v>876</v>
      </c>
      <c r="F165" s="706" t="s">
        <v>1396</v>
      </c>
      <c r="G165" s="707" t="s">
        <v>1691</v>
      </c>
      <c r="H165" s="707" t="s">
        <v>1692</v>
      </c>
      <c r="I165" s="713">
        <v>2000</v>
      </c>
    </row>
    <row r="166" spans="2:9" ht="15" customHeight="1">
      <c r="B166" s="712" t="s">
        <v>1253</v>
      </c>
      <c r="C166" s="570"/>
      <c r="D166" s="570" t="s">
        <v>875</v>
      </c>
      <c r="E166" s="570" t="s">
        <v>876</v>
      </c>
      <c r="F166" s="706" t="s">
        <v>1397</v>
      </c>
      <c r="G166" s="707" t="s">
        <v>1693</v>
      </c>
      <c r="H166" s="707" t="s">
        <v>1694</v>
      </c>
      <c r="I166" s="713">
        <v>2000</v>
      </c>
    </row>
    <row r="167" spans="2:9" ht="15" customHeight="1">
      <c r="B167" s="712" t="s">
        <v>1253</v>
      </c>
      <c r="C167" s="570"/>
      <c r="D167" s="570" t="s">
        <v>875</v>
      </c>
      <c r="E167" s="570" t="s">
        <v>876</v>
      </c>
      <c r="F167" s="706" t="s">
        <v>1398</v>
      </c>
      <c r="G167" s="707" t="s">
        <v>1695</v>
      </c>
      <c r="H167" s="707" t="s">
        <v>1696</v>
      </c>
      <c r="I167" s="713">
        <v>2000</v>
      </c>
    </row>
    <row r="168" spans="2:9" ht="15" customHeight="1">
      <c r="B168" s="712" t="s">
        <v>1253</v>
      </c>
      <c r="C168" s="570"/>
      <c r="D168" s="570" t="s">
        <v>875</v>
      </c>
      <c r="E168" s="570" t="s">
        <v>876</v>
      </c>
      <c r="F168" s="706" t="s">
        <v>1399</v>
      </c>
      <c r="G168" s="707" t="s">
        <v>1697</v>
      </c>
      <c r="H168" s="707" t="s">
        <v>1698</v>
      </c>
      <c r="I168" s="713">
        <v>2000</v>
      </c>
    </row>
    <row r="169" spans="2:9" ht="15" customHeight="1">
      <c r="B169" s="712" t="s">
        <v>1253</v>
      </c>
      <c r="C169" s="570"/>
      <c r="D169" s="570" t="s">
        <v>875</v>
      </c>
      <c r="E169" s="570" t="s">
        <v>876</v>
      </c>
      <c r="F169" s="706" t="s">
        <v>1400</v>
      </c>
      <c r="G169" s="707" t="s">
        <v>1699</v>
      </c>
      <c r="H169" s="707" t="s">
        <v>1700</v>
      </c>
      <c r="I169" s="713">
        <v>2000</v>
      </c>
    </row>
    <row r="170" spans="2:9" ht="15" customHeight="1">
      <c r="B170" s="712" t="s">
        <v>1253</v>
      </c>
      <c r="C170" s="570"/>
      <c r="D170" s="570" t="s">
        <v>875</v>
      </c>
      <c r="E170" s="570" t="s">
        <v>876</v>
      </c>
      <c r="F170" s="706" t="s">
        <v>1401</v>
      </c>
      <c r="G170" s="707" t="s">
        <v>1701</v>
      </c>
      <c r="H170" s="707" t="s">
        <v>1702</v>
      </c>
      <c r="I170" s="713">
        <v>2000</v>
      </c>
    </row>
    <row r="171" spans="2:9" ht="15" customHeight="1">
      <c r="B171" s="712" t="s">
        <v>1253</v>
      </c>
      <c r="C171" s="570"/>
      <c r="D171" s="570" t="s">
        <v>875</v>
      </c>
      <c r="E171" s="570" t="s">
        <v>876</v>
      </c>
      <c r="F171" s="706" t="s">
        <v>1402</v>
      </c>
      <c r="G171" s="707" t="s">
        <v>1703</v>
      </c>
      <c r="H171" s="707" t="s">
        <v>1704</v>
      </c>
      <c r="I171" s="713">
        <v>2000</v>
      </c>
    </row>
    <row r="172" spans="2:9" ht="15" customHeight="1">
      <c r="B172" s="712" t="s">
        <v>1254</v>
      </c>
      <c r="C172" s="570"/>
      <c r="D172" s="570" t="s">
        <v>875</v>
      </c>
      <c r="E172" s="570" t="s">
        <v>876</v>
      </c>
      <c r="F172" s="706" t="s">
        <v>1403</v>
      </c>
      <c r="G172" s="707" t="s">
        <v>1705</v>
      </c>
      <c r="H172" s="707" t="s">
        <v>1706</v>
      </c>
      <c r="I172" s="713">
        <v>4000</v>
      </c>
    </row>
    <row r="173" spans="2:9" ht="15" customHeight="1">
      <c r="B173" s="712" t="s">
        <v>1255</v>
      </c>
      <c r="C173" s="570"/>
      <c r="D173" s="570" t="s">
        <v>875</v>
      </c>
      <c r="E173" s="570" t="s">
        <v>876</v>
      </c>
      <c r="F173" s="706" t="s">
        <v>1404</v>
      </c>
      <c r="G173" s="707" t="s">
        <v>1707</v>
      </c>
      <c r="H173" s="707" t="s">
        <v>1708</v>
      </c>
      <c r="I173" s="713">
        <v>8000</v>
      </c>
    </row>
    <row r="174" spans="2:9" ht="15" customHeight="1">
      <c r="B174" s="712" t="s">
        <v>1255</v>
      </c>
      <c r="C174" s="570"/>
      <c r="D174" s="570" t="s">
        <v>875</v>
      </c>
      <c r="E174" s="570" t="s">
        <v>876</v>
      </c>
      <c r="F174" s="706" t="s">
        <v>1405</v>
      </c>
      <c r="G174" s="707" t="s">
        <v>1709</v>
      </c>
      <c r="H174" s="707" t="s">
        <v>1710</v>
      </c>
      <c r="I174" s="713">
        <v>7500</v>
      </c>
    </row>
    <row r="175" spans="2:9" ht="15" customHeight="1">
      <c r="B175" s="712" t="s">
        <v>1255</v>
      </c>
      <c r="C175" s="570"/>
      <c r="D175" s="570" t="s">
        <v>875</v>
      </c>
      <c r="E175" s="570" t="s">
        <v>876</v>
      </c>
      <c r="F175" s="706" t="s">
        <v>1406</v>
      </c>
      <c r="G175" s="707" t="s">
        <v>1711</v>
      </c>
      <c r="H175" s="707" t="s">
        <v>1712</v>
      </c>
      <c r="I175" s="713">
        <v>8000</v>
      </c>
    </row>
    <row r="176" spans="2:9" ht="15" customHeight="1">
      <c r="B176" s="712" t="s">
        <v>1256</v>
      </c>
      <c r="C176" s="570"/>
      <c r="D176" s="570" t="s">
        <v>875</v>
      </c>
      <c r="E176" s="570" t="s">
        <v>876</v>
      </c>
      <c r="F176" s="706" t="s">
        <v>1407</v>
      </c>
      <c r="G176" s="707" t="s">
        <v>1713</v>
      </c>
      <c r="H176" s="707" t="s">
        <v>1714</v>
      </c>
      <c r="I176" s="713">
        <v>3500</v>
      </c>
    </row>
    <row r="177" spans="2:9" ht="15" customHeight="1">
      <c r="B177" s="712" t="s">
        <v>1256</v>
      </c>
      <c r="C177" s="570"/>
      <c r="D177" s="570" t="s">
        <v>875</v>
      </c>
      <c r="E177" s="570" t="s">
        <v>876</v>
      </c>
      <c r="F177" s="706" t="s">
        <v>1407</v>
      </c>
      <c r="G177" s="707" t="s">
        <v>1713</v>
      </c>
      <c r="H177" s="707" t="s">
        <v>1714</v>
      </c>
      <c r="I177" s="713">
        <v>3500</v>
      </c>
    </row>
    <row r="178" spans="2:9" ht="15" customHeight="1">
      <c r="B178" s="712" t="s">
        <v>1256</v>
      </c>
      <c r="C178" s="570"/>
      <c r="D178" s="570" t="s">
        <v>875</v>
      </c>
      <c r="E178" s="570" t="s">
        <v>876</v>
      </c>
      <c r="F178" s="706" t="s">
        <v>1407</v>
      </c>
      <c r="G178" s="707" t="s">
        <v>1713</v>
      </c>
      <c r="H178" s="707" t="s">
        <v>1714</v>
      </c>
      <c r="I178" s="713">
        <v>3500</v>
      </c>
    </row>
    <row r="179" spans="2:9" ht="15" customHeight="1">
      <c r="B179" s="712" t="s">
        <v>1256</v>
      </c>
      <c r="C179" s="570"/>
      <c r="D179" s="570" t="s">
        <v>875</v>
      </c>
      <c r="E179" s="570" t="s">
        <v>876</v>
      </c>
      <c r="F179" s="706" t="s">
        <v>1407</v>
      </c>
      <c r="G179" s="707" t="s">
        <v>1713</v>
      </c>
      <c r="H179" s="707" t="s">
        <v>1714</v>
      </c>
      <c r="I179" s="713">
        <v>3500</v>
      </c>
    </row>
    <row r="180" spans="2:9" ht="15" customHeight="1">
      <c r="B180" s="712" t="s">
        <v>1257</v>
      </c>
      <c r="C180" s="570"/>
      <c r="D180" s="570" t="s">
        <v>875</v>
      </c>
      <c r="E180" s="570" t="s">
        <v>876</v>
      </c>
      <c r="F180" s="706" t="s">
        <v>1109</v>
      </c>
      <c r="G180" s="707" t="s">
        <v>1715</v>
      </c>
      <c r="H180" s="707" t="s">
        <v>1716</v>
      </c>
      <c r="I180" s="713">
        <v>4000</v>
      </c>
    </row>
    <row r="181" spans="2:9" ht="15" customHeight="1">
      <c r="B181" s="712" t="s">
        <v>1241</v>
      </c>
      <c r="C181" s="570"/>
      <c r="D181" s="570" t="s">
        <v>875</v>
      </c>
      <c r="E181" s="570" t="s">
        <v>876</v>
      </c>
      <c r="F181" s="706" t="s">
        <v>1310</v>
      </c>
      <c r="G181" s="707" t="s">
        <v>1512</v>
      </c>
      <c r="H181" s="707" t="s">
        <v>1513</v>
      </c>
      <c r="I181" s="713">
        <v>3491.8</v>
      </c>
    </row>
    <row r="182" spans="2:9" ht="15" customHeight="1">
      <c r="B182" s="712" t="s">
        <v>1258</v>
      </c>
      <c r="C182" s="570"/>
      <c r="D182" s="570" t="s">
        <v>875</v>
      </c>
      <c r="E182" s="570" t="s">
        <v>876</v>
      </c>
      <c r="F182" s="706" t="s">
        <v>1311</v>
      </c>
      <c r="G182" s="707" t="s">
        <v>1514</v>
      </c>
      <c r="H182" s="707" t="s">
        <v>1515</v>
      </c>
      <c r="I182" s="713">
        <v>6000</v>
      </c>
    </row>
    <row r="183" spans="2:9" ht="15" customHeight="1">
      <c r="B183" s="712" t="s">
        <v>1259</v>
      </c>
      <c r="C183" s="570"/>
      <c r="D183" s="570" t="s">
        <v>875</v>
      </c>
      <c r="E183" s="570" t="s">
        <v>876</v>
      </c>
      <c r="F183" s="706" t="s">
        <v>1408</v>
      </c>
      <c r="G183" s="707" t="s">
        <v>1717</v>
      </c>
      <c r="H183" s="707" t="s">
        <v>1718</v>
      </c>
      <c r="I183" s="713">
        <v>1730</v>
      </c>
    </row>
    <row r="184" spans="2:9" ht="15" customHeight="1">
      <c r="B184" s="712" t="s">
        <v>1259</v>
      </c>
      <c r="C184" s="570"/>
      <c r="D184" s="570" t="s">
        <v>875</v>
      </c>
      <c r="E184" s="570" t="s">
        <v>876</v>
      </c>
      <c r="F184" s="706" t="s">
        <v>1408</v>
      </c>
      <c r="G184" s="707" t="s">
        <v>1717</v>
      </c>
      <c r="H184" s="707" t="s">
        <v>1718</v>
      </c>
      <c r="I184" s="713">
        <v>270</v>
      </c>
    </row>
    <row r="185" spans="2:9" ht="15" customHeight="1">
      <c r="B185" s="712" t="s">
        <v>1260</v>
      </c>
      <c r="C185" s="570"/>
      <c r="D185" s="570" t="s">
        <v>875</v>
      </c>
      <c r="E185" s="570" t="s">
        <v>876</v>
      </c>
      <c r="F185" s="706" t="s">
        <v>1409</v>
      </c>
      <c r="G185" s="707" t="s">
        <v>1719</v>
      </c>
      <c r="H185" s="707" t="s">
        <v>1720</v>
      </c>
      <c r="I185" s="713">
        <v>2000</v>
      </c>
    </row>
    <row r="186" spans="2:9" ht="15" customHeight="1">
      <c r="B186" s="712" t="s">
        <v>1261</v>
      </c>
      <c r="C186" s="570"/>
      <c r="D186" s="570" t="s">
        <v>875</v>
      </c>
      <c r="E186" s="570" t="s">
        <v>876</v>
      </c>
      <c r="F186" s="706" t="s">
        <v>1410</v>
      </c>
      <c r="G186" s="707" t="s">
        <v>1721</v>
      </c>
      <c r="H186" s="707" t="s">
        <v>1722</v>
      </c>
      <c r="I186" s="713">
        <v>8850</v>
      </c>
    </row>
    <row r="187" spans="2:9" ht="15" customHeight="1">
      <c r="B187" s="712" t="s">
        <v>1262</v>
      </c>
      <c r="C187" s="570"/>
      <c r="D187" s="570" t="s">
        <v>875</v>
      </c>
      <c r="E187" s="570" t="s">
        <v>876</v>
      </c>
      <c r="F187" s="706" t="s">
        <v>1110</v>
      </c>
      <c r="G187" s="707" t="s">
        <v>1723</v>
      </c>
      <c r="H187" s="707" t="s">
        <v>1724</v>
      </c>
      <c r="I187" s="713">
        <v>1506.09</v>
      </c>
    </row>
    <row r="188" spans="2:9" ht="15" customHeight="1">
      <c r="B188" s="712" t="s">
        <v>1263</v>
      </c>
      <c r="C188" s="570"/>
      <c r="D188" s="570" t="s">
        <v>875</v>
      </c>
      <c r="E188" s="570" t="s">
        <v>876</v>
      </c>
      <c r="F188" s="706" t="s">
        <v>1411</v>
      </c>
      <c r="G188" s="707" t="s">
        <v>1725</v>
      </c>
      <c r="H188" s="707" t="s">
        <v>1726</v>
      </c>
      <c r="I188" s="713">
        <v>4000</v>
      </c>
    </row>
    <row r="189" spans="2:9" ht="15" customHeight="1">
      <c r="B189" s="712" t="s">
        <v>1263</v>
      </c>
      <c r="C189" s="570"/>
      <c r="D189" s="570" t="s">
        <v>875</v>
      </c>
      <c r="E189" s="570" t="s">
        <v>876</v>
      </c>
      <c r="F189" s="706" t="s">
        <v>1411</v>
      </c>
      <c r="G189" s="707" t="s">
        <v>1725</v>
      </c>
      <c r="H189" s="707" t="s">
        <v>1726</v>
      </c>
      <c r="I189" s="713">
        <v>4000</v>
      </c>
    </row>
    <row r="190" spans="2:9" ht="15" customHeight="1">
      <c r="B190" s="712" t="s">
        <v>1264</v>
      </c>
      <c r="C190" s="570"/>
      <c r="D190" s="570" t="s">
        <v>875</v>
      </c>
      <c r="E190" s="570" t="s">
        <v>876</v>
      </c>
      <c r="F190" s="706" t="s">
        <v>1410</v>
      </c>
      <c r="G190" s="707" t="s">
        <v>1721</v>
      </c>
      <c r="H190" s="707" t="s">
        <v>1722</v>
      </c>
      <c r="I190" s="713">
        <v>2000</v>
      </c>
    </row>
    <row r="191" spans="2:9" ht="15" customHeight="1">
      <c r="B191" s="712" t="s">
        <v>1264</v>
      </c>
      <c r="C191" s="570"/>
      <c r="D191" s="570" t="s">
        <v>875</v>
      </c>
      <c r="E191" s="570" t="s">
        <v>876</v>
      </c>
      <c r="F191" s="706" t="s">
        <v>1412</v>
      </c>
      <c r="G191" s="707" t="s">
        <v>1727</v>
      </c>
      <c r="H191" s="707" t="s">
        <v>1728</v>
      </c>
      <c r="I191" s="713">
        <v>2000</v>
      </c>
    </row>
    <row r="192" spans="2:9" ht="15" customHeight="1">
      <c r="B192" s="712" t="s">
        <v>1243</v>
      </c>
      <c r="C192" s="570"/>
      <c r="D192" s="570" t="s">
        <v>875</v>
      </c>
      <c r="E192" s="570" t="s">
        <v>876</v>
      </c>
      <c r="F192" s="706" t="s">
        <v>1313</v>
      </c>
      <c r="G192" s="707" t="s">
        <v>1518</v>
      </c>
      <c r="H192" s="707" t="s">
        <v>1519</v>
      </c>
      <c r="I192" s="713">
        <v>10294.629999999999</v>
      </c>
    </row>
    <row r="193" spans="2:9" ht="15" customHeight="1">
      <c r="B193" s="712" t="s">
        <v>1243</v>
      </c>
      <c r="C193" s="570"/>
      <c r="D193" s="570" t="s">
        <v>875</v>
      </c>
      <c r="E193" s="570" t="s">
        <v>876</v>
      </c>
      <c r="F193" s="706" t="s">
        <v>1313</v>
      </c>
      <c r="G193" s="707" t="s">
        <v>1518</v>
      </c>
      <c r="H193" s="707" t="s">
        <v>1519</v>
      </c>
      <c r="I193" s="713">
        <v>8358.6200000000008</v>
      </c>
    </row>
    <row r="194" spans="2:9" ht="15" customHeight="1">
      <c r="B194" s="712" t="s">
        <v>1243</v>
      </c>
      <c r="C194" s="570"/>
      <c r="D194" s="570" t="s">
        <v>875</v>
      </c>
      <c r="E194" s="570" t="s">
        <v>876</v>
      </c>
      <c r="F194" s="706" t="s">
        <v>1313</v>
      </c>
      <c r="G194" s="707" t="s">
        <v>1518</v>
      </c>
      <c r="H194" s="707" t="s">
        <v>1519</v>
      </c>
      <c r="I194" s="713">
        <v>3000</v>
      </c>
    </row>
    <row r="195" spans="2:9" ht="15" customHeight="1">
      <c r="B195" s="712" t="s">
        <v>1243</v>
      </c>
      <c r="C195" s="570"/>
      <c r="D195" s="570" t="s">
        <v>875</v>
      </c>
      <c r="E195" s="570" t="s">
        <v>876</v>
      </c>
      <c r="F195" s="706" t="s">
        <v>1413</v>
      </c>
      <c r="G195" s="707" t="s">
        <v>1729</v>
      </c>
      <c r="H195" s="707" t="s">
        <v>1730</v>
      </c>
      <c r="I195" s="713">
        <v>3600</v>
      </c>
    </row>
    <row r="196" spans="2:9" ht="15" customHeight="1">
      <c r="B196" s="712" t="s">
        <v>1243</v>
      </c>
      <c r="C196" s="570"/>
      <c r="D196" s="570" t="s">
        <v>875</v>
      </c>
      <c r="E196" s="570" t="s">
        <v>876</v>
      </c>
      <c r="F196" s="706" t="s">
        <v>1414</v>
      </c>
      <c r="G196" s="707" t="s">
        <v>1731</v>
      </c>
      <c r="H196" s="707" t="s">
        <v>1732</v>
      </c>
      <c r="I196" s="713">
        <v>3600</v>
      </c>
    </row>
    <row r="197" spans="2:9" ht="15" customHeight="1">
      <c r="B197" s="712" t="s">
        <v>1243</v>
      </c>
      <c r="C197" s="570"/>
      <c r="D197" s="570" t="s">
        <v>875</v>
      </c>
      <c r="E197" s="570" t="s">
        <v>876</v>
      </c>
      <c r="F197" s="706" t="s">
        <v>1415</v>
      </c>
      <c r="G197" s="707" t="s">
        <v>1733</v>
      </c>
      <c r="H197" s="707" t="s">
        <v>1734</v>
      </c>
      <c r="I197" s="713">
        <v>3300</v>
      </c>
    </row>
    <row r="198" spans="2:9" ht="15" customHeight="1">
      <c r="B198" s="712" t="s">
        <v>1243</v>
      </c>
      <c r="C198" s="570"/>
      <c r="D198" s="570" t="s">
        <v>875</v>
      </c>
      <c r="E198" s="570" t="s">
        <v>876</v>
      </c>
      <c r="F198" s="706" t="s">
        <v>1416</v>
      </c>
      <c r="G198" s="707" t="s">
        <v>1735</v>
      </c>
      <c r="H198" s="707" t="s">
        <v>1736</v>
      </c>
      <c r="I198" s="713">
        <v>3300</v>
      </c>
    </row>
    <row r="199" spans="2:9" ht="15" customHeight="1">
      <c r="B199" s="712" t="s">
        <v>1243</v>
      </c>
      <c r="C199" s="570"/>
      <c r="D199" s="570" t="s">
        <v>875</v>
      </c>
      <c r="E199" s="570" t="s">
        <v>876</v>
      </c>
      <c r="F199" s="706" t="s">
        <v>1417</v>
      </c>
      <c r="G199" s="707" t="s">
        <v>1737</v>
      </c>
      <c r="H199" s="707" t="s">
        <v>1738</v>
      </c>
      <c r="I199" s="713">
        <v>2400</v>
      </c>
    </row>
    <row r="200" spans="2:9" ht="15" customHeight="1">
      <c r="B200" s="714" t="s">
        <v>1243</v>
      </c>
      <c r="C200" s="671"/>
      <c r="D200" s="671" t="s">
        <v>875</v>
      </c>
      <c r="E200" s="671" t="s">
        <v>876</v>
      </c>
      <c r="F200" s="715" t="s">
        <v>1418</v>
      </c>
      <c r="G200" s="716" t="s">
        <v>1739</v>
      </c>
      <c r="H200" s="716" t="s">
        <v>1740</v>
      </c>
      <c r="I200" s="717">
        <v>1200</v>
      </c>
    </row>
  </sheetData>
  <autoFilter ref="B2:I182"/>
  <mergeCells count="1">
    <mergeCell ref="B1:I1"/>
  </mergeCells>
  <dataValidations count="6">
    <dataValidation allowBlank="1" showInputMessage="1" showErrorMessage="1" prompt="Para efectos de este apartado se relacionan a los subsidios con el sector económico y a las ayudas con el social." sqref="F2"/>
    <dataValidation allowBlank="1" showInputMessage="1" showErrorMessage="1" prompt="Identificar el número y nombre de la partida genérica del Clasificador por Objeto del Gasto." sqref="C2"/>
    <dataValidation allowBlank="1" showInputMessage="1" showErrorMessage="1" prompt="Indicar con una “X” el tipo de sector que se ha beneficiado otorgando subsidios o ayudas, para efectos de este apartado se relacionan a los subsidios con el sector económico y a las ayudas con el social." sqref="D2:E2"/>
    <dataValidation allowBlank="1" showInputMessage="1" showErrorMessage="1" prompt="Nombre completo del beneficiario." sqref="G2"/>
    <dataValidation allowBlank="1" showInputMessage="1" showErrorMessage="1" prompt="Clave Única de Registro de Población, cuando el beneficiario de la ayuda o subsidio sea una persona física." sqref="H2"/>
    <dataValidation allowBlank="1" showInputMessage="1" showErrorMessage="1" prompt="Registro Federal de Contribuyentes con Homoclave cuando el beneficiario de la ayuda o subsidio sea una persona moral o persona física con actividad empresarial y profesional." sqref="I2"/>
  </dataValidations>
  <pageMargins left="0.70866141732283472" right="0.70866141732283472" top="0.55118110236220474" bottom="0.74803149606299213" header="0.31496062992125984" footer="0.31496062992125984"/>
  <pageSetup scale="62"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
  <sheetViews>
    <sheetView showGridLines="0" workbookViewId="0">
      <selection activeCell="B2" sqref="B2"/>
    </sheetView>
  </sheetViews>
  <sheetFormatPr baseColWidth="10" defaultRowHeight="15"/>
  <cols>
    <col min="1" max="1" width="11.42578125" style="567"/>
    <col min="2" max="2" width="13.7109375" customWidth="1"/>
    <col min="3" max="3" width="45.7109375" bestFit="1" customWidth="1"/>
    <col min="4" max="4" width="18.140625" customWidth="1"/>
    <col min="5" max="5" width="18.85546875" customWidth="1"/>
    <col min="6" max="6" width="20.140625" customWidth="1"/>
  </cols>
  <sheetData>
    <row r="1" spans="2:8" ht="58.5" customHeight="1">
      <c r="B1" s="1003" t="s">
        <v>1779</v>
      </c>
      <c r="C1" s="1004"/>
      <c r="D1" s="1005"/>
      <c r="E1" s="1005"/>
      <c r="F1" s="1006"/>
    </row>
    <row r="2" spans="2:8">
      <c r="B2" s="672"/>
      <c r="C2" s="463"/>
      <c r="D2" s="1007" t="s">
        <v>496</v>
      </c>
      <c r="E2" s="1008"/>
      <c r="F2" s="464"/>
    </row>
    <row r="3" spans="2:8" ht="22.5">
      <c r="B3" s="673" t="s">
        <v>497</v>
      </c>
      <c r="C3" s="465" t="s">
        <v>498</v>
      </c>
      <c r="D3" s="466" t="s">
        <v>499</v>
      </c>
      <c r="E3" s="467" t="s">
        <v>500</v>
      </c>
      <c r="F3" s="468" t="s">
        <v>501</v>
      </c>
    </row>
    <row r="4" spans="2:8">
      <c r="B4" s="674" t="s">
        <v>1087</v>
      </c>
      <c r="C4" s="661" t="s">
        <v>1088</v>
      </c>
      <c r="D4" s="660">
        <v>-262394</v>
      </c>
      <c r="E4" s="660">
        <v>-262394</v>
      </c>
      <c r="F4" s="530"/>
    </row>
    <row r="5" spans="2:8">
      <c r="B5" s="674" t="s">
        <v>1089</v>
      </c>
      <c r="C5" s="661" t="s">
        <v>1090</v>
      </c>
      <c r="D5" s="659">
        <v>-138394</v>
      </c>
      <c r="E5" s="659">
        <v>-138394</v>
      </c>
      <c r="F5" s="530"/>
    </row>
    <row r="6" spans="2:8">
      <c r="B6" s="674" t="s">
        <v>1091</v>
      </c>
      <c r="C6" s="661" t="s">
        <v>1092</v>
      </c>
      <c r="D6" s="659">
        <v>-168265.13</v>
      </c>
      <c r="E6" s="659">
        <v>-168265.13</v>
      </c>
      <c r="F6" s="530"/>
    </row>
    <row r="7" spans="2:8">
      <c r="B7" s="674" t="s">
        <v>1093</v>
      </c>
      <c r="C7" s="661" t="s">
        <v>1094</v>
      </c>
      <c r="D7" s="659">
        <v>-27054799.379999999</v>
      </c>
      <c r="E7" s="659">
        <v>-27054799.379999999</v>
      </c>
      <c r="F7" s="530"/>
    </row>
    <row r="8" spans="2:8">
      <c r="B8" s="674"/>
      <c r="C8" s="553"/>
      <c r="D8" s="658"/>
      <c r="E8" s="658"/>
      <c r="F8" s="530"/>
    </row>
    <row r="9" spans="2:8">
      <c r="B9" s="674"/>
      <c r="C9" s="553"/>
      <c r="D9" s="658"/>
      <c r="E9" s="658"/>
      <c r="F9" s="530"/>
    </row>
    <row r="10" spans="2:8">
      <c r="B10" s="674"/>
      <c r="C10" s="553"/>
      <c r="D10" s="658"/>
      <c r="E10" s="658"/>
      <c r="F10" s="530"/>
    </row>
    <row r="11" spans="2:8">
      <c r="B11" s="674"/>
      <c r="C11" s="553"/>
      <c r="D11" s="658"/>
      <c r="E11" s="658"/>
      <c r="F11" s="530"/>
    </row>
    <row r="12" spans="2:8">
      <c r="B12" s="674"/>
      <c r="C12" s="553"/>
      <c r="D12" s="658"/>
      <c r="E12" s="658"/>
      <c r="F12" s="530"/>
    </row>
    <row r="13" spans="2:8">
      <c r="B13" s="361"/>
      <c r="C13" s="470"/>
      <c r="D13" s="657"/>
      <c r="E13" s="657"/>
      <c r="F13" s="531"/>
    </row>
    <row r="15" spans="2:8" ht="15" customHeight="1">
      <c r="B15" s="1010" t="s">
        <v>76</v>
      </c>
      <c r="C15" s="1010"/>
      <c r="D15" s="1010"/>
      <c r="E15" s="1010"/>
      <c r="F15" s="1010"/>
      <c r="G15" s="634"/>
      <c r="H15" s="634"/>
    </row>
    <row r="16" spans="2:8" ht="24.95" customHeight="1">
      <c r="B16" s="51"/>
      <c r="C16" s="62"/>
      <c r="D16" s="63"/>
      <c r="E16" s="63"/>
      <c r="F16" s="550"/>
      <c r="G16" s="64"/>
      <c r="H16" s="62"/>
    </row>
    <row r="17" spans="2:8" ht="24.95" customHeight="1">
      <c r="B17" s="556"/>
      <c r="C17" s="470"/>
      <c r="D17" s="63"/>
      <c r="E17" s="469"/>
      <c r="F17" s="469"/>
      <c r="G17" s="124"/>
      <c r="H17" s="124"/>
    </row>
    <row r="18" spans="2:8">
      <c r="B18" s="554"/>
      <c r="C18" s="551" t="s">
        <v>757</v>
      </c>
      <c r="D18" s="362"/>
      <c r="E18" s="1009" t="s">
        <v>758</v>
      </c>
      <c r="F18" s="1009"/>
    </row>
    <row r="19" spans="2:8">
      <c r="B19" s="555"/>
      <c r="C19" s="552" t="s">
        <v>1072</v>
      </c>
      <c r="D19" s="362"/>
      <c r="E19" s="1011" t="s">
        <v>1073</v>
      </c>
      <c r="F19" s="1011"/>
      <c r="G19" s="1011"/>
    </row>
    <row r="20" spans="2:8">
      <c r="B20" s="362"/>
      <c r="C20" s="362"/>
      <c r="D20" s="362"/>
      <c r="E20" s="362"/>
      <c r="F20" s="362"/>
    </row>
  </sheetData>
  <mergeCells count="5">
    <mergeCell ref="B1:F1"/>
    <mergeCell ref="D2:E2"/>
    <mergeCell ref="E18:F18"/>
    <mergeCell ref="B15:F15"/>
    <mergeCell ref="E19:G19"/>
  </mergeCells>
  <pageMargins left="0.62992125984251968" right="0.23622047244094491" top="0.74803149606299213" bottom="0.74803149606299213" header="0.31496062992125984" footer="0.31496062992125984"/>
  <pageSetup scale="9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1"/>
  <sheetViews>
    <sheetView workbookViewId="0">
      <selection activeCell="A2" sqref="A2"/>
    </sheetView>
  </sheetViews>
  <sheetFormatPr baseColWidth="10" defaultRowHeight="11.25"/>
  <cols>
    <col min="1" max="1" width="11" style="770" customWidth="1"/>
    <col min="2" max="2" width="56.42578125" style="770" customWidth="1"/>
    <col min="3" max="3" width="17.85546875" style="770" customWidth="1"/>
    <col min="4" max="16384" width="11.42578125" style="770"/>
  </cols>
  <sheetData>
    <row r="1" spans="1:3" ht="75.75" customHeight="1">
      <c r="A1" s="1012" t="s">
        <v>1782</v>
      </c>
      <c r="B1" s="1013"/>
      <c r="C1" s="1014"/>
    </row>
    <row r="2" spans="1:3" ht="33.75" customHeight="1">
      <c r="A2" s="771" t="s">
        <v>485</v>
      </c>
      <c r="B2" s="771" t="s">
        <v>486</v>
      </c>
      <c r="C2" s="771" t="s">
        <v>487</v>
      </c>
    </row>
    <row r="3" spans="1:3">
      <c r="A3" s="772"/>
      <c r="B3" s="772"/>
      <c r="C3" s="773"/>
    </row>
    <row r="4" spans="1:3" ht="23.25" customHeight="1" thickBot="1">
      <c r="A4" s="1015" t="s">
        <v>1780</v>
      </c>
      <c r="B4" s="1015"/>
      <c r="C4" s="1015"/>
    </row>
    <row r="5" spans="1:3">
      <c r="A5" s="1016" t="s">
        <v>1781</v>
      </c>
      <c r="B5" s="1017"/>
      <c r="C5" s="1018"/>
    </row>
    <row r="6" spans="1:3">
      <c r="A6" s="1019"/>
      <c r="B6" s="1020"/>
      <c r="C6" s="1021"/>
    </row>
    <row r="7" spans="1:3">
      <c r="A7" s="1019"/>
      <c r="B7" s="1020"/>
      <c r="C7" s="1021"/>
    </row>
    <row r="8" spans="1:3">
      <c r="A8" s="1019"/>
      <c r="B8" s="1020"/>
      <c r="C8" s="1021"/>
    </row>
    <row r="9" spans="1:3" ht="12" thickBot="1">
      <c r="A9" s="1022"/>
      <c r="B9" s="1023"/>
      <c r="C9" s="1024"/>
    </row>
    <row r="10" spans="1:3">
      <c r="A10" s="772"/>
      <c r="B10" s="772"/>
      <c r="C10" s="773"/>
    </row>
    <row r="11" spans="1:3">
      <c r="A11" s="772"/>
      <c r="B11" s="772"/>
      <c r="C11" s="773"/>
    </row>
    <row r="12" spans="1:3">
      <c r="A12" s="772"/>
      <c r="B12" s="772"/>
      <c r="C12" s="773"/>
    </row>
    <row r="13" spans="1:3">
      <c r="A13" s="772"/>
      <c r="B13" s="772"/>
      <c r="C13" s="773"/>
    </row>
    <row r="14" spans="1:3">
      <c r="A14" s="772"/>
      <c r="B14" s="772"/>
      <c r="C14" s="773"/>
    </row>
    <row r="15" spans="1:3">
      <c r="A15" s="772"/>
      <c r="B15" s="772"/>
      <c r="C15" s="773"/>
    </row>
    <row r="16" spans="1:3">
      <c r="A16" s="772"/>
      <c r="B16" s="772"/>
      <c r="C16" s="773"/>
    </row>
    <row r="17" spans="1:3">
      <c r="A17" s="772"/>
      <c r="B17" s="772"/>
      <c r="C17" s="773"/>
    </row>
    <row r="18" spans="1:3">
      <c r="A18" s="772"/>
      <c r="B18" s="772"/>
      <c r="C18" s="773"/>
    </row>
    <row r="19" spans="1:3">
      <c r="A19" s="772"/>
      <c r="B19" s="772"/>
      <c r="C19" s="773"/>
    </row>
    <row r="20" spans="1:3">
      <c r="A20" s="772"/>
      <c r="B20" s="772"/>
      <c r="C20" s="773"/>
    </row>
    <row r="21" spans="1:3">
      <c r="A21" s="772"/>
      <c r="B21" s="772"/>
      <c r="C21" s="773"/>
    </row>
    <row r="22" spans="1:3">
      <c r="A22" s="772"/>
      <c r="B22" s="772"/>
      <c r="C22" s="773"/>
    </row>
    <row r="23" spans="1:3">
      <c r="A23" s="772"/>
      <c r="B23" s="774"/>
      <c r="C23" s="773"/>
    </row>
    <row r="24" spans="1:3">
      <c r="A24" s="772"/>
      <c r="B24" s="772"/>
      <c r="C24" s="773"/>
    </row>
    <row r="25" spans="1:3">
      <c r="A25" s="772"/>
      <c r="B25" s="772"/>
      <c r="C25" s="773"/>
    </row>
    <row r="26" spans="1:3">
      <c r="A26" s="772"/>
      <c r="B26" s="772"/>
      <c r="C26" s="773"/>
    </row>
    <row r="27" spans="1:3">
      <c r="A27" s="772"/>
      <c r="B27" s="772"/>
      <c r="C27" s="773"/>
    </row>
    <row r="28" spans="1:3">
      <c r="A28" s="772"/>
      <c r="B28" s="772"/>
      <c r="C28" s="773"/>
    </row>
    <row r="29" spans="1:3">
      <c r="A29" s="772"/>
      <c r="B29" s="772"/>
      <c r="C29" s="773"/>
    </row>
    <row r="30" spans="1:3">
      <c r="A30" s="772"/>
      <c r="B30" s="772"/>
      <c r="C30" s="773"/>
    </row>
    <row r="31" spans="1:3">
      <c r="A31" s="772"/>
      <c r="B31" s="772"/>
      <c r="C31" s="773"/>
    </row>
    <row r="32" spans="1:3">
      <c r="A32" s="772"/>
      <c r="B32" s="772"/>
      <c r="C32" s="773"/>
    </row>
    <row r="33" spans="1:3">
      <c r="A33" s="772"/>
      <c r="B33" s="772"/>
      <c r="C33" s="773"/>
    </row>
    <row r="34" spans="1:3">
      <c r="A34" s="775"/>
      <c r="B34" s="775"/>
      <c r="C34" s="776"/>
    </row>
    <row r="35" spans="1:3">
      <c r="A35" s="775"/>
      <c r="B35" s="775"/>
      <c r="C35" s="776"/>
    </row>
    <row r="36" spans="1:3">
      <c r="A36" s="775"/>
      <c r="B36" s="775"/>
      <c r="C36" s="776"/>
    </row>
    <row r="37" spans="1:3">
      <c r="A37" s="775"/>
      <c r="B37" s="775"/>
      <c r="C37" s="776"/>
    </row>
    <row r="38" spans="1:3">
      <c r="A38" s="775"/>
      <c r="B38" s="775"/>
      <c r="C38" s="776"/>
    </row>
    <row r="39" spans="1:3">
      <c r="A39" s="775"/>
      <c r="B39" s="775"/>
      <c r="C39" s="776"/>
    </row>
    <row r="40" spans="1:3">
      <c r="A40" s="775"/>
      <c r="B40" s="775"/>
      <c r="C40" s="776"/>
    </row>
    <row r="41" spans="1:3">
      <c r="A41" s="775"/>
      <c r="B41" s="775"/>
      <c r="C41" s="776"/>
    </row>
  </sheetData>
  <sheetProtection formatCells="0" formatColumns="0" formatRows="0" insertRows="0" deleteRows="0" autoFilter="0"/>
  <mergeCells count="3">
    <mergeCell ref="A1:C1"/>
    <mergeCell ref="A4:C4"/>
    <mergeCell ref="A5:C9"/>
  </mergeCells>
  <hyperlinks>
    <hyperlink ref="A5" r:id="rId1"/>
  </hyperlinks>
  <pageMargins left="1.0236220472440944" right="0.23622047244094491" top="0.74803149606299213" bottom="0.74803149606299213" header="0.31496062992125984" footer="0.31496062992125984"/>
  <pageSetup paperSize="119" fitToHeight="0" orientation="portrait" horizontalDpi="1200" verticalDpi="120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workbookViewId="0">
      <selection sqref="A1:C1"/>
    </sheetView>
  </sheetViews>
  <sheetFormatPr baseColWidth="10" defaultRowHeight="11.25"/>
  <cols>
    <col min="1" max="1" width="11.85546875" style="770" customWidth="1"/>
    <col min="2" max="2" width="60.7109375" style="770" customWidth="1"/>
    <col min="3" max="3" width="22.140625" style="770" customWidth="1"/>
    <col min="4" max="16384" width="11.42578125" style="770"/>
  </cols>
  <sheetData>
    <row r="1" spans="1:3" ht="73.5" customHeight="1">
      <c r="A1" s="1012" t="s">
        <v>1783</v>
      </c>
      <c r="B1" s="1013"/>
      <c r="C1" s="1014"/>
    </row>
    <row r="2" spans="1:3" ht="33.75" customHeight="1">
      <c r="A2" s="771" t="s">
        <v>485</v>
      </c>
      <c r="B2" s="771" t="s">
        <v>488</v>
      </c>
      <c r="C2" s="771" t="s">
        <v>487</v>
      </c>
    </row>
    <row r="3" spans="1:3">
      <c r="A3" s="772"/>
      <c r="B3" s="772"/>
      <c r="C3" s="773"/>
    </row>
    <row r="4" spans="1:3" ht="23.25" customHeight="1" thickBot="1">
      <c r="A4" s="1015" t="s">
        <v>1780</v>
      </c>
      <c r="B4" s="1015"/>
      <c r="C4" s="1015"/>
    </row>
    <row r="5" spans="1:3">
      <c r="A5" s="1016" t="s">
        <v>1781</v>
      </c>
      <c r="B5" s="1017"/>
      <c r="C5" s="1018"/>
    </row>
    <row r="6" spans="1:3">
      <c r="A6" s="1019"/>
      <c r="B6" s="1020"/>
      <c r="C6" s="1021"/>
    </row>
    <row r="7" spans="1:3">
      <c r="A7" s="1019"/>
      <c r="B7" s="1020"/>
      <c r="C7" s="1021"/>
    </row>
    <row r="8" spans="1:3">
      <c r="A8" s="1019"/>
      <c r="B8" s="1020"/>
      <c r="C8" s="1021"/>
    </row>
    <row r="9" spans="1:3" ht="12" thickBot="1">
      <c r="A9" s="1022"/>
      <c r="B9" s="1023"/>
      <c r="C9" s="1024"/>
    </row>
    <row r="10" spans="1:3">
      <c r="A10" s="772"/>
      <c r="B10" s="772"/>
      <c r="C10" s="773"/>
    </row>
    <row r="11" spans="1:3">
      <c r="A11" s="772"/>
      <c r="B11" s="772"/>
      <c r="C11" s="773"/>
    </row>
    <row r="12" spans="1:3">
      <c r="A12" s="772"/>
      <c r="B12" s="772"/>
      <c r="C12" s="773"/>
    </row>
    <row r="13" spans="1:3">
      <c r="A13" s="772"/>
      <c r="B13" s="772"/>
      <c r="C13" s="773"/>
    </row>
    <row r="14" spans="1:3">
      <c r="A14" s="772"/>
      <c r="B14" s="772"/>
      <c r="C14" s="773"/>
    </row>
    <row r="15" spans="1:3">
      <c r="A15" s="772"/>
      <c r="B15" s="777"/>
      <c r="C15" s="778"/>
    </row>
    <row r="16" spans="1:3">
      <c r="A16" s="772"/>
      <c r="B16" s="777"/>
      <c r="C16" s="778"/>
    </row>
    <row r="17" spans="1:3">
      <c r="A17" s="772"/>
      <c r="B17" s="777"/>
      <c r="C17" s="778"/>
    </row>
    <row r="18" spans="1:3">
      <c r="A18" s="772"/>
      <c r="B18" s="777"/>
      <c r="C18" s="778"/>
    </row>
    <row r="19" spans="1:3">
      <c r="A19" s="772"/>
      <c r="B19" s="777"/>
      <c r="C19" s="778"/>
    </row>
    <row r="20" spans="1:3">
      <c r="A20" s="772"/>
      <c r="B20" s="777"/>
      <c r="C20" s="778"/>
    </row>
    <row r="21" spans="1:3">
      <c r="A21" s="772"/>
      <c r="B21" s="777"/>
      <c r="C21" s="778"/>
    </row>
    <row r="22" spans="1:3">
      <c r="A22" s="772"/>
      <c r="B22" s="777"/>
      <c r="C22" s="778"/>
    </row>
    <row r="23" spans="1:3">
      <c r="A23" s="772"/>
      <c r="B23" s="777"/>
      <c r="C23" s="778"/>
    </row>
    <row r="24" spans="1:3">
      <c r="A24" s="772"/>
      <c r="B24" s="777"/>
      <c r="C24" s="778"/>
    </row>
    <row r="25" spans="1:3">
      <c r="A25" s="772"/>
      <c r="B25" s="777"/>
      <c r="C25" s="778"/>
    </row>
    <row r="26" spans="1:3">
      <c r="A26" s="772"/>
      <c r="B26" s="777"/>
      <c r="C26" s="778"/>
    </row>
    <row r="27" spans="1:3">
      <c r="A27" s="772"/>
      <c r="B27" s="777"/>
      <c r="C27" s="778"/>
    </row>
    <row r="28" spans="1:3">
      <c r="A28" s="772"/>
      <c r="B28" s="777"/>
      <c r="C28" s="778"/>
    </row>
    <row r="29" spans="1:3">
      <c r="A29" s="772"/>
      <c r="B29" s="777"/>
      <c r="C29" s="778"/>
    </row>
    <row r="30" spans="1:3">
      <c r="A30" s="772"/>
      <c r="B30" s="777"/>
      <c r="C30" s="778"/>
    </row>
    <row r="31" spans="1:3">
      <c r="A31" s="772"/>
      <c r="B31" s="777"/>
      <c r="C31" s="778"/>
    </row>
    <row r="32" spans="1:3">
      <c r="A32" s="772"/>
      <c r="B32" s="777"/>
      <c r="C32" s="778"/>
    </row>
    <row r="33" spans="1:3">
      <c r="A33" s="772"/>
      <c r="B33" s="779"/>
      <c r="C33" s="778"/>
    </row>
    <row r="34" spans="1:3">
      <c r="A34" s="772"/>
      <c r="B34" s="777"/>
      <c r="C34" s="778"/>
    </row>
    <row r="35" spans="1:3">
      <c r="A35" s="772"/>
      <c r="B35" s="777"/>
      <c r="C35" s="778"/>
    </row>
    <row r="36" spans="1:3">
      <c r="A36" s="776"/>
      <c r="B36" s="780"/>
      <c r="C36" s="781"/>
    </row>
    <row r="37" spans="1:3">
      <c r="A37" s="776"/>
      <c r="B37" s="780"/>
      <c r="C37" s="781"/>
    </row>
    <row r="38" spans="1:3">
      <c r="A38" s="776"/>
      <c r="B38" s="780"/>
      <c r="C38" s="781"/>
    </row>
    <row r="39" spans="1:3">
      <c r="A39" s="776"/>
      <c r="B39" s="780"/>
      <c r="C39" s="781"/>
    </row>
    <row r="40" spans="1:3">
      <c r="A40" s="776"/>
      <c r="B40" s="780"/>
      <c r="C40" s="781"/>
    </row>
    <row r="41" spans="1:3">
      <c r="A41" s="776"/>
      <c r="B41" s="780"/>
      <c r="C41" s="781"/>
    </row>
    <row r="42" spans="1:3">
      <c r="A42" s="776"/>
      <c r="B42" s="780"/>
      <c r="C42" s="781"/>
    </row>
    <row r="43" spans="1:3">
      <c r="A43" s="776"/>
      <c r="B43" s="780"/>
      <c r="C43" s="781"/>
    </row>
    <row r="44" spans="1:3">
      <c r="A44" s="776"/>
      <c r="B44" s="780"/>
      <c r="C44" s="781"/>
    </row>
    <row r="45" spans="1:3">
      <c r="A45" s="776"/>
      <c r="B45" s="780"/>
      <c r="C45" s="781"/>
    </row>
    <row r="46" spans="1:3">
      <c r="A46" s="776"/>
      <c r="B46" s="780"/>
      <c r="C46" s="781"/>
    </row>
    <row r="47" spans="1:3">
      <c r="A47" s="776"/>
      <c r="B47" s="780"/>
      <c r="C47" s="781"/>
    </row>
    <row r="48" spans="1:3">
      <c r="A48" s="776"/>
      <c r="B48" s="780"/>
      <c r="C48" s="781"/>
    </row>
    <row r="49" spans="1:3">
      <c r="A49" s="776"/>
      <c r="B49" s="780"/>
      <c r="C49" s="781"/>
    </row>
    <row r="50" spans="1:3">
      <c r="A50" s="776"/>
      <c r="B50" s="780"/>
      <c r="C50" s="781"/>
    </row>
    <row r="51" spans="1:3">
      <c r="A51" s="776"/>
      <c r="B51" s="780"/>
      <c r="C51" s="781"/>
    </row>
    <row r="52" spans="1:3">
      <c r="A52" s="776"/>
      <c r="B52" s="780"/>
      <c r="C52" s="781"/>
    </row>
    <row r="53" spans="1:3">
      <c r="A53" s="776"/>
      <c r="B53" s="780"/>
      <c r="C53" s="781"/>
    </row>
    <row r="54" spans="1:3">
      <c r="A54" s="776"/>
      <c r="B54" s="780"/>
      <c r="C54" s="781"/>
    </row>
    <row r="55" spans="1:3">
      <c r="A55" s="776"/>
      <c r="B55" s="780"/>
      <c r="C55" s="781"/>
    </row>
    <row r="56" spans="1:3">
      <c r="A56" s="776"/>
      <c r="B56" s="780"/>
      <c r="C56" s="781"/>
    </row>
    <row r="57" spans="1:3">
      <c r="A57" s="776"/>
      <c r="B57" s="780"/>
      <c r="C57" s="781"/>
    </row>
    <row r="58" spans="1:3">
      <c r="A58" s="776"/>
      <c r="B58" s="780"/>
      <c r="C58" s="781"/>
    </row>
    <row r="59" spans="1:3">
      <c r="A59" s="776"/>
      <c r="B59" s="780"/>
      <c r="C59" s="781"/>
    </row>
    <row r="60" spans="1:3">
      <c r="A60" s="776"/>
      <c r="B60" s="780"/>
      <c r="C60" s="781"/>
    </row>
    <row r="61" spans="1:3">
      <c r="A61" s="776"/>
      <c r="B61" s="780"/>
      <c r="C61" s="781"/>
    </row>
    <row r="62" spans="1:3">
      <c r="A62" s="776"/>
      <c r="B62" s="780"/>
      <c r="C62" s="781"/>
    </row>
    <row r="63" spans="1:3">
      <c r="A63" s="776"/>
      <c r="B63" s="780"/>
      <c r="C63" s="781"/>
    </row>
    <row r="64" spans="1:3">
      <c r="A64" s="776"/>
      <c r="B64" s="780"/>
      <c r="C64" s="781"/>
    </row>
    <row r="65" spans="1:3">
      <c r="A65" s="776"/>
      <c r="B65" s="780"/>
      <c r="C65" s="781"/>
    </row>
    <row r="66" spans="1:3">
      <c r="A66" s="776"/>
      <c r="B66" s="780"/>
      <c r="C66" s="781"/>
    </row>
    <row r="67" spans="1:3">
      <c r="A67" s="776"/>
      <c r="B67" s="780"/>
      <c r="C67" s="781"/>
    </row>
    <row r="68" spans="1:3">
      <c r="A68" s="776"/>
      <c r="B68" s="780"/>
      <c r="C68" s="781"/>
    </row>
    <row r="69" spans="1:3">
      <c r="A69" s="776"/>
      <c r="B69" s="780"/>
      <c r="C69" s="781"/>
    </row>
    <row r="70" spans="1:3">
      <c r="A70" s="776"/>
      <c r="B70" s="780"/>
      <c r="C70" s="781"/>
    </row>
    <row r="71" spans="1:3">
      <c r="A71" s="776"/>
      <c r="B71" s="780"/>
      <c r="C71" s="781"/>
    </row>
    <row r="72" spans="1:3">
      <c r="A72" s="776"/>
      <c r="B72" s="780"/>
      <c r="C72" s="781"/>
    </row>
    <row r="73" spans="1:3">
      <c r="A73" s="776"/>
      <c r="B73" s="780"/>
      <c r="C73" s="781"/>
    </row>
    <row r="74" spans="1:3">
      <c r="A74" s="776"/>
      <c r="B74" s="780"/>
      <c r="C74" s="781"/>
    </row>
    <row r="75" spans="1:3">
      <c r="A75" s="776"/>
      <c r="B75" s="780"/>
      <c r="C75" s="781"/>
    </row>
    <row r="76" spans="1:3">
      <c r="A76" s="776"/>
      <c r="B76" s="780"/>
      <c r="C76" s="781"/>
    </row>
    <row r="77" spans="1:3">
      <c r="A77" s="776"/>
      <c r="B77" s="780"/>
      <c r="C77" s="781"/>
    </row>
  </sheetData>
  <sheetProtection formatCells="0" formatColumns="0" formatRows="0" insertRows="0" deleteRows="0" autoFilter="0"/>
  <mergeCells count="3">
    <mergeCell ref="A1:C1"/>
    <mergeCell ref="A4:C4"/>
    <mergeCell ref="A5:C9"/>
  </mergeCells>
  <hyperlinks>
    <hyperlink ref="A5" r:id="rId1"/>
  </hyperlinks>
  <pageMargins left="0.7" right="0.7" top="0.75" bottom="0.75" header="0.3" footer="0.3"/>
  <pageSetup paperSize="119" orientation="portrait" horizontalDpi="1200" verticalDpi="12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69"/>
  <sheetViews>
    <sheetView showGridLines="0" showRuler="0" zoomScale="85" zoomScaleNormal="85" zoomScalePageLayoutView="70" workbookViewId="0">
      <selection sqref="A1:XFD1048576"/>
    </sheetView>
  </sheetViews>
  <sheetFormatPr baseColWidth="10" defaultRowHeight="12.75"/>
  <cols>
    <col min="1" max="1" width="4.28515625" style="23" customWidth="1"/>
    <col min="2" max="2" width="24.28515625" style="23" customWidth="1"/>
    <col min="3" max="3" width="23.7109375" style="23" customWidth="1"/>
    <col min="4" max="5" width="20.5703125" style="23" customWidth="1"/>
    <col min="6" max="6" width="7.7109375" style="23" customWidth="1"/>
    <col min="7" max="7" width="27.140625" style="46" customWidth="1"/>
    <col min="8" max="8" width="33.85546875" style="46" customWidth="1"/>
    <col min="9" max="10" width="20.5703125" style="23" customWidth="1"/>
    <col min="11" max="11" width="4.28515625" style="23" customWidth="1"/>
    <col min="12" max="16384" width="11.42578125" style="23"/>
  </cols>
  <sheetData>
    <row r="2" spans="1:11">
      <c r="A2" s="21"/>
      <c r="B2" s="22"/>
      <c r="C2" s="782" t="s">
        <v>1228</v>
      </c>
      <c r="D2" s="782"/>
      <c r="E2" s="782"/>
      <c r="F2" s="782"/>
      <c r="G2" s="782"/>
      <c r="H2" s="782"/>
      <c r="I2" s="782"/>
      <c r="J2" s="22"/>
      <c r="K2" s="22"/>
    </row>
    <row r="3" spans="1:11">
      <c r="A3" s="21"/>
      <c r="B3" s="22"/>
      <c r="C3" s="782" t="s">
        <v>1071</v>
      </c>
      <c r="D3" s="782"/>
      <c r="E3" s="782"/>
      <c r="F3" s="782"/>
      <c r="G3" s="782"/>
      <c r="H3" s="782"/>
      <c r="I3" s="782"/>
      <c r="J3" s="22"/>
      <c r="K3" s="22"/>
    </row>
    <row r="4" spans="1:11">
      <c r="A4" s="21"/>
      <c r="B4" s="22"/>
      <c r="C4" s="782" t="s">
        <v>1137</v>
      </c>
      <c r="D4" s="782"/>
      <c r="E4" s="782"/>
      <c r="F4" s="782"/>
      <c r="G4" s="782"/>
      <c r="H4" s="782"/>
      <c r="I4" s="782"/>
      <c r="J4" s="22"/>
      <c r="K4" s="22"/>
    </row>
    <row r="5" spans="1:11">
      <c r="A5" s="21"/>
      <c r="B5" s="22"/>
      <c r="C5" s="782" t="s">
        <v>0</v>
      </c>
      <c r="D5" s="782"/>
      <c r="E5" s="782"/>
      <c r="F5" s="782"/>
      <c r="G5" s="782"/>
      <c r="H5" s="782"/>
      <c r="I5" s="782"/>
      <c r="J5" s="22"/>
      <c r="K5" s="22"/>
    </row>
    <row r="6" spans="1:11">
      <c r="A6" s="24"/>
      <c r="B6" s="24"/>
      <c r="C6" s="25"/>
      <c r="D6" s="25"/>
      <c r="E6" s="25"/>
      <c r="F6" s="25"/>
      <c r="G6" s="25"/>
      <c r="H6" s="25"/>
      <c r="I6" s="26"/>
      <c r="J6" s="26"/>
      <c r="K6" s="26"/>
    </row>
    <row r="7" spans="1:11">
      <c r="A7" s="27"/>
      <c r="E7" s="28" t="s">
        <v>3</v>
      </c>
      <c r="F7" s="783" t="s">
        <v>509</v>
      </c>
      <c r="G7" s="783"/>
      <c r="H7" s="783"/>
      <c r="I7" s="29"/>
      <c r="J7" s="29"/>
      <c r="K7" s="477"/>
    </row>
    <row r="8" spans="1:11" s="477" customFormat="1" ht="3" customHeight="1">
      <c r="A8" s="27"/>
      <c r="B8" s="30"/>
      <c r="C8" s="30"/>
      <c r="D8" s="30"/>
      <c r="E8" s="30"/>
      <c r="F8" s="31"/>
      <c r="G8" s="32"/>
      <c r="H8" s="32"/>
    </row>
    <row r="9" spans="1:11" s="477" customFormat="1" ht="3" customHeight="1">
      <c r="A9" s="33"/>
      <c r="B9" s="33"/>
      <c r="C9" s="33"/>
      <c r="D9" s="34"/>
      <c r="E9" s="34"/>
      <c r="F9" s="35"/>
      <c r="G9" s="32"/>
      <c r="H9" s="32"/>
    </row>
    <row r="10" spans="1:11" s="39" customFormat="1" ht="20.100000000000001" customHeight="1">
      <c r="A10" s="36"/>
      <c r="B10" s="784" t="s">
        <v>74</v>
      </c>
      <c r="C10" s="784"/>
      <c r="D10" s="37">
        <v>2018</v>
      </c>
      <c r="E10" s="37">
        <v>2017</v>
      </c>
      <c r="F10" s="474"/>
      <c r="G10" s="784" t="s">
        <v>74</v>
      </c>
      <c r="H10" s="784"/>
      <c r="I10" s="37">
        <v>2018</v>
      </c>
      <c r="J10" s="37">
        <v>2017</v>
      </c>
      <c r="K10" s="38"/>
    </row>
    <row r="11" spans="1:11" s="477" customFormat="1" ht="3" customHeight="1">
      <c r="A11" s="40"/>
      <c r="B11" s="41"/>
      <c r="C11" s="41"/>
      <c r="D11" s="42"/>
      <c r="E11" s="42"/>
      <c r="F11" s="32"/>
      <c r="G11" s="32"/>
      <c r="H11" s="32"/>
      <c r="K11" s="481"/>
    </row>
    <row r="12" spans="1:11" s="46" customFormat="1">
      <c r="A12" s="43"/>
      <c r="B12" s="786" t="s">
        <v>78</v>
      </c>
      <c r="C12" s="786"/>
      <c r="D12" s="44"/>
      <c r="E12" s="44"/>
      <c r="F12" s="45"/>
      <c r="G12" s="786" t="s">
        <v>79</v>
      </c>
      <c r="H12" s="786"/>
      <c r="I12" s="44"/>
      <c r="J12" s="44"/>
      <c r="K12" s="485"/>
    </row>
    <row r="13" spans="1:11">
      <c r="A13" s="47"/>
      <c r="B13" s="787" t="s">
        <v>80</v>
      </c>
      <c r="C13" s="787"/>
      <c r="D13" s="48">
        <f>SUM(D14:D21)</f>
        <v>14636132.550000001</v>
      </c>
      <c r="E13" s="48">
        <f>SUM(E14:E21)</f>
        <v>13119994.439999999</v>
      </c>
      <c r="F13" s="45"/>
      <c r="G13" s="786" t="s">
        <v>81</v>
      </c>
      <c r="H13" s="786"/>
      <c r="I13" s="48">
        <f>SUM(I14:I16)</f>
        <v>192329093.46000001</v>
      </c>
      <c r="J13" s="48">
        <f>SUM(J14:J16)</f>
        <v>180952752.29999998</v>
      </c>
      <c r="K13" s="486"/>
    </row>
    <row r="14" spans="1:11" ht="15">
      <c r="A14" s="49"/>
      <c r="B14" s="785" t="s">
        <v>82</v>
      </c>
      <c r="C14" s="785"/>
      <c r="D14" s="50">
        <v>0</v>
      </c>
      <c r="E14" s="50">
        <v>0</v>
      </c>
      <c r="F14" s="45"/>
      <c r="G14" s="785" t="s">
        <v>83</v>
      </c>
      <c r="H14" s="785"/>
      <c r="I14" s="548">
        <v>148926722.15000001</v>
      </c>
      <c r="J14" s="548">
        <v>143844662.41999999</v>
      </c>
      <c r="K14" s="486"/>
    </row>
    <row r="15" spans="1:11" ht="15">
      <c r="A15" s="49"/>
      <c r="B15" s="785" t="s">
        <v>84</v>
      </c>
      <c r="C15" s="785"/>
      <c r="D15" s="50">
        <v>0</v>
      </c>
      <c r="E15" s="50">
        <v>0</v>
      </c>
      <c r="F15" s="45"/>
      <c r="G15" s="785" t="s">
        <v>85</v>
      </c>
      <c r="H15" s="785"/>
      <c r="I15" s="548">
        <v>6916019.6299999999</v>
      </c>
      <c r="J15" s="548">
        <v>7525810.4500000002</v>
      </c>
      <c r="K15" s="486"/>
    </row>
    <row r="16" spans="1:11" ht="12" customHeight="1">
      <c r="A16" s="49"/>
      <c r="B16" s="785" t="s">
        <v>86</v>
      </c>
      <c r="C16" s="785"/>
      <c r="D16" s="50">
        <v>0</v>
      </c>
      <c r="E16" s="50">
        <v>0</v>
      </c>
      <c r="F16" s="45"/>
      <c r="G16" s="785" t="s">
        <v>87</v>
      </c>
      <c r="H16" s="785"/>
      <c r="I16" s="548">
        <v>36486351.68</v>
      </c>
      <c r="J16" s="548">
        <v>29582279.43</v>
      </c>
      <c r="K16" s="486"/>
    </row>
    <row r="17" spans="1:11">
      <c r="A17" s="49"/>
      <c r="B17" s="50" t="s">
        <v>88</v>
      </c>
      <c r="C17" s="50"/>
      <c r="D17" s="50">
        <v>0</v>
      </c>
      <c r="E17" s="50">
        <v>0</v>
      </c>
      <c r="F17" s="45"/>
      <c r="G17" s="475"/>
      <c r="H17" s="51"/>
      <c r="I17" s="44"/>
      <c r="J17" s="52"/>
      <c r="K17" s="486"/>
    </row>
    <row r="18" spans="1:11" ht="15" customHeight="1">
      <c r="A18" s="49"/>
      <c r="B18" s="50" t="s">
        <v>89</v>
      </c>
      <c r="C18" s="50"/>
      <c r="D18" s="548">
        <v>7296051.5700000003</v>
      </c>
      <c r="E18" s="50">
        <v>7116430.9699999997</v>
      </c>
      <c r="F18" s="45"/>
      <c r="G18" s="786" t="s">
        <v>184</v>
      </c>
      <c r="H18" s="786"/>
      <c r="I18" s="48">
        <f>SUM(I19:I27)</f>
        <v>5111004.78</v>
      </c>
      <c r="J18" s="48">
        <f>SUM(J19:J27)</f>
        <v>4852791.9000000004</v>
      </c>
      <c r="K18" s="486"/>
    </row>
    <row r="19" spans="1:11" ht="15" customHeight="1">
      <c r="A19" s="49"/>
      <c r="B19" s="50" t="s">
        <v>90</v>
      </c>
      <c r="C19" s="50"/>
      <c r="D19" s="548">
        <v>7340080.9800000004</v>
      </c>
      <c r="E19" s="50">
        <v>6003563.4699999997</v>
      </c>
      <c r="F19" s="45"/>
      <c r="G19" s="785" t="s">
        <v>91</v>
      </c>
      <c r="H19" s="785"/>
      <c r="I19" s="44">
        <v>0</v>
      </c>
      <c r="J19" s="50">
        <v>0</v>
      </c>
      <c r="K19" s="486"/>
    </row>
    <row r="20" spans="1:11">
      <c r="A20" s="49"/>
      <c r="B20" s="785" t="s">
        <v>92</v>
      </c>
      <c r="C20" s="785"/>
      <c r="D20" s="44">
        <v>0</v>
      </c>
      <c r="E20" s="50">
        <v>0</v>
      </c>
      <c r="F20" s="45"/>
      <c r="G20" s="785" t="s">
        <v>93</v>
      </c>
      <c r="H20" s="785"/>
      <c r="I20" s="44">
        <v>402068</v>
      </c>
      <c r="J20" s="50">
        <v>0</v>
      </c>
      <c r="K20" s="486"/>
    </row>
    <row r="21" spans="1:11" ht="52.5" customHeight="1">
      <c r="A21" s="49"/>
      <c r="B21" s="50" t="s">
        <v>94</v>
      </c>
      <c r="C21" s="50"/>
      <c r="D21" s="44">
        <v>0</v>
      </c>
      <c r="E21" s="50">
        <v>0</v>
      </c>
      <c r="F21" s="45"/>
      <c r="G21" s="785" t="s">
        <v>95</v>
      </c>
      <c r="H21" s="785"/>
      <c r="I21" s="44">
        <v>0</v>
      </c>
      <c r="J21" s="50">
        <v>0</v>
      </c>
      <c r="K21" s="486"/>
    </row>
    <row r="22" spans="1:11" ht="15">
      <c r="A22" s="47"/>
      <c r="B22" s="50"/>
      <c r="C22" s="50"/>
      <c r="D22" s="48"/>
      <c r="E22" s="52"/>
      <c r="F22" s="45"/>
      <c r="G22" s="785" t="s">
        <v>96</v>
      </c>
      <c r="H22" s="785"/>
      <c r="I22" s="548">
        <v>4708936.78</v>
      </c>
      <c r="J22" s="548">
        <v>4852791.9000000004</v>
      </c>
      <c r="K22" s="486"/>
    </row>
    <row r="23" spans="1:11" ht="29.25" customHeight="1">
      <c r="A23" s="47"/>
      <c r="B23" s="50" t="s">
        <v>97</v>
      </c>
      <c r="C23" s="50"/>
      <c r="D23" s="48">
        <f>SUM(D24:D25)</f>
        <v>186748134.97</v>
      </c>
      <c r="E23" s="48">
        <f>SUM(E24:E25)</f>
        <v>176573914.03</v>
      </c>
      <c r="F23" s="45"/>
      <c r="G23" s="785" t="s">
        <v>98</v>
      </c>
      <c r="H23" s="785"/>
      <c r="I23" s="44">
        <v>0</v>
      </c>
      <c r="J23" s="50">
        <v>0</v>
      </c>
      <c r="K23" s="486"/>
    </row>
    <row r="24" spans="1:11" ht="15">
      <c r="A24" s="49"/>
      <c r="B24" s="785" t="s">
        <v>99</v>
      </c>
      <c r="C24" s="785"/>
      <c r="D24" s="548">
        <v>64369891.979999997</v>
      </c>
      <c r="E24" s="50">
        <v>61060532</v>
      </c>
      <c r="F24" s="45"/>
      <c r="G24" s="785" t="s">
        <v>100</v>
      </c>
      <c r="H24" s="785"/>
      <c r="I24" s="44">
        <v>0</v>
      </c>
      <c r="J24" s="50">
        <v>0</v>
      </c>
      <c r="K24" s="486"/>
    </row>
    <row r="25" spans="1:11" ht="15">
      <c r="A25" s="49"/>
      <c r="B25" s="785" t="s">
        <v>183</v>
      </c>
      <c r="C25" s="785"/>
      <c r="D25" s="548">
        <v>122378242.98999999</v>
      </c>
      <c r="E25" s="50">
        <v>115513382.03</v>
      </c>
      <c r="F25" s="45"/>
      <c r="G25" s="785" t="s">
        <v>101</v>
      </c>
      <c r="H25" s="785"/>
      <c r="I25" s="44">
        <v>0</v>
      </c>
      <c r="J25" s="50">
        <v>0</v>
      </c>
      <c r="K25" s="486"/>
    </row>
    <row r="26" spans="1:11">
      <c r="A26" s="47"/>
      <c r="B26" s="475"/>
      <c r="C26" s="51"/>
      <c r="D26" s="44"/>
      <c r="E26" s="50"/>
      <c r="F26" s="45"/>
      <c r="G26" s="785" t="s">
        <v>102</v>
      </c>
      <c r="H26" s="785"/>
      <c r="I26" s="44">
        <v>0</v>
      </c>
      <c r="J26" s="50">
        <v>0</v>
      </c>
      <c r="K26" s="486"/>
    </row>
    <row r="27" spans="1:11">
      <c r="A27" s="49"/>
      <c r="B27" s="787" t="s">
        <v>103</v>
      </c>
      <c r="C27" s="787"/>
      <c r="D27" s="48">
        <f>SUM(D28:D32)</f>
        <v>1983520.61</v>
      </c>
      <c r="E27" s="48">
        <f>SUM(E28:E32)</f>
        <v>1178030.2000000002</v>
      </c>
      <c r="F27" s="45"/>
      <c r="G27" s="785" t="s">
        <v>104</v>
      </c>
      <c r="H27" s="785"/>
      <c r="I27" s="44">
        <v>0</v>
      </c>
      <c r="J27" s="50">
        <v>0</v>
      </c>
      <c r="K27" s="486"/>
    </row>
    <row r="28" spans="1:11" ht="15">
      <c r="A28" s="49"/>
      <c r="B28" s="785" t="s">
        <v>105</v>
      </c>
      <c r="C28" s="785"/>
      <c r="D28" s="548">
        <v>1983529.53</v>
      </c>
      <c r="E28" s="50">
        <v>1178027.83</v>
      </c>
      <c r="F28" s="45"/>
      <c r="G28" s="475"/>
      <c r="H28" s="51"/>
      <c r="I28" s="44"/>
      <c r="J28" s="52"/>
      <c r="K28" s="486"/>
    </row>
    <row r="29" spans="1:11">
      <c r="A29" s="49"/>
      <c r="B29" s="785" t="s">
        <v>106</v>
      </c>
      <c r="C29" s="785"/>
      <c r="D29" s="44">
        <v>0</v>
      </c>
      <c r="E29" s="50">
        <v>0</v>
      </c>
      <c r="F29" s="45"/>
      <c r="G29" s="787" t="s">
        <v>99</v>
      </c>
      <c r="H29" s="787"/>
      <c r="I29" s="44">
        <f>SUM(I30:I32)</f>
        <v>0</v>
      </c>
      <c r="J29" s="48">
        <f>SUM(J30:J32)</f>
        <v>0</v>
      </c>
      <c r="K29" s="486"/>
    </row>
    <row r="30" spans="1:11" ht="26.25" customHeight="1">
      <c r="A30" s="49"/>
      <c r="B30" s="788" t="s">
        <v>107</v>
      </c>
      <c r="C30" s="788"/>
      <c r="D30" s="44">
        <v>0</v>
      </c>
      <c r="E30" s="50">
        <v>0</v>
      </c>
      <c r="F30" s="45"/>
      <c r="G30" s="785" t="s">
        <v>108</v>
      </c>
      <c r="H30" s="785"/>
      <c r="I30" s="44">
        <v>0</v>
      </c>
      <c r="J30" s="50">
        <v>0</v>
      </c>
      <c r="K30" s="486"/>
    </row>
    <row r="31" spans="1:11">
      <c r="A31" s="49"/>
      <c r="B31" s="785" t="s">
        <v>109</v>
      </c>
      <c r="C31" s="785"/>
      <c r="D31" s="44">
        <v>0</v>
      </c>
      <c r="E31" s="50">
        <v>0</v>
      </c>
      <c r="F31" s="45"/>
      <c r="G31" s="785" t="s">
        <v>49</v>
      </c>
      <c r="H31" s="785"/>
      <c r="I31" s="44">
        <v>0</v>
      </c>
      <c r="J31" s="50">
        <v>0</v>
      </c>
      <c r="K31" s="486"/>
    </row>
    <row r="32" spans="1:11">
      <c r="A32" s="49"/>
      <c r="B32" s="785" t="s">
        <v>110</v>
      </c>
      <c r="C32" s="785"/>
      <c r="D32" s="44">
        <v>-8.92</v>
      </c>
      <c r="E32" s="50">
        <v>2.37</v>
      </c>
      <c r="F32" s="45"/>
      <c r="G32" s="785" t="s">
        <v>111</v>
      </c>
      <c r="H32" s="785"/>
      <c r="I32" s="44">
        <v>0</v>
      </c>
      <c r="J32" s="50">
        <v>0</v>
      </c>
      <c r="K32" s="486"/>
    </row>
    <row r="33" spans="1:11">
      <c r="A33" s="47"/>
      <c r="B33" s="475"/>
      <c r="C33" s="54"/>
      <c r="D33" s="44"/>
      <c r="E33" s="44"/>
      <c r="F33" s="45"/>
      <c r="G33" s="475"/>
      <c r="H33" s="51"/>
      <c r="I33" s="44"/>
      <c r="J33" s="52"/>
      <c r="K33" s="486"/>
    </row>
    <row r="34" spans="1:11">
      <c r="A34" s="55"/>
      <c r="B34" s="789" t="s">
        <v>112</v>
      </c>
      <c r="C34" s="789"/>
      <c r="D34" s="48">
        <f>D13+D23+D27</f>
        <v>203367788.13000003</v>
      </c>
      <c r="E34" s="56">
        <f>E13+E23+E27</f>
        <v>190871938.66999999</v>
      </c>
      <c r="F34" s="57"/>
      <c r="G34" s="786" t="s">
        <v>113</v>
      </c>
      <c r="H34" s="786"/>
      <c r="I34" s="44">
        <f>SUM(I35:I39)</f>
        <v>0</v>
      </c>
      <c r="J34" s="58">
        <f>SUM(J35:J39)</f>
        <v>0</v>
      </c>
      <c r="K34" s="486"/>
    </row>
    <row r="35" spans="1:11">
      <c r="A35" s="47"/>
      <c r="B35" s="789"/>
      <c r="C35" s="789"/>
      <c r="D35" s="44"/>
      <c r="E35" s="44"/>
      <c r="F35" s="45"/>
      <c r="G35" s="785" t="s">
        <v>114</v>
      </c>
      <c r="H35" s="785"/>
      <c r="I35" s="44">
        <v>0</v>
      </c>
      <c r="J35" s="50">
        <v>0</v>
      </c>
      <c r="K35" s="486"/>
    </row>
    <row r="36" spans="1:11">
      <c r="A36" s="59"/>
      <c r="B36" s="45"/>
      <c r="C36" s="45"/>
      <c r="D36" s="44"/>
      <c r="E36" s="45"/>
      <c r="F36" s="45"/>
      <c r="G36" s="785" t="s">
        <v>115</v>
      </c>
      <c r="H36" s="785"/>
      <c r="I36" s="44">
        <v>0</v>
      </c>
      <c r="J36" s="50">
        <v>0</v>
      </c>
      <c r="K36" s="486"/>
    </row>
    <row r="37" spans="1:11">
      <c r="A37" s="59"/>
      <c r="B37" s="45"/>
      <c r="C37" s="45"/>
      <c r="D37" s="44"/>
      <c r="E37" s="45"/>
      <c r="F37" s="45"/>
      <c r="G37" s="785" t="s">
        <v>116</v>
      </c>
      <c r="H37" s="785"/>
      <c r="I37" s="44">
        <v>0</v>
      </c>
      <c r="J37" s="50">
        <v>0</v>
      </c>
      <c r="K37" s="486"/>
    </row>
    <row r="38" spans="1:11">
      <c r="A38" s="59"/>
      <c r="B38" s="45"/>
      <c r="C38" s="45"/>
      <c r="D38" s="44"/>
      <c r="E38" s="45"/>
      <c r="F38" s="45"/>
      <c r="G38" s="785" t="s">
        <v>117</v>
      </c>
      <c r="H38" s="785"/>
      <c r="I38" s="44">
        <v>0</v>
      </c>
      <c r="J38" s="50">
        <v>0</v>
      </c>
      <c r="K38" s="486"/>
    </row>
    <row r="39" spans="1:11">
      <c r="A39" s="59"/>
      <c r="B39" s="45"/>
      <c r="C39" s="45"/>
      <c r="D39" s="44"/>
      <c r="E39" s="45"/>
      <c r="F39" s="45"/>
      <c r="G39" s="785" t="s">
        <v>118</v>
      </c>
      <c r="H39" s="785"/>
      <c r="I39" s="44">
        <v>0</v>
      </c>
      <c r="J39" s="50">
        <v>0</v>
      </c>
      <c r="K39" s="486"/>
    </row>
    <row r="40" spans="1:11">
      <c r="A40" s="59"/>
      <c r="B40" s="45"/>
      <c r="C40" s="45"/>
      <c r="D40" s="44"/>
      <c r="E40" s="45"/>
      <c r="F40" s="45"/>
      <c r="G40" s="475"/>
      <c r="H40" s="51"/>
      <c r="I40" s="44"/>
      <c r="J40" s="52"/>
      <c r="K40" s="486"/>
    </row>
    <row r="41" spans="1:11">
      <c r="A41" s="59"/>
      <c r="B41" s="45"/>
      <c r="C41" s="45"/>
      <c r="D41" s="45"/>
      <c r="E41" s="45"/>
      <c r="F41" s="45"/>
      <c r="G41" s="787" t="s">
        <v>119</v>
      </c>
      <c r="H41" s="787"/>
      <c r="I41" s="48">
        <f>SUM(I42:I47)</f>
        <v>13326362.050000001</v>
      </c>
      <c r="J41" s="58">
        <f>SUM(J42:J47)</f>
        <v>11292318.43</v>
      </c>
      <c r="K41" s="486"/>
    </row>
    <row r="42" spans="1:11" ht="26.25" customHeight="1">
      <c r="A42" s="59"/>
      <c r="B42" s="45"/>
      <c r="C42" s="45"/>
      <c r="D42" s="45"/>
      <c r="E42" s="45"/>
      <c r="F42" s="45"/>
      <c r="G42" s="788" t="s">
        <v>120</v>
      </c>
      <c r="H42" s="788"/>
      <c r="I42" s="548"/>
      <c r="J42" s="548">
        <v>11292318.43</v>
      </c>
      <c r="K42" s="486"/>
    </row>
    <row r="43" spans="1:11">
      <c r="A43" s="59"/>
      <c r="B43" s="45"/>
      <c r="C43" s="45"/>
      <c r="D43" s="45"/>
      <c r="E43" s="45"/>
      <c r="F43" s="45"/>
      <c r="G43" s="785" t="s">
        <v>121</v>
      </c>
      <c r="H43" s="785"/>
      <c r="I43" s="44">
        <v>13326362.050000001</v>
      </c>
      <c r="J43" s="50">
        <v>0</v>
      </c>
      <c r="K43" s="486"/>
    </row>
    <row r="44" spans="1:11" ht="12" customHeight="1">
      <c r="A44" s="59"/>
      <c r="B44" s="45"/>
      <c r="C44" s="45"/>
      <c r="D44" s="45"/>
      <c r="E44" s="45"/>
      <c r="F44" s="45"/>
      <c r="G44" s="785" t="s">
        <v>122</v>
      </c>
      <c r="H44" s="785"/>
      <c r="I44" s="44">
        <v>0</v>
      </c>
      <c r="J44" s="50">
        <v>0</v>
      </c>
      <c r="K44" s="486"/>
    </row>
    <row r="45" spans="1:11" ht="25.5" customHeight="1">
      <c r="A45" s="59"/>
      <c r="B45" s="45"/>
      <c r="C45" s="45"/>
      <c r="D45" s="45"/>
      <c r="E45" s="45"/>
      <c r="F45" s="45"/>
      <c r="G45" s="788" t="s">
        <v>185</v>
      </c>
      <c r="H45" s="788"/>
      <c r="I45" s="44">
        <v>0</v>
      </c>
      <c r="J45" s="50">
        <v>0</v>
      </c>
      <c r="K45" s="486"/>
    </row>
    <row r="46" spans="1:11">
      <c r="A46" s="59"/>
      <c r="B46" s="45"/>
      <c r="C46" s="45"/>
      <c r="D46" s="45"/>
      <c r="E46" s="45"/>
      <c r="F46" s="45"/>
      <c r="G46" s="785" t="s">
        <v>123</v>
      </c>
      <c r="H46" s="785"/>
      <c r="I46" s="44">
        <v>0</v>
      </c>
      <c r="J46" s="50">
        <v>0</v>
      </c>
      <c r="K46" s="486"/>
    </row>
    <row r="47" spans="1:11">
      <c r="A47" s="59"/>
      <c r="B47" s="45"/>
      <c r="C47" s="45"/>
      <c r="D47" s="45"/>
      <c r="E47" s="45"/>
      <c r="F47" s="45"/>
      <c r="G47" s="785" t="s">
        <v>124</v>
      </c>
      <c r="H47" s="785"/>
      <c r="I47" s="44">
        <v>0</v>
      </c>
      <c r="J47" s="50">
        <v>0</v>
      </c>
      <c r="K47" s="486"/>
    </row>
    <row r="48" spans="1:11">
      <c r="A48" s="59"/>
      <c r="B48" s="45"/>
      <c r="C48" s="45"/>
      <c r="D48" s="45"/>
      <c r="E48" s="45"/>
      <c r="F48" s="45"/>
      <c r="G48" s="475"/>
      <c r="H48" s="51"/>
      <c r="I48" s="44"/>
      <c r="J48" s="52"/>
      <c r="K48" s="486"/>
    </row>
    <row r="49" spans="1:11">
      <c r="A49" s="59"/>
      <c r="B49" s="45"/>
      <c r="C49" s="45"/>
      <c r="D49" s="45"/>
      <c r="E49" s="45"/>
      <c r="F49" s="45"/>
      <c r="G49" s="787" t="s">
        <v>125</v>
      </c>
      <c r="H49" s="787"/>
      <c r="I49" s="44">
        <f>SUM(I50)</f>
        <v>0</v>
      </c>
      <c r="J49" s="58">
        <f>SUM(J50)</f>
        <v>0</v>
      </c>
      <c r="K49" s="486"/>
    </row>
    <row r="50" spans="1:11">
      <c r="A50" s="59"/>
      <c r="B50" s="45"/>
      <c r="C50" s="45"/>
      <c r="D50" s="45"/>
      <c r="E50" s="45"/>
      <c r="F50" s="45"/>
      <c r="G50" s="785" t="s">
        <v>126</v>
      </c>
      <c r="H50" s="785"/>
      <c r="I50" s="44">
        <v>0</v>
      </c>
      <c r="J50" s="50">
        <v>0</v>
      </c>
      <c r="K50" s="486"/>
    </row>
    <row r="51" spans="1:11">
      <c r="A51" s="59"/>
      <c r="B51" s="45"/>
      <c r="C51" s="45"/>
      <c r="D51" s="45"/>
      <c r="E51" s="45"/>
      <c r="F51" s="45"/>
      <c r="G51" s="475"/>
      <c r="H51" s="51"/>
      <c r="I51" s="44"/>
      <c r="J51" s="52"/>
      <c r="K51" s="486"/>
    </row>
    <row r="52" spans="1:11">
      <c r="A52" s="59"/>
      <c r="B52" s="45"/>
      <c r="C52" s="45"/>
      <c r="D52" s="45"/>
      <c r="E52" s="45"/>
      <c r="F52" s="45"/>
      <c r="G52" s="789" t="s">
        <v>127</v>
      </c>
      <c r="H52" s="789"/>
      <c r="I52" s="60">
        <f>I13+I18+I29+I34+I41+I49</f>
        <v>210766460.29000002</v>
      </c>
      <c r="J52" s="60">
        <f>J13+J18+J29+J34+J41+J49</f>
        <v>197097862.63</v>
      </c>
      <c r="K52" s="487"/>
    </row>
    <row r="53" spans="1:11">
      <c r="A53" s="59"/>
      <c r="B53" s="45"/>
      <c r="C53" s="45"/>
      <c r="D53" s="45"/>
      <c r="E53" s="45"/>
      <c r="F53" s="45"/>
      <c r="G53" s="476"/>
      <c r="H53" s="476"/>
      <c r="I53" s="52"/>
      <c r="J53" s="52"/>
      <c r="K53" s="487"/>
    </row>
    <row r="54" spans="1:11">
      <c r="A54" s="59"/>
      <c r="B54" s="45"/>
      <c r="C54" s="45"/>
      <c r="D54" s="45"/>
      <c r="E54" s="45"/>
      <c r="F54" s="45"/>
      <c r="G54" s="791" t="s">
        <v>128</v>
      </c>
      <c r="H54" s="791"/>
      <c r="I54" s="60">
        <f>D34-I52</f>
        <v>-7398672.1599999964</v>
      </c>
      <c r="J54" s="60">
        <f>E34-J52</f>
        <v>-6225923.9600000083</v>
      </c>
      <c r="K54" s="487"/>
    </row>
    <row r="55" spans="1:11" ht="6" customHeight="1">
      <c r="A55" s="61"/>
      <c r="B55" s="410"/>
      <c r="C55" s="410"/>
      <c r="D55" s="410"/>
      <c r="E55" s="410"/>
      <c r="F55" s="410"/>
      <c r="G55" s="488"/>
      <c r="H55" s="488"/>
      <c r="I55" s="410"/>
      <c r="J55" s="410"/>
      <c r="K55" s="484"/>
    </row>
    <row r="56" spans="1:11" ht="6" customHeight="1">
      <c r="A56" s="477"/>
      <c r="B56" s="477"/>
      <c r="C56" s="477"/>
      <c r="D56" s="477"/>
      <c r="E56" s="477"/>
      <c r="F56" s="477"/>
      <c r="G56" s="32"/>
      <c r="H56" s="32"/>
      <c r="I56" s="477"/>
      <c r="J56" s="477"/>
      <c r="K56" s="477"/>
    </row>
    <row r="57" spans="1:11" ht="6" customHeight="1">
      <c r="A57" s="410"/>
      <c r="B57" s="489"/>
      <c r="C57" s="490"/>
      <c r="D57" s="491"/>
      <c r="E57" s="491"/>
      <c r="F57" s="410"/>
      <c r="G57" s="492"/>
      <c r="H57" s="493"/>
      <c r="I57" s="491"/>
      <c r="J57" s="491"/>
      <c r="K57" s="410"/>
    </row>
    <row r="58" spans="1:11" ht="6" customHeight="1">
      <c r="A58" s="477"/>
      <c r="B58" s="51"/>
      <c r="C58" s="62"/>
      <c r="D58" s="63"/>
      <c r="E58" s="63"/>
      <c r="F58" s="477"/>
      <c r="G58" s="64"/>
      <c r="H58" s="65"/>
      <c r="I58" s="63"/>
      <c r="J58" s="63"/>
      <c r="K58" s="477"/>
    </row>
    <row r="59" spans="1:11" ht="15" customHeight="1">
      <c r="A59" s="51" t="s">
        <v>76</v>
      </c>
      <c r="C59" s="51"/>
      <c r="D59" s="51"/>
      <c r="E59" s="51"/>
      <c r="F59" s="51"/>
      <c r="G59" s="51"/>
      <c r="H59" s="51"/>
      <c r="I59" s="51"/>
      <c r="J59" s="51"/>
    </row>
    <row r="60" spans="1:11" ht="15" customHeight="1">
      <c r="A60" s="51"/>
      <c r="C60" s="51"/>
      <c r="D60" s="51"/>
      <c r="E60" s="51"/>
      <c r="F60" s="51"/>
      <c r="G60" s="51"/>
      <c r="H60" s="51"/>
      <c r="I60" s="51"/>
      <c r="J60" s="51"/>
    </row>
    <row r="61" spans="1:11" ht="15" customHeight="1">
      <c r="A61" s="51"/>
      <c r="C61" s="51"/>
      <c r="D61" s="51"/>
      <c r="E61" s="51"/>
      <c r="F61" s="51"/>
      <c r="G61" s="51"/>
      <c r="H61" s="51"/>
      <c r="I61" s="51"/>
      <c r="J61" s="51"/>
    </row>
    <row r="62" spans="1:11" ht="15" customHeight="1">
      <c r="A62" s="51"/>
      <c r="C62" s="51"/>
      <c r="D62" s="51"/>
      <c r="E62" s="51"/>
      <c r="F62" s="51"/>
      <c r="G62" s="51"/>
      <c r="H62" s="51"/>
      <c r="I62" s="51"/>
      <c r="J62" s="51"/>
    </row>
    <row r="63" spans="1:11" ht="9.75" customHeight="1">
      <c r="B63" s="51"/>
      <c r="C63" s="62"/>
      <c r="D63" s="63"/>
      <c r="E63" s="63"/>
      <c r="G63" s="64"/>
      <c r="H63" s="62"/>
      <c r="I63" s="63"/>
      <c r="J63" s="63"/>
    </row>
    <row r="64" spans="1:11" s="368" customFormat="1" ht="12.95" customHeight="1">
      <c r="C64" s="459"/>
      <c r="D64" s="459"/>
      <c r="G64" s="370"/>
      <c r="H64" s="460"/>
      <c r="I64" s="459"/>
    </row>
    <row r="65" spans="2:11" s="368" customFormat="1" ht="12">
      <c r="C65" s="792" t="s">
        <v>757</v>
      </c>
      <c r="D65" s="792"/>
      <c r="H65" s="792" t="s">
        <v>758</v>
      </c>
      <c r="I65" s="792"/>
    </row>
    <row r="66" spans="2:11" s="368" customFormat="1" ht="12">
      <c r="C66" s="790" t="s">
        <v>1072</v>
      </c>
      <c r="D66" s="790"/>
      <c r="H66" s="790" t="s">
        <v>1073</v>
      </c>
      <c r="I66" s="790"/>
    </row>
    <row r="67" spans="2:11" ht="9.9499999999999993" customHeight="1">
      <c r="D67" s="67"/>
    </row>
    <row r="68" spans="2:11">
      <c r="B68" s="477"/>
      <c r="C68" s="477"/>
      <c r="D68" s="67"/>
      <c r="E68" s="477"/>
      <c r="F68" s="477"/>
      <c r="G68" s="32"/>
      <c r="H68" s="32"/>
      <c r="I68" s="477"/>
      <c r="J68" s="477"/>
      <c r="K68" s="477"/>
    </row>
    <row r="69" spans="2:11">
      <c r="D69" s="67"/>
    </row>
  </sheetData>
  <sheetProtection formatCells="0" selectLockedCells="1"/>
  <mergeCells count="63">
    <mergeCell ref="C66:D66"/>
    <mergeCell ref="H66:I66"/>
    <mergeCell ref="G43:H43"/>
    <mergeCell ref="G44:H44"/>
    <mergeCell ref="G45:H45"/>
    <mergeCell ref="G46:H46"/>
    <mergeCell ref="G47:H47"/>
    <mergeCell ref="G49:H49"/>
    <mergeCell ref="G50:H50"/>
    <mergeCell ref="G52:H52"/>
    <mergeCell ref="G54:H54"/>
    <mergeCell ref="C65:D65"/>
    <mergeCell ref="H65:I65"/>
    <mergeCell ref="G42:H42"/>
    <mergeCell ref="B32:C32"/>
    <mergeCell ref="G32:H32"/>
    <mergeCell ref="B34:C34"/>
    <mergeCell ref="G34:H34"/>
    <mergeCell ref="B35:C35"/>
    <mergeCell ref="G35:H35"/>
    <mergeCell ref="G36:H36"/>
    <mergeCell ref="G37:H37"/>
    <mergeCell ref="G38:H38"/>
    <mergeCell ref="G39:H39"/>
    <mergeCell ref="G41:H41"/>
    <mergeCell ref="B29:C29"/>
    <mergeCell ref="G29:H29"/>
    <mergeCell ref="B30:C30"/>
    <mergeCell ref="G30:H30"/>
    <mergeCell ref="B31:C31"/>
    <mergeCell ref="G31:H31"/>
    <mergeCell ref="B28:C28"/>
    <mergeCell ref="B20:C20"/>
    <mergeCell ref="G20:H20"/>
    <mergeCell ref="G21:H21"/>
    <mergeCell ref="G22:H22"/>
    <mergeCell ref="G23:H23"/>
    <mergeCell ref="B24:C24"/>
    <mergeCell ref="G24:H24"/>
    <mergeCell ref="B25:C25"/>
    <mergeCell ref="G25:H25"/>
    <mergeCell ref="G26:H26"/>
    <mergeCell ref="B27:C27"/>
    <mergeCell ref="G27:H27"/>
    <mergeCell ref="B10:C10"/>
    <mergeCell ref="G10:H10"/>
    <mergeCell ref="G19:H19"/>
    <mergeCell ref="B12:C12"/>
    <mergeCell ref="G12:H12"/>
    <mergeCell ref="B13:C13"/>
    <mergeCell ref="G13:H13"/>
    <mergeCell ref="B14:C14"/>
    <mergeCell ref="G14:H14"/>
    <mergeCell ref="B15:C15"/>
    <mergeCell ref="G15:H15"/>
    <mergeCell ref="B16:C16"/>
    <mergeCell ref="G16:H16"/>
    <mergeCell ref="G18:H18"/>
    <mergeCell ref="C2:I2"/>
    <mergeCell ref="C3:I3"/>
    <mergeCell ref="C4:I4"/>
    <mergeCell ref="C5:I5"/>
    <mergeCell ref="F7:H7"/>
  </mergeCells>
  <printOptions verticalCentered="1"/>
  <pageMargins left="0.7" right="0.7" top="0.75" bottom="0.75" header="0.3" footer="0.3"/>
  <pageSetup scale="55" orientation="landscape" r:id="rId1"/>
  <headerFooter scaleWithDoc="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5"/>
  <sheetViews>
    <sheetView showGridLines="0" zoomScaleNormal="100" zoomScalePageLayoutView="80" workbookViewId="0">
      <selection sqref="A1:XFD1048576"/>
    </sheetView>
  </sheetViews>
  <sheetFormatPr baseColWidth="10" defaultRowHeight="12.75"/>
  <cols>
    <col min="1" max="1" width="4.85546875" style="477" customWidth="1"/>
    <col min="2" max="2" width="27.5703125" style="45" customWidth="1"/>
    <col min="3" max="3" width="37.85546875" style="477" customWidth="1"/>
    <col min="4" max="5" width="21" style="477" customWidth="1"/>
    <col min="6" max="6" width="11" style="80" customWidth="1"/>
    <col min="7" max="8" width="27.5703125" style="477" customWidth="1"/>
    <col min="9" max="10" width="21" style="477" customWidth="1"/>
    <col min="11" max="11" width="4.85546875" style="23" customWidth="1"/>
    <col min="12" max="12" width="1.7109375" style="70" customWidth="1"/>
    <col min="13" max="16384" width="11.42578125" style="477"/>
  </cols>
  <sheetData>
    <row r="1" spans="1:12" s="695" customFormat="1">
      <c r="A1" s="793" t="s">
        <v>1228</v>
      </c>
      <c r="B1" s="793"/>
      <c r="C1" s="793"/>
      <c r="D1" s="793"/>
      <c r="E1" s="793"/>
      <c r="F1" s="793"/>
      <c r="G1" s="793"/>
      <c r="H1" s="793"/>
      <c r="I1" s="793"/>
      <c r="J1" s="793"/>
      <c r="K1" s="793"/>
      <c r="L1" s="70"/>
    </row>
    <row r="2" spans="1:12" ht="14.1" customHeight="1">
      <c r="A2" s="68"/>
      <c r="B2" s="69"/>
      <c r="C2" s="782" t="s">
        <v>432</v>
      </c>
      <c r="D2" s="782"/>
      <c r="E2" s="782"/>
      <c r="F2" s="782"/>
      <c r="G2" s="782"/>
      <c r="H2" s="782"/>
      <c r="I2" s="782"/>
      <c r="J2" s="69"/>
      <c r="K2" s="69"/>
    </row>
    <row r="3" spans="1:12" ht="14.1" customHeight="1">
      <c r="A3" s="68"/>
      <c r="B3" s="69"/>
      <c r="C3" s="782" t="s">
        <v>1138</v>
      </c>
      <c r="D3" s="782"/>
      <c r="E3" s="782"/>
      <c r="F3" s="782"/>
      <c r="G3" s="782"/>
      <c r="H3" s="782"/>
      <c r="I3" s="782"/>
      <c r="J3" s="69"/>
      <c r="K3" s="69"/>
    </row>
    <row r="4" spans="1:12" ht="14.1" customHeight="1">
      <c r="A4" s="68"/>
      <c r="B4" s="71"/>
      <c r="C4" s="782" t="s">
        <v>0</v>
      </c>
      <c r="D4" s="782"/>
      <c r="E4" s="782"/>
      <c r="F4" s="782"/>
      <c r="G4" s="782"/>
      <c r="H4" s="782"/>
      <c r="I4" s="782"/>
      <c r="J4" s="71"/>
      <c r="K4" s="71"/>
    </row>
    <row r="5" spans="1:12">
      <c r="A5" s="72"/>
      <c r="B5" s="28"/>
      <c r="C5" s="29"/>
      <c r="D5" s="28" t="s">
        <v>3</v>
      </c>
      <c r="E5" s="783" t="s">
        <v>509</v>
      </c>
      <c r="F5" s="783"/>
      <c r="G5" s="783"/>
      <c r="H5" s="29"/>
      <c r="I5" s="29"/>
      <c r="J5" s="29"/>
      <c r="K5" s="477"/>
    </row>
    <row r="6" spans="1:12" ht="3" customHeight="1">
      <c r="A6" s="73"/>
      <c r="B6" s="73"/>
      <c r="C6" s="73"/>
      <c r="D6" s="73"/>
      <c r="E6" s="73"/>
      <c r="F6" s="74"/>
      <c r="G6" s="73"/>
      <c r="H6" s="73"/>
      <c r="I6" s="73"/>
      <c r="J6" s="73"/>
      <c r="K6" s="477"/>
      <c r="L6" s="45"/>
    </row>
    <row r="7" spans="1:12" ht="3" customHeight="1">
      <c r="A7" s="73"/>
      <c r="B7" s="73"/>
      <c r="C7" s="73"/>
      <c r="D7" s="73"/>
      <c r="E7" s="73"/>
      <c r="F7" s="74"/>
      <c r="G7" s="73"/>
      <c r="H7" s="73"/>
      <c r="I7" s="73"/>
      <c r="J7" s="73"/>
    </row>
    <row r="8" spans="1:12" s="77" customFormat="1" ht="15" customHeight="1">
      <c r="A8" s="794"/>
      <c r="B8" s="796" t="s">
        <v>75</v>
      </c>
      <c r="C8" s="796"/>
      <c r="D8" s="359" t="s">
        <v>4</v>
      </c>
      <c r="E8" s="359"/>
      <c r="F8" s="798"/>
      <c r="G8" s="796" t="s">
        <v>75</v>
      </c>
      <c r="H8" s="796"/>
      <c r="I8" s="359" t="s">
        <v>4</v>
      </c>
      <c r="J8" s="359"/>
      <c r="K8" s="75"/>
      <c r="L8" s="76"/>
    </row>
    <row r="9" spans="1:12" s="77" customFormat="1" ht="15" customHeight="1">
      <c r="A9" s="795"/>
      <c r="B9" s="797"/>
      <c r="C9" s="797"/>
      <c r="D9" s="78">
        <v>2018</v>
      </c>
      <c r="E9" s="78">
        <v>2017</v>
      </c>
      <c r="F9" s="799"/>
      <c r="G9" s="797"/>
      <c r="H9" s="797"/>
      <c r="I9" s="78">
        <v>2018</v>
      </c>
      <c r="J9" s="78">
        <v>2017</v>
      </c>
      <c r="K9" s="480"/>
      <c r="L9" s="76"/>
    </row>
    <row r="10" spans="1:12" ht="3" customHeight="1">
      <c r="A10" s="360"/>
      <c r="B10" s="73"/>
      <c r="C10" s="73"/>
      <c r="D10" s="73"/>
      <c r="E10" s="73"/>
      <c r="F10" s="74"/>
      <c r="G10" s="73"/>
      <c r="H10" s="73"/>
      <c r="I10" s="73"/>
      <c r="J10" s="73"/>
      <c r="K10" s="481"/>
      <c r="L10" s="45"/>
    </row>
    <row r="11" spans="1:12" ht="3" customHeight="1">
      <c r="A11" s="360"/>
      <c r="B11" s="73"/>
      <c r="C11" s="73"/>
      <c r="D11" s="73"/>
      <c r="E11" s="73"/>
      <c r="F11" s="74"/>
      <c r="G11" s="73"/>
      <c r="H11" s="73"/>
      <c r="I11" s="73"/>
      <c r="J11" s="73"/>
      <c r="K11" s="481"/>
    </row>
    <row r="12" spans="1:12">
      <c r="A12" s="93"/>
      <c r="B12" s="787" t="s">
        <v>5</v>
      </c>
      <c r="C12" s="787"/>
      <c r="D12" s="79"/>
      <c r="E12" s="51"/>
      <c r="G12" s="787" t="s">
        <v>6</v>
      </c>
      <c r="H12" s="787"/>
      <c r="I12" s="66"/>
      <c r="J12" s="66"/>
      <c r="K12" s="481"/>
    </row>
    <row r="13" spans="1:12" ht="5.0999999999999996" customHeight="1">
      <c r="A13" s="93"/>
      <c r="B13" s="475"/>
      <c r="C13" s="66"/>
      <c r="D13" s="44"/>
      <c r="E13" s="44"/>
      <c r="G13" s="475"/>
      <c r="H13" s="66"/>
      <c r="I13" s="48"/>
      <c r="J13" s="48"/>
      <c r="K13" s="481"/>
    </row>
    <row r="14" spans="1:12">
      <c r="A14" s="93"/>
      <c r="B14" s="789" t="s">
        <v>7</v>
      </c>
      <c r="C14" s="789"/>
      <c r="D14" s="44"/>
      <c r="E14" s="44"/>
      <c r="G14" s="789" t="s">
        <v>8</v>
      </c>
      <c r="H14" s="789"/>
      <c r="I14" s="44"/>
      <c r="J14" s="44"/>
      <c r="K14" s="481"/>
    </row>
    <row r="15" spans="1:12" ht="5.0999999999999996" customHeight="1">
      <c r="A15" s="93"/>
      <c r="B15" s="476"/>
      <c r="C15" s="54"/>
      <c r="D15" s="44"/>
      <c r="E15" s="44"/>
      <c r="G15" s="476"/>
      <c r="H15" s="54"/>
      <c r="I15" s="44"/>
      <c r="J15" s="44"/>
      <c r="K15" s="481"/>
    </row>
    <row r="16" spans="1:12" ht="15">
      <c r="A16" s="93"/>
      <c r="B16" s="785" t="s">
        <v>9</v>
      </c>
      <c r="C16" s="785"/>
      <c r="D16" s="548">
        <v>46773873.200000003</v>
      </c>
      <c r="E16" s="44">
        <v>51351923.18</v>
      </c>
      <c r="G16" s="785" t="s">
        <v>10</v>
      </c>
      <c r="H16" s="785"/>
      <c r="I16" s="548">
        <v>22261419.75</v>
      </c>
      <c r="J16" s="44">
        <v>30591485.579999998</v>
      </c>
      <c r="K16" s="481"/>
    </row>
    <row r="17" spans="1:11" ht="15">
      <c r="A17" s="93"/>
      <c r="B17" s="785" t="s">
        <v>11</v>
      </c>
      <c r="C17" s="785"/>
      <c r="D17" s="548">
        <v>16823893.149999999</v>
      </c>
      <c r="E17" s="44">
        <v>18863713.32</v>
      </c>
      <c r="G17" s="785" t="s">
        <v>12</v>
      </c>
      <c r="H17" s="785"/>
      <c r="I17" s="44">
        <v>0</v>
      </c>
      <c r="J17" s="44">
        <v>0</v>
      </c>
      <c r="K17" s="481"/>
    </row>
    <row r="18" spans="1:11" ht="15">
      <c r="A18" s="93"/>
      <c r="B18" s="785" t="s">
        <v>13</v>
      </c>
      <c r="C18" s="785"/>
      <c r="D18" s="548">
        <v>1899104.4</v>
      </c>
      <c r="E18" s="44">
        <v>1656797.29</v>
      </c>
      <c r="G18" s="785" t="s">
        <v>14</v>
      </c>
      <c r="H18" s="785"/>
      <c r="I18" s="44">
        <v>0</v>
      </c>
      <c r="J18" s="53">
        <v>0</v>
      </c>
      <c r="K18" s="481"/>
    </row>
    <row r="19" spans="1:11">
      <c r="A19" s="93"/>
      <c r="B19" s="785" t="s">
        <v>15</v>
      </c>
      <c r="C19" s="785"/>
      <c r="D19" s="44">
        <v>6048.86</v>
      </c>
      <c r="E19" s="44">
        <v>6048.86</v>
      </c>
      <c r="G19" s="785" t="s">
        <v>16</v>
      </c>
      <c r="H19" s="785"/>
      <c r="I19" s="44">
        <v>0</v>
      </c>
      <c r="J19" s="53">
        <v>0</v>
      </c>
      <c r="K19" s="481"/>
    </row>
    <row r="20" spans="1:11">
      <c r="A20" s="93"/>
      <c r="B20" s="785" t="s">
        <v>17</v>
      </c>
      <c r="C20" s="785"/>
      <c r="D20" s="44">
        <v>0</v>
      </c>
      <c r="E20" s="44">
        <v>0</v>
      </c>
      <c r="G20" s="785" t="s">
        <v>18</v>
      </c>
      <c r="H20" s="785"/>
      <c r="I20" s="44">
        <v>0</v>
      </c>
      <c r="J20" s="53">
        <v>0</v>
      </c>
      <c r="K20" s="481"/>
    </row>
    <row r="21" spans="1:11" ht="25.5" customHeight="1">
      <c r="A21" s="93"/>
      <c r="B21" s="785" t="s">
        <v>19</v>
      </c>
      <c r="C21" s="785"/>
      <c r="D21" s="53">
        <v>0</v>
      </c>
      <c r="E21" s="53">
        <v>0</v>
      </c>
      <c r="G21" s="788" t="s">
        <v>20</v>
      </c>
      <c r="H21" s="788"/>
      <c r="I21" s="549">
        <v>79394.53</v>
      </c>
      <c r="J21" s="44">
        <v>53084.53</v>
      </c>
      <c r="K21" s="481"/>
    </row>
    <row r="22" spans="1:11">
      <c r="A22" s="93"/>
      <c r="B22" s="785" t="s">
        <v>21</v>
      </c>
      <c r="C22" s="785"/>
      <c r="D22" s="44">
        <v>147358</v>
      </c>
      <c r="E22" s="44">
        <v>147358</v>
      </c>
      <c r="G22" s="785" t="s">
        <v>22</v>
      </c>
      <c r="H22" s="785"/>
      <c r="I22" s="44">
        <v>0</v>
      </c>
      <c r="J22" s="44">
        <v>0</v>
      </c>
      <c r="K22" s="481"/>
    </row>
    <row r="23" spans="1:11" ht="15">
      <c r="A23" s="93"/>
      <c r="B23" s="81"/>
      <c r="C23" s="471"/>
      <c r="D23" s="82"/>
      <c r="E23" s="82"/>
      <c r="G23" s="785" t="s">
        <v>23</v>
      </c>
      <c r="H23" s="785"/>
      <c r="I23" s="548">
        <v>46132.99</v>
      </c>
      <c r="J23" s="44">
        <v>41532.99</v>
      </c>
      <c r="K23" s="481"/>
    </row>
    <row r="24" spans="1:11">
      <c r="A24" s="113"/>
      <c r="B24" s="789" t="s">
        <v>24</v>
      </c>
      <c r="C24" s="789"/>
      <c r="D24" s="83">
        <f>SUM(D16:D22)</f>
        <v>65650277.609999999</v>
      </c>
      <c r="E24" s="83">
        <f>SUM(E16:E22)</f>
        <v>72025840.650000006</v>
      </c>
      <c r="F24" s="84"/>
      <c r="G24" s="475"/>
      <c r="H24" s="66"/>
      <c r="I24" s="58"/>
      <c r="J24" s="58"/>
      <c r="K24" s="481"/>
    </row>
    <row r="25" spans="1:11">
      <c r="A25" s="113"/>
      <c r="B25" s="475"/>
      <c r="C25" s="472"/>
      <c r="D25" s="58"/>
      <c r="E25" s="58"/>
      <c r="F25" s="84"/>
      <c r="G25" s="789" t="s">
        <v>25</v>
      </c>
      <c r="H25" s="789"/>
      <c r="I25" s="83">
        <f>SUM(I16:I23)</f>
        <v>22386947.27</v>
      </c>
      <c r="J25" s="83">
        <f>SUM(J16:J23)</f>
        <v>30686103.099999998</v>
      </c>
      <c r="K25" s="481"/>
    </row>
    <row r="26" spans="1:11">
      <c r="A26" s="93"/>
      <c r="B26" s="81"/>
      <c r="C26" s="81"/>
      <c r="D26" s="82"/>
      <c r="E26" s="82"/>
      <c r="G26" s="85"/>
      <c r="H26" s="471"/>
      <c r="I26" s="82"/>
      <c r="J26" s="82"/>
      <c r="K26" s="481"/>
    </row>
    <row r="27" spans="1:11">
      <c r="A27" s="93"/>
      <c r="B27" s="789" t="s">
        <v>26</v>
      </c>
      <c r="C27" s="789"/>
      <c r="D27" s="44"/>
      <c r="E27" s="44"/>
      <c r="G27" s="789" t="s">
        <v>27</v>
      </c>
      <c r="H27" s="789"/>
      <c r="I27" s="44"/>
      <c r="J27" s="44"/>
      <c r="K27" s="481"/>
    </row>
    <row r="28" spans="1:11">
      <c r="A28" s="93"/>
      <c r="B28" s="81"/>
      <c r="C28" s="81"/>
      <c r="D28" s="82"/>
      <c r="E28" s="82"/>
      <c r="G28" s="81"/>
      <c r="H28" s="471"/>
      <c r="I28" s="82"/>
      <c r="J28" s="82"/>
      <c r="K28" s="481"/>
    </row>
    <row r="29" spans="1:11">
      <c r="A29" s="93"/>
      <c r="B29" s="785" t="s">
        <v>28</v>
      </c>
      <c r="C29" s="785"/>
      <c r="D29" s="53">
        <v>0</v>
      </c>
      <c r="E29" s="53">
        <v>0</v>
      </c>
      <c r="G29" s="785" t="s">
        <v>29</v>
      </c>
      <c r="H29" s="785"/>
      <c r="I29" s="53">
        <v>0</v>
      </c>
      <c r="J29" s="53">
        <v>0</v>
      </c>
      <c r="K29" s="481"/>
    </row>
    <row r="30" spans="1:11">
      <c r="A30" s="93"/>
      <c r="B30" s="785" t="s">
        <v>30</v>
      </c>
      <c r="C30" s="785"/>
      <c r="D30" s="82">
        <v>0</v>
      </c>
      <c r="E30" s="82">
        <v>0</v>
      </c>
      <c r="G30" s="785" t="s">
        <v>31</v>
      </c>
      <c r="H30" s="785"/>
      <c r="I30" s="53">
        <v>0</v>
      </c>
      <c r="J30" s="53">
        <v>0</v>
      </c>
      <c r="K30" s="481"/>
    </row>
    <row r="31" spans="1:11" ht="15">
      <c r="A31" s="93"/>
      <c r="B31" s="785" t="s">
        <v>32</v>
      </c>
      <c r="C31" s="785"/>
      <c r="D31" s="548">
        <v>339253220.24000001</v>
      </c>
      <c r="E31" s="82">
        <v>332907344.14999998</v>
      </c>
      <c r="G31" s="785" t="s">
        <v>33</v>
      </c>
      <c r="H31" s="785"/>
      <c r="I31" s="53">
        <v>0</v>
      </c>
      <c r="J31" s="53">
        <v>0</v>
      </c>
      <c r="K31" s="481"/>
    </row>
    <row r="32" spans="1:11" ht="15">
      <c r="A32" s="93"/>
      <c r="B32" s="785" t="s">
        <v>34</v>
      </c>
      <c r="C32" s="785"/>
      <c r="D32" s="548">
        <v>183614121.13</v>
      </c>
      <c r="E32" s="82">
        <v>185038111.46000001</v>
      </c>
      <c r="G32" s="785" t="s">
        <v>35</v>
      </c>
      <c r="H32" s="785"/>
      <c r="I32" s="53">
        <v>0</v>
      </c>
      <c r="J32" s="53">
        <v>0</v>
      </c>
      <c r="K32" s="481"/>
    </row>
    <row r="33" spans="1:11" ht="26.25" customHeight="1">
      <c r="A33" s="93"/>
      <c r="B33" s="785" t="s">
        <v>36</v>
      </c>
      <c r="C33" s="785"/>
      <c r="D33" s="82">
        <v>0</v>
      </c>
      <c r="E33" s="82">
        <v>0</v>
      </c>
      <c r="G33" s="788" t="s">
        <v>37</v>
      </c>
      <c r="H33" s="788"/>
      <c r="I33" s="53">
        <v>0</v>
      </c>
      <c r="J33" s="53">
        <v>0</v>
      </c>
      <c r="K33" s="481"/>
    </row>
    <row r="34" spans="1:11" ht="15">
      <c r="A34" s="93"/>
      <c r="B34" s="785" t="s">
        <v>38</v>
      </c>
      <c r="C34" s="785"/>
      <c r="D34" s="548">
        <v>-134862556.55000001</v>
      </c>
      <c r="E34" s="82">
        <v>-126911021.90000001</v>
      </c>
      <c r="G34" s="785" t="s">
        <v>39</v>
      </c>
      <c r="H34" s="785"/>
      <c r="I34" s="53">
        <v>0</v>
      </c>
      <c r="J34" s="53">
        <v>0</v>
      </c>
      <c r="K34" s="481"/>
    </row>
    <row r="35" spans="1:11">
      <c r="A35" s="93"/>
      <c r="B35" s="785" t="s">
        <v>40</v>
      </c>
      <c r="C35" s="785"/>
      <c r="D35" s="82">
        <v>0</v>
      </c>
      <c r="E35" s="82">
        <v>0</v>
      </c>
      <c r="G35" s="81"/>
      <c r="H35" s="471"/>
      <c r="I35" s="82"/>
      <c r="J35" s="82"/>
      <c r="K35" s="481"/>
    </row>
    <row r="36" spans="1:11">
      <c r="A36" s="93"/>
      <c r="B36" s="785" t="s">
        <v>41</v>
      </c>
      <c r="C36" s="785"/>
      <c r="D36" s="82">
        <v>0</v>
      </c>
      <c r="E36" s="82">
        <v>0</v>
      </c>
      <c r="G36" s="789" t="s">
        <v>42</v>
      </c>
      <c r="H36" s="789"/>
      <c r="I36" s="83">
        <f>SUM(I29:I34)</f>
        <v>0</v>
      </c>
      <c r="J36" s="83">
        <f>SUM(J29:J34)</f>
        <v>0</v>
      </c>
      <c r="K36" s="481"/>
    </row>
    <row r="37" spans="1:11">
      <c r="A37" s="93"/>
      <c r="B37" s="785" t="s">
        <v>43</v>
      </c>
      <c r="C37" s="785"/>
      <c r="D37" s="82">
        <v>0</v>
      </c>
      <c r="E37" s="82">
        <v>0</v>
      </c>
      <c r="G37" s="475"/>
      <c r="H37" s="472"/>
      <c r="I37" s="58"/>
      <c r="J37" s="58"/>
      <c r="K37" s="481"/>
    </row>
    <row r="38" spans="1:11">
      <c r="A38" s="93"/>
      <c r="B38" s="81"/>
      <c r="C38" s="471"/>
      <c r="D38" s="82"/>
      <c r="E38" s="82"/>
      <c r="G38" s="789" t="s">
        <v>178</v>
      </c>
      <c r="H38" s="789"/>
      <c r="I38" s="83">
        <f>I25+I36</f>
        <v>22386947.27</v>
      </c>
      <c r="J38" s="83">
        <f>J25+J36</f>
        <v>30686103.099999998</v>
      </c>
      <c r="K38" s="481"/>
    </row>
    <row r="39" spans="1:11">
      <c r="A39" s="113"/>
      <c r="B39" s="789" t="s">
        <v>45</v>
      </c>
      <c r="C39" s="789"/>
      <c r="D39" s="83">
        <f>SUM(D29:D37)</f>
        <v>388004784.81999999</v>
      </c>
      <c r="E39" s="83">
        <f>SUM(E29:E37)</f>
        <v>391034433.71000004</v>
      </c>
      <c r="F39" s="84"/>
      <c r="G39" s="475"/>
      <c r="H39" s="86"/>
      <c r="I39" s="58"/>
      <c r="J39" s="58"/>
      <c r="K39" s="481"/>
    </row>
    <row r="40" spans="1:11">
      <c r="A40" s="93"/>
      <c r="B40" s="81"/>
      <c r="C40" s="475"/>
      <c r="D40" s="82"/>
      <c r="E40" s="82"/>
      <c r="G40" s="787" t="s">
        <v>46</v>
      </c>
      <c r="H40" s="787"/>
      <c r="I40" s="82"/>
      <c r="J40" s="82"/>
      <c r="K40" s="481"/>
    </row>
    <row r="41" spans="1:11">
      <c r="A41" s="93"/>
      <c r="B41" s="789" t="s">
        <v>179</v>
      </c>
      <c r="C41" s="789"/>
      <c r="D41" s="83">
        <f>D24+D39</f>
        <v>453655062.43000001</v>
      </c>
      <c r="E41" s="83">
        <f>E24+E39</f>
        <v>463060274.36000001</v>
      </c>
      <c r="G41" s="475"/>
      <c r="H41" s="86"/>
      <c r="I41" s="82"/>
      <c r="J41" s="82"/>
      <c r="K41" s="481"/>
    </row>
    <row r="42" spans="1:11">
      <c r="A42" s="93"/>
      <c r="B42" s="81"/>
      <c r="C42" s="81"/>
      <c r="D42" s="82"/>
      <c r="E42" s="82"/>
      <c r="G42" s="789" t="s">
        <v>48</v>
      </c>
      <c r="H42" s="789"/>
      <c r="I42" s="83">
        <f>SUM(I44:I46)</f>
        <v>448994894.76000005</v>
      </c>
      <c r="J42" s="83">
        <f>SUM(J44:J46)</f>
        <v>442103414.65000004</v>
      </c>
      <c r="K42" s="481"/>
    </row>
    <row r="43" spans="1:11">
      <c r="A43" s="93"/>
      <c r="B43" s="81"/>
      <c r="C43" s="81"/>
      <c r="D43" s="82"/>
      <c r="E43" s="82"/>
      <c r="G43" s="81"/>
      <c r="H43" s="51"/>
      <c r="I43" s="82"/>
      <c r="J43" s="82"/>
      <c r="K43" s="481"/>
    </row>
    <row r="44" spans="1:11" ht="15">
      <c r="A44" s="93"/>
      <c r="B44" s="81"/>
      <c r="C44" s="81"/>
      <c r="D44" s="82"/>
      <c r="E44" s="82"/>
      <c r="G44" s="785" t="s">
        <v>49</v>
      </c>
      <c r="H44" s="785"/>
      <c r="I44" s="548">
        <v>448812878.66000003</v>
      </c>
      <c r="J44" s="82">
        <v>441921398.55000001</v>
      </c>
      <c r="K44" s="481"/>
    </row>
    <row r="45" spans="1:11">
      <c r="A45" s="93"/>
      <c r="B45" s="81"/>
      <c r="C45" s="800"/>
      <c r="D45" s="800"/>
      <c r="E45" s="82"/>
      <c r="G45" s="785" t="s">
        <v>50</v>
      </c>
      <c r="H45" s="785"/>
      <c r="I45" s="82">
        <v>182016.1</v>
      </c>
      <c r="J45" s="82">
        <v>182016.1</v>
      </c>
      <c r="K45" s="481"/>
    </row>
    <row r="46" spans="1:11">
      <c r="A46" s="93"/>
      <c r="B46" s="81"/>
      <c r="C46" s="800"/>
      <c r="D46" s="800"/>
      <c r="E46" s="82"/>
      <c r="G46" s="785" t="s">
        <v>51</v>
      </c>
      <c r="H46" s="785"/>
      <c r="I46" s="82">
        <v>0</v>
      </c>
      <c r="J46" s="82">
        <v>0</v>
      </c>
      <c r="K46" s="481"/>
    </row>
    <row r="47" spans="1:11">
      <c r="A47" s="93"/>
      <c r="B47" s="81"/>
      <c r="C47" s="800"/>
      <c r="D47" s="800"/>
      <c r="E47" s="82"/>
      <c r="G47" s="81"/>
      <c r="H47" s="51"/>
      <c r="I47" s="82"/>
      <c r="J47" s="82"/>
      <c r="K47" s="481"/>
    </row>
    <row r="48" spans="1:11">
      <c r="A48" s="93"/>
      <c r="B48" s="81"/>
      <c r="C48" s="800"/>
      <c r="D48" s="800"/>
      <c r="E48" s="82"/>
      <c r="G48" s="789" t="s">
        <v>52</v>
      </c>
      <c r="H48" s="789"/>
      <c r="I48" s="82">
        <f>SUM(I50:I54)</f>
        <v>-17726779.600000001</v>
      </c>
      <c r="J48" s="83">
        <f>SUM(J50:J54)</f>
        <v>-9729243.3900000006</v>
      </c>
      <c r="K48" s="481"/>
    </row>
    <row r="49" spans="1:11">
      <c r="A49" s="93"/>
      <c r="B49" s="81"/>
      <c r="C49" s="800"/>
      <c r="D49" s="800"/>
      <c r="E49" s="82"/>
      <c r="G49" s="475"/>
      <c r="H49" s="51"/>
      <c r="I49" s="82"/>
      <c r="J49" s="87"/>
      <c r="K49" s="481"/>
    </row>
    <row r="50" spans="1:11" ht="15">
      <c r="A50" s="93"/>
      <c r="B50" s="81"/>
      <c r="C50" s="800"/>
      <c r="D50" s="800"/>
      <c r="E50" s="82"/>
      <c r="G50" s="785" t="s">
        <v>53</v>
      </c>
      <c r="H50" s="785"/>
      <c r="I50" s="548">
        <v>-7398654.3200000003</v>
      </c>
      <c r="J50" s="82">
        <v>-6225927.7999999998</v>
      </c>
      <c r="K50" s="481"/>
    </row>
    <row r="51" spans="1:11" ht="15">
      <c r="A51" s="93"/>
      <c r="B51" s="81"/>
      <c r="C51" s="800"/>
      <c r="D51" s="800"/>
      <c r="E51" s="82"/>
      <c r="G51" s="785" t="s">
        <v>54</v>
      </c>
      <c r="H51" s="785"/>
      <c r="I51" s="548">
        <v>-12531367.16</v>
      </c>
      <c r="J51" s="82">
        <v>-5706557.4699999997</v>
      </c>
      <c r="K51" s="481"/>
    </row>
    <row r="52" spans="1:11">
      <c r="A52" s="93"/>
      <c r="B52" s="81"/>
      <c r="C52" s="800"/>
      <c r="D52" s="800"/>
      <c r="E52" s="82"/>
      <c r="G52" s="785" t="s">
        <v>55</v>
      </c>
      <c r="H52" s="785"/>
      <c r="I52" s="82">
        <v>0</v>
      </c>
      <c r="J52" s="82">
        <v>0</v>
      </c>
      <c r="K52" s="481"/>
    </row>
    <row r="53" spans="1:11">
      <c r="A53" s="93"/>
      <c r="B53" s="81"/>
      <c r="C53" s="81"/>
      <c r="D53" s="82"/>
      <c r="E53" s="82"/>
      <c r="G53" s="785" t="s">
        <v>56</v>
      </c>
      <c r="H53" s="785"/>
      <c r="I53" s="82">
        <v>2203241.88</v>
      </c>
      <c r="J53" s="82">
        <v>2203241.88</v>
      </c>
      <c r="K53" s="481"/>
    </row>
    <row r="54" spans="1:11">
      <c r="A54" s="93"/>
      <c r="B54" s="81"/>
      <c r="C54" s="81"/>
      <c r="D54" s="82"/>
      <c r="E54" s="82"/>
      <c r="G54" s="785" t="s">
        <v>57</v>
      </c>
      <c r="H54" s="785"/>
      <c r="I54" s="82">
        <v>0</v>
      </c>
      <c r="J54" s="82">
        <v>0</v>
      </c>
      <c r="K54" s="481"/>
    </row>
    <row r="55" spans="1:11">
      <c r="A55" s="93"/>
      <c r="B55" s="81"/>
      <c r="C55" s="81"/>
      <c r="D55" s="82"/>
      <c r="E55" s="82"/>
      <c r="G55" s="81"/>
      <c r="H55" s="51"/>
      <c r="I55" s="82"/>
      <c r="J55" s="82"/>
      <c r="K55" s="481"/>
    </row>
    <row r="56" spans="1:11" ht="25.5" customHeight="1">
      <c r="A56" s="93"/>
      <c r="B56" s="81"/>
      <c r="C56" s="81"/>
      <c r="D56" s="82"/>
      <c r="E56" s="82"/>
      <c r="G56" s="789" t="s">
        <v>58</v>
      </c>
      <c r="H56" s="789"/>
      <c r="I56" s="83">
        <f>SUM(I58:I59)</f>
        <v>0</v>
      </c>
      <c r="J56" s="83">
        <f>SUM(J58:J59)</f>
        <v>0</v>
      </c>
      <c r="K56" s="481"/>
    </row>
    <row r="57" spans="1:11">
      <c r="A57" s="93"/>
      <c r="B57" s="81"/>
      <c r="C57" s="81"/>
      <c r="D57" s="82"/>
      <c r="E57" s="82"/>
      <c r="G57" s="81"/>
      <c r="H57" s="51"/>
      <c r="I57" s="82"/>
      <c r="J57" s="82"/>
      <c r="K57" s="481"/>
    </row>
    <row r="58" spans="1:11">
      <c r="A58" s="93"/>
      <c r="B58" s="81"/>
      <c r="C58" s="81"/>
      <c r="D58" s="82"/>
      <c r="E58" s="82"/>
      <c r="G58" s="785" t="s">
        <v>59</v>
      </c>
      <c r="H58" s="785"/>
      <c r="I58" s="53">
        <v>0</v>
      </c>
      <c r="J58" s="53">
        <v>0</v>
      </c>
      <c r="K58" s="481"/>
    </row>
    <row r="59" spans="1:11">
      <c r="A59" s="93"/>
      <c r="B59" s="81"/>
      <c r="C59" s="81"/>
      <c r="D59" s="82"/>
      <c r="E59" s="82"/>
      <c r="G59" s="785" t="s">
        <v>60</v>
      </c>
      <c r="H59" s="785"/>
      <c r="I59" s="53">
        <v>0</v>
      </c>
      <c r="J59" s="53">
        <v>0</v>
      </c>
      <c r="K59" s="481"/>
    </row>
    <row r="60" spans="1:11" ht="9.9499999999999993" customHeight="1">
      <c r="A60" s="93"/>
      <c r="B60" s="81"/>
      <c r="C60" s="81"/>
      <c r="D60" s="82"/>
      <c r="E60" s="82"/>
      <c r="G60" s="81"/>
      <c r="H60" s="88"/>
      <c r="I60" s="82"/>
      <c r="J60" s="82"/>
      <c r="K60" s="481"/>
    </row>
    <row r="61" spans="1:11">
      <c r="A61" s="93"/>
      <c r="B61" s="81"/>
      <c r="C61" s="81"/>
      <c r="D61" s="82"/>
      <c r="E61" s="82"/>
      <c r="G61" s="789" t="s">
        <v>61</v>
      </c>
      <c r="H61" s="789"/>
      <c r="I61" s="83">
        <f>I42+I48+I56</f>
        <v>431268115.16000003</v>
      </c>
      <c r="J61" s="83">
        <f>J42+J48+J56</f>
        <v>432374171.26000005</v>
      </c>
      <c r="K61" s="481"/>
    </row>
    <row r="62" spans="1:11" ht="9.9499999999999993" customHeight="1">
      <c r="A62" s="93"/>
      <c r="B62" s="81"/>
      <c r="C62" s="81"/>
      <c r="D62" s="82"/>
      <c r="E62" s="82"/>
      <c r="G62" s="81"/>
      <c r="H62" s="51"/>
      <c r="I62" s="82"/>
      <c r="J62" s="82"/>
      <c r="K62" s="481"/>
    </row>
    <row r="63" spans="1:11">
      <c r="A63" s="93"/>
      <c r="B63" s="81"/>
      <c r="C63" s="81"/>
      <c r="D63" s="82"/>
      <c r="E63" s="82"/>
      <c r="G63" s="789" t="s">
        <v>180</v>
      </c>
      <c r="H63" s="789"/>
      <c r="I63" s="83">
        <f>+I61+I25</f>
        <v>453655062.43000001</v>
      </c>
      <c r="J63" s="83">
        <f>+J61+J25</f>
        <v>463060274.36000007</v>
      </c>
      <c r="K63" s="481"/>
    </row>
    <row r="64" spans="1:11" ht="6" customHeight="1">
      <c r="A64" s="188"/>
      <c r="B64" s="482"/>
      <c r="C64" s="482"/>
      <c r="D64" s="482"/>
      <c r="E64" s="482"/>
      <c r="F64" s="483"/>
      <c r="G64" s="482"/>
      <c r="H64" s="482"/>
      <c r="I64" s="482"/>
      <c r="J64" s="482"/>
      <c r="K64" s="484"/>
    </row>
    <row r="65" spans="2:10" ht="6" customHeight="1">
      <c r="B65" s="51"/>
      <c r="C65" s="62"/>
      <c r="D65" s="63"/>
      <c r="E65" s="63"/>
      <c r="G65" s="64"/>
      <c r="H65" s="62"/>
      <c r="I65" s="63"/>
      <c r="J65" s="63"/>
    </row>
    <row r="66" spans="2:10" ht="6" customHeight="1">
      <c r="B66" s="51"/>
      <c r="C66" s="62"/>
      <c r="D66" s="63"/>
      <c r="E66" s="63"/>
      <c r="G66" s="64"/>
      <c r="H66" s="62"/>
      <c r="I66" s="63"/>
      <c r="J66" s="63"/>
    </row>
    <row r="67" spans="2:10" ht="6" customHeight="1">
      <c r="B67" s="51"/>
      <c r="C67" s="62"/>
      <c r="D67" s="63"/>
      <c r="E67" s="63"/>
      <c r="G67" s="64"/>
      <c r="H67" s="62"/>
      <c r="I67" s="63"/>
      <c r="J67" s="63"/>
    </row>
    <row r="68" spans="2:10" ht="15" customHeight="1">
      <c r="B68" s="801" t="s">
        <v>76</v>
      </c>
      <c r="C68" s="801"/>
      <c r="D68" s="801"/>
      <c r="E68" s="801"/>
      <c r="F68" s="801"/>
      <c r="G68" s="801"/>
      <c r="H68" s="801"/>
      <c r="I68" s="801"/>
      <c r="J68" s="801"/>
    </row>
    <row r="69" spans="2:10" ht="15" customHeight="1">
      <c r="B69" s="473"/>
      <c r="C69" s="473"/>
      <c r="D69" s="473"/>
      <c r="E69" s="473"/>
      <c r="F69" s="473"/>
      <c r="G69" s="473"/>
      <c r="H69" s="473"/>
      <c r="I69" s="473"/>
      <c r="J69" s="473"/>
    </row>
    <row r="70" spans="2:10" ht="15" customHeight="1">
      <c r="B70" s="473"/>
      <c r="C70" s="473"/>
      <c r="D70" s="473"/>
      <c r="E70" s="473"/>
      <c r="F70" s="473"/>
      <c r="G70" s="473"/>
      <c r="H70" s="473"/>
      <c r="I70" s="473"/>
      <c r="J70" s="473"/>
    </row>
    <row r="71" spans="2:10" ht="15" customHeight="1">
      <c r="B71" s="473"/>
      <c r="C71" s="473"/>
      <c r="D71" s="473"/>
      <c r="E71" s="473"/>
      <c r="F71" s="473"/>
      <c r="G71" s="473"/>
      <c r="H71" s="473"/>
      <c r="I71" s="473"/>
      <c r="J71" s="473"/>
    </row>
    <row r="72" spans="2:10" ht="9.75" customHeight="1">
      <c r="B72" s="51"/>
      <c r="C72" s="62"/>
      <c r="D72" s="63"/>
      <c r="E72" s="63"/>
      <c r="G72" s="64"/>
      <c r="H72" s="62"/>
      <c r="I72" s="63"/>
      <c r="J72" s="63"/>
    </row>
    <row r="73" spans="2:10" s="368" customFormat="1" ht="12.95" customHeight="1">
      <c r="C73" s="459"/>
      <c r="D73" s="459"/>
      <c r="G73" s="460"/>
      <c r="H73" s="460"/>
    </row>
    <row r="74" spans="2:10" s="368" customFormat="1" ht="12">
      <c r="C74" s="792" t="s">
        <v>757</v>
      </c>
      <c r="D74" s="792"/>
      <c r="G74" s="792" t="s">
        <v>758</v>
      </c>
      <c r="H74" s="792"/>
    </row>
    <row r="75" spans="2:10" s="368" customFormat="1" ht="12">
      <c r="C75" s="790" t="s">
        <v>1072</v>
      </c>
      <c r="D75" s="790"/>
      <c r="G75" s="790" t="s">
        <v>1073</v>
      </c>
      <c r="H75" s="790"/>
    </row>
  </sheetData>
  <sheetProtection formatCells="0" selectLockedCells="1"/>
  <mergeCells count="73">
    <mergeCell ref="G63:H63"/>
    <mergeCell ref="B68:J68"/>
    <mergeCell ref="C74:D74"/>
    <mergeCell ref="G74:H74"/>
    <mergeCell ref="C75:D75"/>
    <mergeCell ref="G75:H75"/>
    <mergeCell ref="G61:H61"/>
    <mergeCell ref="G44:H44"/>
    <mergeCell ref="C45:D52"/>
    <mergeCell ref="G45:H45"/>
    <mergeCell ref="G46:H46"/>
    <mergeCell ref="G48:H48"/>
    <mergeCell ref="G50:H50"/>
    <mergeCell ref="G51:H51"/>
    <mergeCell ref="G52:H52"/>
    <mergeCell ref="G53:H53"/>
    <mergeCell ref="G54:H54"/>
    <mergeCell ref="G56:H56"/>
    <mergeCell ref="G58:H58"/>
    <mergeCell ref="G59:H59"/>
    <mergeCell ref="B32:C32"/>
    <mergeCell ref="G32:H32"/>
    <mergeCell ref="G42:H42"/>
    <mergeCell ref="B33:C33"/>
    <mergeCell ref="G33:H33"/>
    <mergeCell ref="B34:C34"/>
    <mergeCell ref="G34:H34"/>
    <mergeCell ref="B35:C35"/>
    <mergeCell ref="B36:C36"/>
    <mergeCell ref="G36:H36"/>
    <mergeCell ref="B37:C37"/>
    <mergeCell ref="G38:H38"/>
    <mergeCell ref="B39:C39"/>
    <mergeCell ref="G40:H40"/>
    <mergeCell ref="B41:C41"/>
    <mergeCell ref="G27:H27"/>
    <mergeCell ref="B30:C30"/>
    <mergeCell ref="G30:H30"/>
    <mergeCell ref="B31:C31"/>
    <mergeCell ref="G31:H31"/>
    <mergeCell ref="B18:C18"/>
    <mergeCell ref="G18:H18"/>
    <mergeCell ref="B19:C19"/>
    <mergeCell ref="G19:H19"/>
    <mergeCell ref="B29:C29"/>
    <mergeCell ref="G29:H29"/>
    <mergeCell ref="B20:C20"/>
    <mergeCell ref="G20:H20"/>
    <mergeCell ref="B21:C21"/>
    <mergeCell ref="G21:H21"/>
    <mergeCell ref="B22:C22"/>
    <mergeCell ref="G22:H22"/>
    <mergeCell ref="G23:H23"/>
    <mergeCell ref="B24:C24"/>
    <mergeCell ref="G25:H25"/>
    <mergeCell ref="B27:C27"/>
    <mergeCell ref="B14:C14"/>
    <mergeCell ref="G14:H14"/>
    <mergeCell ref="B16:C16"/>
    <mergeCell ref="G16:H16"/>
    <mergeCell ref="B17:C17"/>
    <mergeCell ref="G17:H17"/>
    <mergeCell ref="A8:A9"/>
    <mergeCell ref="B8:C9"/>
    <mergeCell ref="F8:F9"/>
    <mergeCell ref="G8:H9"/>
    <mergeCell ref="B12:C12"/>
    <mergeCell ref="G12:H12"/>
    <mergeCell ref="A1:K1"/>
    <mergeCell ref="C2:I2"/>
    <mergeCell ref="C3:I3"/>
    <mergeCell ref="C4:I4"/>
    <mergeCell ref="E5:G5"/>
  </mergeCells>
  <conditionalFormatting sqref="C45:D52">
    <cfRule type="expression" dxfId="1" priority="1">
      <formula>$E$41&lt;&gt;$J$63</formula>
    </cfRule>
    <cfRule type="expression" dxfId="0" priority="2">
      <formula>$D$41&lt;&gt;$I$63</formula>
    </cfRule>
  </conditionalFormatting>
  <printOptions horizontalCentered="1" verticalCentered="1"/>
  <pageMargins left="0.25" right="0.25" top="0.75" bottom="0.75" header="0.3" footer="0.3"/>
  <pageSetup scale="55"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showGridLines="0" topLeftCell="C1" zoomScaleNormal="100" zoomScalePageLayoutView="80" workbookViewId="0">
      <selection activeCell="C1" sqref="A1:XFD1048576"/>
    </sheetView>
  </sheetViews>
  <sheetFormatPr baseColWidth="10" defaultRowHeight="12.75"/>
  <cols>
    <col min="1" max="1" width="4.5703125" style="23" customWidth="1"/>
    <col min="2" max="2" width="24.7109375" style="23" customWidth="1"/>
    <col min="3" max="3" width="40" style="23" customWidth="1"/>
    <col min="4" max="5" width="18.7109375" style="23" customWidth="1"/>
    <col min="6" max="6" width="10.7109375" style="23" customWidth="1"/>
    <col min="7" max="7" width="24.7109375" style="23" customWidth="1"/>
    <col min="8" max="8" width="29.7109375" style="91" customWidth="1"/>
    <col min="9" max="10" width="18.7109375" style="23" customWidth="1"/>
    <col min="11" max="11" width="4.5703125" style="23" customWidth="1"/>
    <col min="12" max="16384" width="11.42578125" style="23"/>
  </cols>
  <sheetData>
    <row r="1" spans="1:11">
      <c r="A1" s="22"/>
      <c r="B1" s="21"/>
      <c r="C1" s="782" t="s">
        <v>1228</v>
      </c>
      <c r="D1" s="782"/>
      <c r="E1" s="782"/>
      <c r="F1" s="782"/>
      <c r="G1" s="782"/>
      <c r="H1" s="782"/>
      <c r="I1" s="782"/>
      <c r="J1" s="22"/>
      <c r="K1" s="22"/>
    </row>
    <row r="2" spans="1:11" ht="14.1" customHeight="1">
      <c r="A2" s="22"/>
      <c r="B2" s="21"/>
      <c r="C2" s="782" t="s">
        <v>433</v>
      </c>
      <c r="D2" s="782"/>
      <c r="E2" s="782"/>
      <c r="F2" s="782"/>
      <c r="G2" s="782"/>
      <c r="H2" s="782"/>
      <c r="I2" s="782"/>
      <c r="J2" s="22"/>
      <c r="K2" s="22"/>
    </row>
    <row r="3" spans="1:11" ht="14.1" customHeight="1">
      <c r="A3" s="782" t="s">
        <v>1225</v>
      </c>
      <c r="B3" s="782"/>
      <c r="C3" s="782"/>
      <c r="D3" s="782"/>
      <c r="E3" s="782"/>
      <c r="F3" s="782"/>
      <c r="G3" s="782"/>
      <c r="H3" s="782"/>
      <c r="I3" s="782"/>
      <c r="J3" s="782"/>
      <c r="K3" s="782"/>
    </row>
    <row r="4" spans="1:11" ht="14.1" customHeight="1">
      <c r="A4" s="782" t="s">
        <v>0</v>
      </c>
      <c r="B4" s="782"/>
      <c r="C4" s="782"/>
      <c r="D4" s="782"/>
      <c r="E4" s="782"/>
      <c r="F4" s="782"/>
      <c r="G4" s="782"/>
      <c r="H4" s="782"/>
      <c r="I4" s="782"/>
      <c r="J4" s="782"/>
      <c r="K4" s="782"/>
    </row>
    <row r="5" spans="1:11" ht="20.100000000000001" customHeight="1">
      <c r="A5" s="27"/>
      <c r="B5" s="28"/>
      <c r="C5" s="29"/>
      <c r="D5" s="28" t="s">
        <v>3</v>
      </c>
      <c r="E5" s="783" t="s">
        <v>509</v>
      </c>
      <c r="F5" s="783"/>
      <c r="G5" s="783"/>
      <c r="H5" s="29"/>
      <c r="I5" s="29"/>
      <c r="J5" s="29"/>
    </row>
    <row r="6" spans="1:11" ht="3" customHeight="1">
      <c r="A6" s="90"/>
      <c r="B6" s="90"/>
      <c r="C6" s="90"/>
      <c r="D6" s="90"/>
      <c r="E6" s="90"/>
      <c r="F6" s="90"/>
    </row>
    <row r="7" spans="1:11" s="655" customFormat="1" ht="3" customHeight="1">
      <c r="A7" s="27"/>
      <c r="B7" s="30"/>
      <c r="C7" s="30"/>
      <c r="D7" s="30"/>
      <c r="E7" s="30"/>
      <c r="F7" s="31"/>
      <c r="H7" s="92"/>
    </row>
    <row r="8" spans="1:11" s="655" customFormat="1" ht="3" customHeight="1">
      <c r="A8" s="33"/>
      <c r="B8" s="33"/>
      <c r="C8" s="33"/>
      <c r="D8" s="34"/>
      <c r="E8" s="34"/>
      <c r="F8" s="35"/>
      <c r="H8" s="92"/>
    </row>
    <row r="9" spans="1:11" s="655" customFormat="1" ht="20.100000000000001" customHeight="1">
      <c r="A9" s="36"/>
      <c r="B9" s="784" t="s">
        <v>74</v>
      </c>
      <c r="C9" s="784"/>
      <c r="D9" s="37" t="s">
        <v>65</v>
      </c>
      <c r="E9" s="37" t="s">
        <v>66</v>
      </c>
      <c r="F9" s="647"/>
      <c r="G9" s="784" t="s">
        <v>74</v>
      </c>
      <c r="H9" s="784"/>
      <c r="I9" s="37" t="s">
        <v>65</v>
      </c>
      <c r="J9" s="37" t="s">
        <v>66</v>
      </c>
      <c r="K9" s="38"/>
    </row>
    <row r="10" spans="1:11" ht="3" customHeight="1">
      <c r="A10" s="40"/>
      <c r="B10" s="41"/>
      <c r="C10" s="41"/>
      <c r="D10" s="42"/>
      <c r="E10" s="42"/>
      <c r="F10" s="32"/>
      <c r="G10" s="655"/>
      <c r="H10" s="92"/>
      <c r="I10" s="655"/>
      <c r="J10" s="655"/>
      <c r="K10" s="481"/>
    </row>
    <row r="11" spans="1:11" s="655" customFormat="1" ht="3" customHeight="1">
      <c r="A11" s="93"/>
      <c r="B11" s="94"/>
      <c r="C11" s="94"/>
      <c r="D11" s="95"/>
      <c r="E11" s="95"/>
      <c r="F11" s="45"/>
      <c r="H11" s="92"/>
      <c r="K11" s="481"/>
    </row>
    <row r="12" spans="1:11">
      <c r="A12" s="49"/>
      <c r="B12" s="787" t="s">
        <v>5</v>
      </c>
      <c r="C12" s="787"/>
      <c r="D12" s="96"/>
      <c r="E12" s="96"/>
      <c r="F12" s="45"/>
      <c r="G12" s="787" t="s">
        <v>6</v>
      </c>
      <c r="H12" s="787"/>
      <c r="I12" s="96"/>
      <c r="J12" s="96">
        <f>J14+J25</f>
        <v>0</v>
      </c>
      <c r="K12" s="481"/>
    </row>
    <row r="13" spans="1:11">
      <c r="A13" s="47"/>
      <c r="B13" s="648"/>
      <c r="C13" s="66"/>
      <c r="D13" s="97"/>
      <c r="E13" s="97"/>
      <c r="F13" s="45"/>
      <c r="G13" s="648"/>
      <c r="H13" s="648"/>
      <c r="I13" s="97"/>
      <c r="J13" s="97"/>
      <c r="K13" s="481"/>
    </row>
    <row r="14" spans="1:11">
      <c r="A14" s="47"/>
      <c r="B14" s="787" t="s">
        <v>7</v>
      </c>
      <c r="C14" s="787"/>
      <c r="D14" s="690">
        <f>+D15+D24</f>
        <v>15993395.130000001</v>
      </c>
      <c r="E14" s="690">
        <f>+E15+E24</f>
        <v>6588183.2000000002</v>
      </c>
      <c r="F14" s="45"/>
      <c r="G14" s="787" t="s">
        <v>8</v>
      </c>
      <c r="H14" s="787"/>
      <c r="I14" s="96">
        <v>0</v>
      </c>
      <c r="J14" s="96">
        <v>0</v>
      </c>
      <c r="K14" s="481"/>
    </row>
    <row r="15" spans="1:11">
      <c r="A15" s="47"/>
      <c r="B15" s="648"/>
      <c r="C15" s="66"/>
      <c r="D15" s="96">
        <f>+D16+D17</f>
        <v>6617870.1500000004</v>
      </c>
      <c r="E15" s="96">
        <f>+E18</f>
        <v>242307.11</v>
      </c>
      <c r="F15" s="45"/>
      <c r="G15" s="648"/>
      <c r="H15" s="648"/>
      <c r="I15" s="97"/>
      <c r="J15" s="97"/>
      <c r="K15" s="481"/>
    </row>
    <row r="16" spans="1:11" ht="15">
      <c r="A16" s="49"/>
      <c r="B16" s="785" t="s">
        <v>9</v>
      </c>
      <c r="C16" s="785"/>
      <c r="D16" s="97">
        <v>4578049.9800000004</v>
      </c>
      <c r="E16" s="548"/>
      <c r="F16" s="45"/>
      <c r="G16" s="785" t="s">
        <v>10</v>
      </c>
      <c r="H16" s="785"/>
      <c r="I16" s="96">
        <f>+I21+I23</f>
        <v>30910</v>
      </c>
      <c r="J16" s="96">
        <v>8330065.8300000001</v>
      </c>
      <c r="K16" s="481"/>
    </row>
    <row r="17" spans="1:11" ht="15">
      <c r="A17" s="49"/>
      <c r="B17" s="785" t="s">
        <v>11</v>
      </c>
      <c r="C17" s="785"/>
      <c r="D17" s="548">
        <v>2039820.17</v>
      </c>
      <c r="E17" s="97">
        <v>0</v>
      </c>
      <c r="F17" s="45"/>
      <c r="G17" s="785" t="s">
        <v>12</v>
      </c>
      <c r="H17" s="785"/>
      <c r="I17" s="97"/>
      <c r="J17" s="97"/>
      <c r="K17" s="481"/>
    </row>
    <row r="18" spans="1:11" ht="15">
      <c r="A18" s="49"/>
      <c r="B18" s="785" t="s">
        <v>13</v>
      </c>
      <c r="C18" s="785"/>
      <c r="D18" s="97"/>
      <c r="E18" s="548">
        <v>242307.11</v>
      </c>
      <c r="F18" s="45"/>
      <c r="G18" s="785" t="s">
        <v>14</v>
      </c>
      <c r="H18" s="785"/>
      <c r="I18" s="97"/>
      <c r="J18" s="97"/>
      <c r="K18" s="481"/>
    </row>
    <row r="19" spans="1:11">
      <c r="A19" s="49"/>
      <c r="B19" s="785" t="s">
        <v>15</v>
      </c>
      <c r="C19" s="785"/>
      <c r="D19" s="97"/>
      <c r="E19" s="97"/>
      <c r="F19" s="45"/>
      <c r="G19" s="785" t="s">
        <v>16</v>
      </c>
      <c r="H19" s="785"/>
      <c r="I19" s="97"/>
      <c r="J19" s="97"/>
      <c r="K19" s="481"/>
    </row>
    <row r="20" spans="1:11">
      <c r="A20" s="49"/>
      <c r="B20" s="785" t="s">
        <v>17</v>
      </c>
      <c r="C20" s="785"/>
      <c r="D20" s="97"/>
      <c r="E20" s="97"/>
      <c r="F20" s="45"/>
      <c r="G20" s="785" t="s">
        <v>18</v>
      </c>
      <c r="H20" s="785"/>
      <c r="I20" s="97"/>
      <c r="J20" s="97"/>
      <c r="K20" s="481"/>
    </row>
    <row r="21" spans="1:11" ht="25.5" customHeight="1">
      <c r="A21" s="49"/>
      <c r="B21" s="785" t="s">
        <v>19</v>
      </c>
      <c r="C21" s="785"/>
      <c r="D21" s="97"/>
      <c r="E21" s="97"/>
      <c r="F21" s="45"/>
      <c r="G21" s="788" t="s">
        <v>20</v>
      </c>
      <c r="H21" s="788"/>
      <c r="I21" s="548">
        <v>26310</v>
      </c>
      <c r="J21" s="97"/>
      <c r="K21" s="481"/>
    </row>
    <row r="22" spans="1:11">
      <c r="A22" s="49"/>
      <c r="B22" s="785" t="s">
        <v>21</v>
      </c>
      <c r="C22" s="785"/>
      <c r="D22" s="97"/>
      <c r="E22" s="97"/>
      <c r="F22" s="45"/>
      <c r="G22" s="785" t="s">
        <v>22</v>
      </c>
      <c r="H22" s="785"/>
      <c r="I22" s="97"/>
      <c r="J22" s="97"/>
      <c r="K22" s="481"/>
    </row>
    <row r="23" spans="1:11" ht="15">
      <c r="A23" s="47"/>
      <c r="B23" s="648"/>
      <c r="C23" s="66"/>
      <c r="D23" s="97"/>
      <c r="E23" s="97"/>
      <c r="F23" s="45"/>
      <c r="G23" s="785" t="s">
        <v>23</v>
      </c>
      <c r="H23" s="785"/>
      <c r="I23" s="548">
        <v>4600</v>
      </c>
      <c r="J23" s="97">
        <v>0</v>
      </c>
      <c r="K23" s="481"/>
    </row>
    <row r="24" spans="1:11">
      <c r="A24" s="47"/>
      <c r="B24" s="787" t="s">
        <v>26</v>
      </c>
      <c r="C24" s="787"/>
      <c r="D24" s="96">
        <f>+D29+D31</f>
        <v>9375524.9800000004</v>
      </c>
      <c r="E24" s="96">
        <f>+E28+E29</f>
        <v>6345876.0899999999</v>
      </c>
      <c r="F24" s="45"/>
      <c r="G24" s="648"/>
      <c r="H24" s="648"/>
      <c r="I24" s="97"/>
      <c r="J24" s="97"/>
      <c r="K24" s="481"/>
    </row>
    <row r="25" spans="1:11">
      <c r="A25" s="47"/>
      <c r="B25" s="648"/>
      <c r="C25" s="66"/>
      <c r="D25" s="97"/>
      <c r="E25" s="97"/>
      <c r="F25" s="45"/>
      <c r="G25" s="789" t="s">
        <v>27</v>
      </c>
      <c r="H25" s="789"/>
      <c r="I25" s="97">
        <f>SUM(I27:I32)</f>
        <v>0</v>
      </c>
      <c r="J25" s="97">
        <f>SUM(J27:J32)</f>
        <v>0</v>
      </c>
      <c r="K25" s="481"/>
    </row>
    <row r="26" spans="1:11">
      <c r="A26" s="49"/>
      <c r="B26" s="785" t="s">
        <v>28</v>
      </c>
      <c r="C26" s="785"/>
      <c r="D26" s="97"/>
      <c r="E26" s="97"/>
      <c r="F26" s="45"/>
      <c r="G26" s="648"/>
      <c r="H26" s="648"/>
      <c r="I26" s="97"/>
      <c r="J26" s="97"/>
      <c r="K26" s="481"/>
    </row>
    <row r="27" spans="1:11">
      <c r="A27" s="49"/>
      <c r="B27" s="785" t="s">
        <v>30</v>
      </c>
      <c r="C27" s="785"/>
      <c r="D27" s="97"/>
      <c r="E27" s="97"/>
      <c r="F27" s="45"/>
      <c r="G27" s="785" t="s">
        <v>29</v>
      </c>
      <c r="H27" s="785"/>
      <c r="I27" s="97"/>
      <c r="J27" s="97"/>
      <c r="K27" s="481"/>
    </row>
    <row r="28" spans="1:11" ht="15">
      <c r="A28" s="49"/>
      <c r="B28" s="785" t="s">
        <v>32</v>
      </c>
      <c r="C28" s="785"/>
      <c r="D28" s="97"/>
      <c r="E28" s="548">
        <v>6345876.0899999999</v>
      </c>
      <c r="F28" s="45"/>
      <c r="G28" s="785" t="s">
        <v>31</v>
      </c>
      <c r="H28" s="785"/>
      <c r="I28" s="97">
        <f>IF([1]ESF!I30&gt;[1]ESF!J30,[1]ESF!I30-[1]ESF!J30,0)</f>
        <v>0</v>
      </c>
      <c r="J28" s="97"/>
      <c r="K28" s="481"/>
    </row>
    <row r="29" spans="1:11" ht="15">
      <c r="A29" s="49"/>
      <c r="B29" s="785" t="s">
        <v>34</v>
      </c>
      <c r="C29" s="785"/>
      <c r="D29" s="97">
        <v>1423990.33</v>
      </c>
      <c r="E29" s="548"/>
      <c r="F29" s="45"/>
      <c r="G29" s="785" t="s">
        <v>33</v>
      </c>
      <c r="H29" s="785"/>
      <c r="I29" s="97">
        <f>IF([1]ESF!I31&gt;[1]ESF!J31,[1]ESF!I31-[1]ESF!J31,0)</f>
        <v>0</v>
      </c>
      <c r="J29" s="97">
        <f>IF(I29&gt;0,0,[1]ESF!J31-[1]ESF!I31)</f>
        <v>0</v>
      </c>
      <c r="K29" s="481"/>
    </row>
    <row r="30" spans="1:11">
      <c r="A30" s="49"/>
      <c r="B30" s="785" t="s">
        <v>36</v>
      </c>
      <c r="C30" s="785"/>
      <c r="D30" s="97"/>
      <c r="E30" s="97"/>
      <c r="F30" s="45"/>
      <c r="G30" s="785" t="s">
        <v>35</v>
      </c>
      <c r="H30" s="785"/>
      <c r="I30" s="97">
        <f>IF([1]ESF!I32&gt;[1]ESF!J32,[1]ESF!I32-[1]ESF!J32,0)</f>
        <v>0</v>
      </c>
      <c r="J30" s="97">
        <f>IF(I30&gt;0,0,[1]ESF!J32-[1]ESF!I32)</f>
        <v>0</v>
      </c>
      <c r="K30" s="481"/>
    </row>
    <row r="31" spans="1:11" ht="26.1" customHeight="1">
      <c r="A31" s="49"/>
      <c r="B31" s="788" t="s">
        <v>38</v>
      </c>
      <c r="C31" s="788"/>
      <c r="D31" s="549">
        <v>7951534.6500000004</v>
      </c>
      <c r="E31" s="97"/>
      <c r="F31" s="45"/>
      <c r="G31" s="788" t="s">
        <v>37</v>
      </c>
      <c r="H31" s="788"/>
      <c r="I31" s="97">
        <f>IF([1]ESF!I33&gt;[1]ESF!J33,[1]ESF!I33-[1]ESF!J33,0)</f>
        <v>0</v>
      </c>
      <c r="J31" s="97">
        <f>IF(I31&gt;0,0,[1]ESF!J33-[1]ESF!I33)</f>
        <v>0</v>
      </c>
      <c r="K31" s="481"/>
    </row>
    <row r="32" spans="1:11">
      <c r="A32" s="49"/>
      <c r="B32" s="785" t="s">
        <v>40</v>
      </c>
      <c r="C32" s="785"/>
      <c r="D32" s="97"/>
      <c r="E32" s="97"/>
      <c r="F32" s="45"/>
      <c r="G32" s="785" t="s">
        <v>39</v>
      </c>
      <c r="H32" s="785"/>
      <c r="I32" s="97">
        <f>IF([1]ESF!I34&gt;[1]ESF!J34,[1]ESF!I34-[1]ESF!J34,0)</f>
        <v>0</v>
      </c>
      <c r="J32" s="97">
        <f>IF(I32&gt;0,0,[1]ESF!J34-[1]ESF!I34)</f>
        <v>0</v>
      </c>
      <c r="K32" s="481"/>
    </row>
    <row r="33" spans="1:11" ht="25.5" customHeight="1">
      <c r="A33" s="49"/>
      <c r="B33" s="788" t="s">
        <v>41</v>
      </c>
      <c r="C33" s="788"/>
      <c r="D33" s="97"/>
      <c r="E33" s="97"/>
      <c r="F33" s="45"/>
      <c r="G33" s="648"/>
      <c r="H33" s="648"/>
      <c r="I33" s="97"/>
      <c r="J33" s="97"/>
      <c r="K33" s="481"/>
    </row>
    <row r="34" spans="1:11">
      <c r="A34" s="49"/>
      <c r="B34" s="785" t="s">
        <v>43</v>
      </c>
      <c r="C34" s="785"/>
      <c r="D34" s="98"/>
      <c r="E34" s="97"/>
      <c r="F34" s="45"/>
      <c r="G34" s="787" t="s">
        <v>46</v>
      </c>
      <c r="H34" s="787"/>
      <c r="I34" s="96">
        <f>+I36+I42</f>
        <v>6891480.1100000003</v>
      </c>
      <c r="J34" s="96">
        <f>J36+J42+J50</f>
        <v>7997540.9500000002</v>
      </c>
      <c r="K34" s="481"/>
    </row>
    <row r="35" spans="1:11">
      <c r="A35" s="47"/>
      <c r="B35" s="648"/>
      <c r="C35" s="66"/>
      <c r="D35" s="99"/>
      <c r="E35" s="99"/>
      <c r="F35" s="45"/>
      <c r="G35" s="648"/>
      <c r="H35" s="648"/>
      <c r="I35" s="97"/>
      <c r="J35" s="97"/>
      <c r="K35" s="481"/>
    </row>
    <row r="36" spans="1:11">
      <c r="A36" s="49"/>
      <c r="B36" s="655"/>
      <c r="C36" s="655"/>
      <c r="D36" s="655"/>
      <c r="E36" s="655"/>
      <c r="F36" s="45"/>
      <c r="G36" s="787" t="s">
        <v>48</v>
      </c>
      <c r="H36" s="787"/>
      <c r="I36" s="97">
        <v>6891480.1100000003</v>
      </c>
      <c r="J36" s="97">
        <f>SUM(J38:J40)</f>
        <v>0</v>
      </c>
      <c r="K36" s="481"/>
    </row>
    <row r="37" spans="1:11">
      <c r="A37" s="47"/>
      <c r="B37" s="655"/>
      <c r="C37" s="655"/>
      <c r="D37" s="655"/>
      <c r="E37" s="655"/>
      <c r="F37" s="45"/>
      <c r="G37" s="648"/>
      <c r="H37" s="648"/>
      <c r="I37" s="97"/>
      <c r="J37" s="97"/>
      <c r="K37" s="481"/>
    </row>
    <row r="38" spans="1:11" ht="15">
      <c r="A38" s="49"/>
      <c r="B38" s="655"/>
      <c r="C38" s="655"/>
      <c r="D38" s="655"/>
      <c r="E38" s="655"/>
      <c r="F38" s="45"/>
      <c r="G38" s="785" t="s">
        <v>49</v>
      </c>
      <c r="H38" s="785"/>
      <c r="I38" s="548">
        <v>6891480</v>
      </c>
      <c r="J38" s="97">
        <f>IF(I38&gt;0,0,[1]ESF!J44-[1]ESF!I44)</f>
        <v>0</v>
      </c>
      <c r="K38" s="481"/>
    </row>
    <row r="39" spans="1:11">
      <c r="A39" s="47"/>
      <c r="B39" s="655"/>
      <c r="C39" s="655"/>
      <c r="D39" s="655"/>
      <c r="E39" s="655"/>
      <c r="F39" s="45"/>
      <c r="G39" s="785" t="s">
        <v>50</v>
      </c>
      <c r="H39" s="785"/>
      <c r="I39" s="97">
        <f>IF([1]ESF!I45&gt;[1]ESF!J45,[1]ESF!I45-[1]ESF!J45,0)</f>
        <v>0</v>
      </c>
      <c r="J39" s="97">
        <f>IF(I39&gt;0,0,[1]ESF!J45-[1]ESF!I45)</f>
        <v>0</v>
      </c>
      <c r="K39" s="481"/>
    </row>
    <row r="40" spans="1:11">
      <c r="A40" s="49"/>
      <c r="B40" s="655"/>
      <c r="C40" s="655"/>
      <c r="D40" s="655"/>
      <c r="E40" s="655"/>
      <c r="F40" s="45"/>
      <c r="G40" s="785" t="s">
        <v>51</v>
      </c>
      <c r="H40" s="785"/>
      <c r="I40" s="97">
        <f>IF([1]ESF!I46&gt;[1]ESF!J46,[1]ESF!I46-[1]ESF!J46,0)</f>
        <v>0</v>
      </c>
      <c r="J40" s="97">
        <f>IF(I40&gt;0,0,[1]ESF!J46-[1]ESF!I46)</f>
        <v>0</v>
      </c>
      <c r="K40" s="481"/>
    </row>
    <row r="41" spans="1:11">
      <c r="A41" s="49"/>
      <c r="B41" s="655"/>
      <c r="C41" s="655"/>
      <c r="D41" s="655"/>
      <c r="E41" s="655"/>
      <c r="F41" s="45"/>
      <c r="G41" s="648"/>
      <c r="H41" s="648"/>
      <c r="I41" s="97"/>
      <c r="J41" s="96"/>
      <c r="K41" s="481"/>
    </row>
    <row r="42" spans="1:11">
      <c r="A42" s="49"/>
      <c r="B42" s="655"/>
      <c r="C42" s="655"/>
      <c r="D42" s="655"/>
      <c r="E42" s="655"/>
      <c r="F42" s="45"/>
      <c r="G42" s="787" t="s">
        <v>52</v>
      </c>
      <c r="H42" s="787"/>
      <c r="I42" s="97">
        <v>0</v>
      </c>
      <c r="J42" s="96">
        <f>+J44+J45</f>
        <v>7997540.9500000002</v>
      </c>
      <c r="K42" s="481"/>
    </row>
    <row r="43" spans="1:11">
      <c r="A43" s="49"/>
      <c r="B43" s="655"/>
      <c r="C43" s="655"/>
      <c r="D43" s="655"/>
      <c r="E43" s="655"/>
      <c r="F43" s="45"/>
      <c r="G43" s="648"/>
      <c r="H43" s="648"/>
      <c r="I43" s="97"/>
      <c r="J43" s="97"/>
      <c r="K43" s="481"/>
    </row>
    <row r="44" spans="1:11" ht="15">
      <c r="A44" s="49"/>
      <c r="B44" s="655"/>
      <c r="C44" s="655"/>
      <c r="D44" s="655"/>
      <c r="E44" s="655"/>
      <c r="F44" s="45"/>
      <c r="G44" s="785" t="s">
        <v>53</v>
      </c>
      <c r="H44" s="785"/>
      <c r="I44" s="548">
        <v>0</v>
      </c>
      <c r="J44" s="97">
        <v>1172731.26</v>
      </c>
      <c r="K44" s="481"/>
    </row>
    <row r="45" spans="1:11" ht="15">
      <c r="A45" s="49"/>
      <c r="B45" s="655"/>
      <c r="C45" s="655"/>
      <c r="D45" s="655"/>
      <c r="E45" s="655"/>
      <c r="F45" s="45"/>
      <c r="G45" s="785" t="s">
        <v>54</v>
      </c>
      <c r="H45" s="785"/>
      <c r="I45" s="97"/>
      <c r="J45" s="548">
        <v>6824809.6900000004</v>
      </c>
      <c r="K45" s="481"/>
    </row>
    <row r="46" spans="1:11">
      <c r="A46" s="49"/>
      <c r="B46" s="655"/>
      <c r="C46" s="655"/>
      <c r="D46" s="655"/>
      <c r="E46" s="655"/>
      <c r="F46" s="45"/>
      <c r="G46" s="785" t="s">
        <v>55</v>
      </c>
      <c r="H46" s="785"/>
      <c r="I46" s="97">
        <f>IF([1]ESF!I52&gt;[1]ESF!J52,[1]ESF!I52-[1]ESF!J52,0)</f>
        <v>0</v>
      </c>
      <c r="J46" s="97">
        <f>IF(I46&gt;0,0,[1]ESF!J52-[1]ESF!I52)</f>
        <v>0</v>
      </c>
      <c r="K46" s="481"/>
    </row>
    <row r="47" spans="1:11">
      <c r="A47" s="49"/>
      <c r="B47" s="655"/>
      <c r="C47" s="655"/>
      <c r="D47" s="655"/>
      <c r="E47" s="655"/>
      <c r="F47" s="45"/>
      <c r="G47" s="785" t="s">
        <v>56</v>
      </c>
      <c r="H47" s="785"/>
      <c r="I47" s="97">
        <f>IF([1]ESF!I53&gt;[1]ESF!J53,[1]ESF!I53-[1]ESF!J53,0)</f>
        <v>0</v>
      </c>
      <c r="J47" s="97">
        <f>IF(I47&gt;0,0,[1]ESF!J53-[1]ESF!I53)</f>
        <v>0</v>
      </c>
      <c r="K47" s="481"/>
    </row>
    <row r="48" spans="1:11">
      <c r="A48" s="47"/>
      <c r="B48" s="655"/>
      <c r="C48" s="655"/>
      <c r="D48" s="655"/>
      <c r="E48" s="655"/>
      <c r="F48" s="45"/>
      <c r="G48" s="785" t="s">
        <v>57</v>
      </c>
      <c r="H48" s="785"/>
      <c r="I48" s="97">
        <f>IF([1]ESF!I54&gt;[1]ESF!J54,[1]ESF!I54-[1]ESF!J54,0)</f>
        <v>0</v>
      </c>
      <c r="J48" s="97">
        <f>IF(I48&gt;0,0,[1]ESF!J54-[1]ESF!I54)</f>
        <v>0</v>
      </c>
      <c r="K48" s="481"/>
    </row>
    <row r="49" spans="1:11">
      <c r="A49" s="49"/>
      <c r="B49" s="655"/>
      <c r="C49" s="655"/>
      <c r="D49" s="655"/>
      <c r="E49" s="655"/>
      <c r="F49" s="45"/>
      <c r="G49" s="648"/>
      <c r="H49" s="648"/>
      <c r="I49" s="97"/>
      <c r="J49" s="97"/>
      <c r="K49" s="481"/>
    </row>
    <row r="50" spans="1:11" ht="26.1" customHeight="1">
      <c r="A50" s="47"/>
      <c r="B50" s="655"/>
      <c r="C50" s="655"/>
      <c r="D50" s="655"/>
      <c r="E50" s="655"/>
      <c r="F50" s="45"/>
      <c r="G50" s="787" t="s">
        <v>77</v>
      </c>
      <c r="H50" s="787"/>
      <c r="I50" s="97">
        <f>SUM(I52:I53)</f>
        <v>0</v>
      </c>
      <c r="J50" s="97">
        <f>SUM(J52:J53)</f>
        <v>0</v>
      </c>
      <c r="K50" s="481"/>
    </row>
    <row r="51" spans="1:11">
      <c r="A51" s="49"/>
      <c r="B51" s="655"/>
      <c r="C51" s="655"/>
      <c r="D51" s="655"/>
      <c r="E51" s="655"/>
      <c r="F51" s="45"/>
      <c r="G51" s="648"/>
      <c r="H51" s="648"/>
      <c r="I51" s="97"/>
      <c r="J51" s="97"/>
      <c r="K51" s="481"/>
    </row>
    <row r="52" spans="1:11">
      <c r="A52" s="49"/>
      <c r="B52" s="655"/>
      <c r="C52" s="655"/>
      <c r="D52" s="655"/>
      <c r="E52" s="655"/>
      <c r="F52" s="45"/>
      <c r="G52" s="785" t="s">
        <v>59</v>
      </c>
      <c r="H52" s="785"/>
      <c r="I52" s="97">
        <f>IF([1]ESF!I58&gt;[1]ESF!J58,[1]ESF!I58-[1]ESF!J58,0)</f>
        <v>0</v>
      </c>
      <c r="J52" s="97">
        <f>IF(I52&gt;0,0,[1]ESF!J58-[1]ESF!I58)</f>
        <v>0</v>
      </c>
      <c r="K52" s="481"/>
    </row>
    <row r="53" spans="1:11" ht="19.5" customHeight="1">
      <c r="A53" s="100"/>
      <c r="B53" s="410"/>
      <c r="C53" s="410"/>
      <c r="D53" s="410"/>
      <c r="E53" s="410"/>
      <c r="F53" s="482"/>
      <c r="G53" s="802" t="s">
        <v>60</v>
      </c>
      <c r="H53" s="802"/>
      <c r="I53" s="511">
        <f>IF([1]ESF!I59&gt;[1]ESF!J59,[1]ESF!I59-[1]ESF!J59,0)</f>
        <v>0</v>
      </c>
      <c r="J53" s="511">
        <f>IF(I53&gt;0,0,[1]ESF!J59-[1]ESF!I59)</f>
        <v>0</v>
      </c>
      <c r="K53" s="484"/>
    </row>
    <row r="54" spans="1:11" ht="6" customHeight="1">
      <c r="A54" s="101"/>
      <c r="B54" s="410"/>
      <c r="C54" s="489"/>
      <c r="D54" s="490"/>
      <c r="E54" s="491"/>
      <c r="F54" s="491"/>
      <c r="G54" s="410"/>
      <c r="H54" s="512"/>
      <c r="I54" s="490"/>
      <c r="J54" s="491"/>
      <c r="K54" s="491"/>
    </row>
    <row r="55" spans="1:11" ht="6" customHeight="1">
      <c r="A55" s="655"/>
      <c r="C55" s="51"/>
      <c r="D55" s="62"/>
      <c r="E55" s="63"/>
      <c r="F55" s="63"/>
      <c r="H55" s="102"/>
      <c r="I55" s="62"/>
      <c r="J55" s="63"/>
      <c r="K55" s="63"/>
    </row>
    <row r="56" spans="1:11" ht="6" customHeight="1">
      <c r="B56" s="51"/>
      <c r="C56" s="62"/>
      <c r="D56" s="63"/>
      <c r="E56" s="63"/>
      <c r="G56" s="64"/>
      <c r="H56" s="103"/>
      <c r="I56" s="63"/>
      <c r="J56" s="63"/>
    </row>
    <row r="57" spans="1:11" ht="15" customHeight="1">
      <c r="B57" s="801" t="s">
        <v>76</v>
      </c>
      <c r="C57" s="801"/>
      <c r="D57" s="801"/>
      <c r="E57" s="801"/>
      <c r="F57" s="801"/>
      <c r="G57" s="801"/>
      <c r="H57" s="801"/>
      <c r="I57" s="801"/>
      <c r="J57" s="801"/>
    </row>
    <row r="58" spans="1:11" ht="9.75" customHeight="1">
      <c r="B58" s="51"/>
      <c r="C58" s="62"/>
      <c r="D58" s="63"/>
      <c r="E58" s="63"/>
      <c r="G58" s="64"/>
      <c r="H58" s="103"/>
      <c r="I58" s="63"/>
      <c r="J58" s="63"/>
    </row>
    <row r="59" spans="1:11" ht="50.1" customHeight="1">
      <c r="B59" s="51"/>
      <c r="C59" s="104"/>
      <c r="D59" s="105"/>
      <c r="E59" s="63"/>
      <c r="G59" s="106"/>
      <c r="H59" s="107"/>
      <c r="I59" s="63"/>
      <c r="J59" s="63"/>
    </row>
    <row r="60" spans="1:11" s="368" customFormat="1" ht="12.95" customHeight="1">
      <c r="C60" s="459"/>
      <c r="D60" s="459"/>
      <c r="G60" s="460"/>
      <c r="H60" s="460"/>
    </row>
    <row r="61" spans="1:11" s="368" customFormat="1" ht="12">
      <c r="C61" s="803" t="s">
        <v>757</v>
      </c>
      <c r="D61" s="803"/>
      <c r="G61" s="803" t="s">
        <v>758</v>
      </c>
      <c r="H61" s="803"/>
    </row>
    <row r="62" spans="1:11" s="368" customFormat="1" ht="12">
      <c r="C62" s="790" t="s">
        <v>1072</v>
      </c>
      <c r="D62" s="790"/>
      <c r="G62" s="790" t="s">
        <v>1096</v>
      </c>
      <c r="H62" s="790"/>
    </row>
  </sheetData>
  <sheetProtection formatCells="0" selectLockedCells="1"/>
  <mergeCells count="62">
    <mergeCell ref="B9:C9"/>
    <mergeCell ref="G9:H9"/>
    <mergeCell ref="C1:I1"/>
    <mergeCell ref="C2:I2"/>
    <mergeCell ref="A3:K3"/>
    <mergeCell ref="A4:K4"/>
    <mergeCell ref="E5:G5"/>
    <mergeCell ref="B12:C12"/>
    <mergeCell ref="G12:H12"/>
    <mergeCell ref="B14:C14"/>
    <mergeCell ref="G14:H14"/>
    <mergeCell ref="B16:C16"/>
    <mergeCell ref="G16:H16"/>
    <mergeCell ref="B17:C17"/>
    <mergeCell ref="G17:H17"/>
    <mergeCell ref="B18:C18"/>
    <mergeCell ref="G18:H18"/>
    <mergeCell ref="B19:C19"/>
    <mergeCell ref="G19:H19"/>
    <mergeCell ref="B20:C20"/>
    <mergeCell ref="G20:H20"/>
    <mergeCell ref="B21:C21"/>
    <mergeCell ref="G21:H21"/>
    <mergeCell ref="B22:C22"/>
    <mergeCell ref="G22:H22"/>
    <mergeCell ref="G23:H23"/>
    <mergeCell ref="B24:C24"/>
    <mergeCell ref="G25:H25"/>
    <mergeCell ref="B26:C26"/>
    <mergeCell ref="B27:C27"/>
    <mergeCell ref="G27:H27"/>
    <mergeCell ref="B34:C34"/>
    <mergeCell ref="G34:H34"/>
    <mergeCell ref="B28:C28"/>
    <mergeCell ref="G28:H28"/>
    <mergeCell ref="B29:C29"/>
    <mergeCell ref="G29:H29"/>
    <mergeCell ref="B30:C30"/>
    <mergeCell ref="G30:H30"/>
    <mergeCell ref="B31:C31"/>
    <mergeCell ref="G31:H31"/>
    <mergeCell ref="B32:C32"/>
    <mergeCell ref="G32:H32"/>
    <mergeCell ref="B33:C33"/>
    <mergeCell ref="G52:H52"/>
    <mergeCell ref="G36:H36"/>
    <mergeCell ref="G38:H38"/>
    <mergeCell ref="G39:H39"/>
    <mergeCell ref="G40:H40"/>
    <mergeCell ref="G42:H42"/>
    <mergeCell ref="G44:H44"/>
    <mergeCell ref="G45:H45"/>
    <mergeCell ref="G46:H46"/>
    <mergeCell ref="G47:H47"/>
    <mergeCell ref="G48:H48"/>
    <mergeCell ref="G50:H50"/>
    <mergeCell ref="G53:H53"/>
    <mergeCell ref="B57:J57"/>
    <mergeCell ref="C61:D61"/>
    <mergeCell ref="G61:H61"/>
    <mergeCell ref="C62:D62"/>
    <mergeCell ref="G62:H62"/>
  </mergeCells>
  <printOptions horizontalCentered="1" verticalCentered="1"/>
  <pageMargins left="0" right="0" top="0.25" bottom="0.59055118110236227" header="0" footer="0"/>
  <pageSetup paperSize="9" scale="6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4"/>
  <sheetViews>
    <sheetView showGridLines="0" zoomScale="115" zoomScaleNormal="115" workbookViewId="0">
      <selection sqref="A1:XFD1048576"/>
    </sheetView>
  </sheetViews>
  <sheetFormatPr baseColWidth="10" defaultRowHeight="12.75"/>
  <cols>
    <col min="1" max="1" width="1.140625" style="23" customWidth="1"/>
    <col min="2" max="2" width="11.7109375" style="23" customWidth="1"/>
    <col min="3" max="3" width="54.42578125" style="23" customWidth="1"/>
    <col min="4" max="4" width="19.140625" style="123" customWidth="1"/>
    <col min="5" max="5" width="19.28515625" style="23" customWidth="1"/>
    <col min="6" max="6" width="20.7109375" style="23" customWidth="1"/>
    <col min="7" max="7" width="21.28515625" style="23" customWidth="1"/>
    <col min="8" max="8" width="21" style="23" customWidth="1"/>
    <col min="9" max="9" width="1.140625" style="23" customWidth="1"/>
    <col min="10" max="16384" width="11.42578125" style="23"/>
  </cols>
  <sheetData>
    <row r="1" spans="1:11" s="678" customFormat="1">
      <c r="A1" s="68"/>
      <c r="B1" s="69"/>
      <c r="C1" s="805" t="s">
        <v>1228</v>
      </c>
      <c r="D1" s="805"/>
      <c r="E1" s="805"/>
      <c r="F1" s="805"/>
      <c r="G1" s="805"/>
      <c r="H1" s="69"/>
      <c r="I1" s="69"/>
      <c r="J1" s="23"/>
      <c r="K1" s="23"/>
    </row>
    <row r="2" spans="1:11" s="678" customFormat="1" ht="14.1" customHeight="1">
      <c r="A2" s="68"/>
      <c r="B2" s="69"/>
      <c r="C2" s="805" t="s">
        <v>434</v>
      </c>
      <c r="D2" s="805"/>
      <c r="E2" s="805"/>
      <c r="F2" s="805"/>
      <c r="G2" s="805"/>
      <c r="H2" s="69"/>
      <c r="I2" s="69"/>
      <c r="J2" s="108"/>
      <c r="K2" s="23"/>
    </row>
    <row r="3" spans="1:11" s="678" customFormat="1" ht="14.1" customHeight="1">
      <c r="A3" s="89"/>
      <c r="B3" s="89"/>
      <c r="C3" s="782" t="s">
        <v>1225</v>
      </c>
      <c r="D3" s="782"/>
      <c r="E3" s="782"/>
      <c r="F3" s="782"/>
      <c r="G3" s="782"/>
      <c r="H3" s="89"/>
      <c r="I3" s="69"/>
      <c r="J3" s="108"/>
      <c r="K3" s="23"/>
    </row>
    <row r="4" spans="1:11" s="678" customFormat="1" ht="14.1" customHeight="1">
      <c r="A4" s="68"/>
      <c r="B4" s="69"/>
      <c r="C4" s="805" t="s">
        <v>879</v>
      </c>
      <c r="D4" s="805"/>
      <c r="E4" s="805"/>
      <c r="F4" s="805"/>
      <c r="G4" s="805"/>
      <c r="H4" s="69"/>
      <c r="I4" s="69"/>
      <c r="J4" s="108"/>
      <c r="K4" s="23"/>
    </row>
    <row r="5" spans="1:11" s="678" customFormat="1" ht="20.100000000000001" customHeight="1">
      <c r="A5" s="72"/>
      <c r="B5" s="28"/>
      <c r="C5" s="28" t="s">
        <v>3</v>
      </c>
      <c r="D5" s="783" t="s">
        <v>509</v>
      </c>
      <c r="E5" s="783"/>
      <c r="F5" s="783"/>
      <c r="H5" s="29"/>
      <c r="I5" s="29"/>
    </row>
    <row r="6" spans="1:11" s="678" customFormat="1" ht="6.75" customHeight="1">
      <c r="A6" s="804"/>
      <c r="B6" s="804"/>
      <c r="C6" s="804"/>
      <c r="D6" s="804"/>
      <c r="E6" s="804"/>
      <c r="F6" s="804"/>
      <c r="G6" s="804"/>
      <c r="H6" s="804"/>
      <c r="I6" s="804"/>
    </row>
    <row r="7" spans="1:11" s="678" customFormat="1" ht="3" customHeight="1">
      <c r="A7" s="804"/>
      <c r="B7" s="804"/>
      <c r="C7" s="804"/>
      <c r="D7" s="804"/>
      <c r="E7" s="804"/>
      <c r="F7" s="804"/>
      <c r="G7" s="804"/>
      <c r="H7" s="804"/>
      <c r="I7" s="804"/>
    </row>
    <row r="8" spans="1:11" s="111" customFormat="1">
      <c r="A8" s="109"/>
      <c r="B8" s="807" t="s">
        <v>74</v>
      </c>
      <c r="C8" s="807"/>
      <c r="D8" s="691" t="s">
        <v>135</v>
      </c>
      <c r="E8" s="691" t="s">
        <v>136</v>
      </c>
      <c r="F8" s="693" t="s">
        <v>137</v>
      </c>
      <c r="G8" s="693" t="s">
        <v>138</v>
      </c>
      <c r="H8" s="693" t="s">
        <v>139</v>
      </c>
      <c r="I8" s="110"/>
    </row>
    <row r="9" spans="1:11" s="111" customFormat="1">
      <c r="A9" s="112"/>
      <c r="B9" s="808"/>
      <c r="C9" s="808"/>
      <c r="D9" s="498">
        <v>1</v>
      </c>
      <c r="E9" s="498">
        <v>2</v>
      </c>
      <c r="F9" s="694">
        <v>3</v>
      </c>
      <c r="G9" s="694" t="s">
        <v>140</v>
      </c>
      <c r="H9" s="694" t="s">
        <v>141</v>
      </c>
      <c r="I9" s="499"/>
    </row>
    <row r="10" spans="1:11" s="678" customFormat="1" ht="3" customHeight="1">
      <c r="A10" s="809"/>
      <c r="B10" s="804"/>
      <c r="C10" s="804"/>
      <c r="D10" s="804"/>
      <c r="E10" s="804"/>
      <c r="F10" s="804"/>
      <c r="G10" s="804"/>
      <c r="H10" s="804"/>
      <c r="I10" s="810"/>
    </row>
    <row r="11" spans="1:11" s="678" customFormat="1" ht="3" customHeight="1">
      <c r="A11" s="811"/>
      <c r="B11" s="812"/>
      <c r="C11" s="812"/>
      <c r="D11" s="812"/>
      <c r="E11" s="812"/>
      <c r="F11" s="812"/>
      <c r="G11" s="812"/>
      <c r="H11" s="812"/>
      <c r="I11" s="813"/>
      <c r="J11" s="23"/>
      <c r="K11" s="23"/>
    </row>
    <row r="12" spans="1:11" s="678" customFormat="1">
      <c r="A12" s="113"/>
      <c r="B12" s="814" t="s">
        <v>5</v>
      </c>
      <c r="C12" s="814"/>
      <c r="D12" s="114">
        <f>+D14+D24</f>
        <v>463060274.36000001</v>
      </c>
      <c r="E12" s="114">
        <f>+E14+E24</f>
        <v>838093130.30000007</v>
      </c>
      <c r="F12" s="114">
        <f>+F14+F24</f>
        <v>847498342.23000002</v>
      </c>
      <c r="G12" s="114">
        <f>D12+E12-F12</f>
        <v>453655062.43000007</v>
      </c>
      <c r="H12" s="114">
        <f>+H14+H24</f>
        <v>-9405212.2300000042</v>
      </c>
      <c r="I12" s="500"/>
      <c r="J12" s="23"/>
      <c r="K12" s="23"/>
    </row>
    <row r="13" spans="1:11" s="678" customFormat="1" ht="5.0999999999999996" customHeight="1">
      <c r="A13" s="113"/>
      <c r="B13" s="115"/>
      <c r="C13" s="115"/>
      <c r="D13" s="114"/>
      <c r="E13" s="114"/>
      <c r="F13" s="114"/>
      <c r="G13" s="114">
        <f t="shared" ref="G13" si="0">+D13+E13-F13</f>
        <v>0</v>
      </c>
      <c r="H13" s="114"/>
      <c r="I13" s="500"/>
      <c r="J13" s="23"/>
      <c r="K13" s="23"/>
    </row>
    <row r="14" spans="1:11" s="678" customFormat="1">
      <c r="A14" s="116"/>
      <c r="B14" s="787" t="s">
        <v>7</v>
      </c>
      <c r="C14" s="787"/>
      <c r="D14" s="117">
        <f>SUM(D16:D22)</f>
        <v>72025840.650000006</v>
      </c>
      <c r="E14" s="117">
        <f>SUM(E16:E22)</f>
        <v>822274738.47000003</v>
      </c>
      <c r="F14" s="117">
        <f>SUM(F16:F22)</f>
        <v>828650301.50999999</v>
      </c>
      <c r="G14" s="114">
        <f>+G16+G17+G18+G19+G22</f>
        <v>65650277.210000001</v>
      </c>
      <c r="H14" s="117">
        <f>+G14-D14</f>
        <v>-6375563.4400000051</v>
      </c>
      <c r="I14" s="501"/>
      <c r="J14" s="23"/>
      <c r="K14" s="118"/>
    </row>
    <row r="15" spans="1:11" s="678" customFormat="1" ht="5.0999999999999996" customHeight="1">
      <c r="A15" s="93"/>
      <c r="B15" s="45"/>
      <c r="C15" s="45"/>
      <c r="D15" s="119"/>
      <c r="E15" s="119"/>
      <c r="F15" s="119"/>
      <c r="G15" s="695"/>
      <c r="H15" s="119"/>
      <c r="I15" s="486"/>
      <c r="J15" s="23"/>
      <c r="K15" s="118"/>
    </row>
    <row r="16" spans="1:11" s="678" customFormat="1" ht="19.5" customHeight="1">
      <c r="A16" s="93"/>
      <c r="B16" s="806" t="s">
        <v>9</v>
      </c>
      <c r="C16" s="806"/>
      <c r="D16" s="119">
        <v>51351923.18</v>
      </c>
      <c r="E16" s="119">
        <v>558727169.25</v>
      </c>
      <c r="F16" s="119">
        <v>563305219.23000002</v>
      </c>
      <c r="G16" s="119">
        <v>46773873.200000003</v>
      </c>
      <c r="H16" s="82">
        <v>-4578049.9800000004</v>
      </c>
      <c r="I16" s="486"/>
      <c r="J16" s="23"/>
      <c r="K16" s="118"/>
    </row>
    <row r="17" spans="1:14" s="678" customFormat="1" ht="19.5" customHeight="1">
      <c r="A17" s="93"/>
      <c r="B17" s="806" t="s">
        <v>11</v>
      </c>
      <c r="C17" s="806"/>
      <c r="D17" s="119">
        <v>18863713.32</v>
      </c>
      <c r="E17" s="119">
        <v>258811215.47</v>
      </c>
      <c r="F17" s="119">
        <v>260851035.63999999</v>
      </c>
      <c r="G17" s="119">
        <v>16823893.149999999</v>
      </c>
      <c r="H17" s="82">
        <v>-2039820.17</v>
      </c>
      <c r="I17" s="486"/>
      <c r="J17" s="23"/>
      <c r="K17" s="118"/>
    </row>
    <row r="18" spans="1:14" s="678" customFormat="1" ht="19.5" customHeight="1">
      <c r="A18" s="93"/>
      <c r="B18" s="806" t="s">
        <v>13</v>
      </c>
      <c r="C18" s="806"/>
      <c r="D18" s="119">
        <v>1656797.29</v>
      </c>
      <c r="E18" s="119">
        <v>4736353.75</v>
      </c>
      <c r="F18" s="119">
        <v>4494046.6399999997</v>
      </c>
      <c r="G18" s="119">
        <v>1899104</v>
      </c>
      <c r="H18" s="82">
        <v>242307.11</v>
      </c>
      <c r="I18" s="486"/>
      <c r="J18" s="23"/>
      <c r="K18" s="118"/>
    </row>
    <row r="19" spans="1:14" s="678" customFormat="1" ht="19.5" customHeight="1">
      <c r="A19" s="93"/>
      <c r="B19" s="806" t="s">
        <v>15</v>
      </c>
      <c r="C19" s="806"/>
      <c r="D19" s="119">
        <v>6048.86</v>
      </c>
      <c r="E19" s="119">
        <v>0</v>
      </c>
      <c r="F19" s="119"/>
      <c r="G19" s="119">
        <v>6048.86</v>
      </c>
      <c r="H19" s="82">
        <v>0</v>
      </c>
      <c r="I19" s="486"/>
      <c r="J19" s="23"/>
      <c r="K19" s="118"/>
      <c r="N19" s="678" t="s">
        <v>129</v>
      </c>
    </row>
    <row r="20" spans="1:14" s="678" customFormat="1" ht="19.5" customHeight="1">
      <c r="A20" s="93"/>
      <c r="B20" s="806" t="s">
        <v>17</v>
      </c>
      <c r="C20" s="806"/>
      <c r="D20" s="119">
        <f>+[2]ESF!E20</f>
        <v>0</v>
      </c>
      <c r="E20" s="119">
        <v>0</v>
      </c>
      <c r="F20" s="119">
        <v>0</v>
      </c>
      <c r="G20" s="82">
        <f t="shared" ref="G20:G22" si="1">+D20+E20-F20</f>
        <v>0</v>
      </c>
      <c r="H20" s="82">
        <f t="shared" ref="H20:H21" si="2">+G20-D20</f>
        <v>0</v>
      </c>
      <c r="I20" s="486"/>
      <c r="J20" s="23"/>
      <c r="K20" s="118"/>
    </row>
    <row r="21" spans="1:14" s="678" customFormat="1" ht="19.5" customHeight="1">
      <c r="A21" s="93"/>
      <c r="B21" s="806" t="s">
        <v>19</v>
      </c>
      <c r="C21" s="806"/>
      <c r="D21" s="119">
        <f>+[2]ESF!E21</f>
        <v>0</v>
      </c>
      <c r="E21" s="119">
        <v>0</v>
      </c>
      <c r="F21" s="119">
        <v>0</v>
      </c>
      <c r="G21" s="82">
        <f t="shared" si="1"/>
        <v>0</v>
      </c>
      <c r="H21" s="82">
        <f t="shared" si="2"/>
        <v>0</v>
      </c>
      <c r="I21" s="486"/>
      <c r="J21" s="23"/>
      <c r="K21" s="118"/>
      <c r="L21" s="678" t="s">
        <v>129</v>
      </c>
    </row>
    <row r="22" spans="1:14" ht="19.5" customHeight="1">
      <c r="A22" s="93"/>
      <c r="B22" s="806" t="s">
        <v>21</v>
      </c>
      <c r="C22" s="806"/>
      <c r="D22" s="119">
        <v>147358</v>
      </c>
      <c r="E22" s="119">
        <v>0</v>
      </c>
      <c r="F22" s="119">
        <v>0</v>
      </c>
      <c r="G22" s="82">
        <f t="shared" si="1"/>
        <v>147358</v>
      </c>
      <c r="H22" s="82">
        <f>+G22-D22</f>
        <v>0</v>
      </c>
      <c r="I22" s="486"/>
      <c r="K22" s="118" t="str">
        <f>IF(G22=[2]ESF!D22," ","Error")</f>
        <v xml:space="preserve"> </v>
      </c>
    </row>
    <row r="23" spans="1:14">
      <c r="A23" s="93"/>
      <c r="B23" s="692"/>
      <c r="C23" s="692"/>
      <c r="D23" s="119"/>
      <c r="E23" s="119"/>
      <c r="F23" s="119"/>
      <c r="G23" s="120"/>
      <c r="H23" s="120"/>
      <c r="I23" s="486"/>
      <c r="K23" s="118"/>
    </row>
    <row r="24" spans="1:14">
      <c r="A24" s="116"/>
      <c r="B24" s="787" t="s">
        <v>26</v>
      </c>
      <c r="C24" s="787"/>
      <c r="D24" s="114">
        <f>SUM(D26:D34)</f>
        <v>391034433.71000004</v>
      </c>
      <c r="E24" s="114">
        <f>SUM(E26:E34)</f>
        <v>15818391.83</v>
      </c>
      <c r="F24" s="114">
        <f>SUM(F26:F31)</f>
        <v>18848040.719999999</v>
      </c>
      <c r="G24" s="117">
        <f>SUM(G27:G31)</f>
        <v>388004784.81999999</v>
      </c>
      <c r="H24" s="117">
        <f>SUM(H28:H31)</f>
        <v>-3029648.79</v>
      </c>
      <c r="I24" s="501"/>
      <c r="K24" s="118"/>
    </row>
    <row r="25" spans="1:14" ht="5.0999999999999996" customHeight="1">
      <c r="A25" s="93"/>
      <c r="B25" s="45"/>
      <c r="C25" s="692"/>
      <c r="D25" s="119"/>
      <c r="E25" s="119"/>
      <c r="F25" s="119"/>
      <c r="G25" s="119"/>
      <c r="H25" s="119"/>
      <c r="I25" s="486"/>
      <c r="K25" s="118"/>
    </row>
    <row r="26" spans="1:14" ht="19.5" customHeight="1">
      <c r="A26" s="93"/>
      <c r="B26" s="806" t="s">
        <v>28</v>
      </c>
      <c r="C26" s="806"/>
      <c r="D26" s="119">
        <f>+[2]ESF!E29</f>
        <v>0</v>
      </c>
      <c r="E26" s="119">
        <v>0</v>
      </c>
      <c r="F26" s="119">
        <v>0</v>
      </c>
      <c r="G26" s="82">
        <f>+D26+E26-F26</f>
        <v>0</v>
      </c>
      <c r="H26" s="82">
        <f>+G26-D26</f>
        <v>0</v>
      </c>
      <c r="I26" s="486"/>
      <c r="K26" s="118"/>
    </row>
    <row r="27" spans="1:14" ht="19.5" customHeight="1">
      <c r="A27" s="93"/>
      <c r="B27" s="806" t="s">
        <v>30</v>
      </c>
      <c r="C27" s="806"/>
      <c r="D27" s="119">
        <f>+[2]ESF!E30</f>
        <v>0</v>
      </c>
      <c r="E27" s="119">
        <v>0</v>
      </c>
      <c r="F27" s="119">
        <v>0</v>
      </c>
      <c r="G27" s="82">
        <f t="shared" ref="G27:G34" si="3">+D27+E27-F27</f>
        <v>0</v>
      </c>
      <c r="H27" s="82">
        <f t="shared" ref="H27:H34" si="4">+G27-D27</f>
        <v>0</v>
      </c>
      <c r="I27" s="486"/>
      <c r="K27" s="118"/>
    </row>
    <row r="28" spans="1:14" ht="19.5" customHeight="1">
      <c r="A28" s="93"/>
      <c r="B28" s="806" t="s">
        <v>32</v>
      </c>
      <c r="C28" s="806"/>
      <c r="D28" s="119">
        <v>332907344.14999998</v>
      </c>
      <c r="E28" s="119">
        <v>7757115.8399999999</v>
      </c>
      <c r="F28" s="119">
        <v>1411239.75</v>
      </c>
      <c r="G28" s="119">
        <v>339253220.24000001</v>
      </c>
      <c r="H28" s="119">
        <v>6345876.0899999999</v>
      </c>
      <c r="I28" s="486"/>
      <c r="K28" s="118"/>
    </row>
    <row r="29" spans="1:14" ht="19.5" customHeight="1">
      <c r="A29" s="93"/>
      <c r="B29" s="806" t="s">
        <v>142</v>
      </c>
      <c r="C29" s="806"/>
      <c r="D29" s="119">
        <v>185038111.46000001</v>
      </c>
      <c r="E29" s="119">
        <v>3950837.07</v>
      </c>
      <c r="F29" s="119">
        <v>5374827.4000000004</v>
      </c>
      <c r="G29" s="119">
        <v>183614121.13</v>
      </c>
      <c r="H29" s="119">
        <v>-1423990.33</v>
      </c>
      <c r="I29" s="486"/>
      <c r="K29" s="118"/>
    </row>
    <row r="30" spans="1:14" ht="19.5" customHeight="1">
      <c r="A30" s="93"/>
      <c r="B30" s="806" t="s">
        <v>36</v>
      </c>
      <c r="C30" s="806"/>
      <c r="D30" s="119"/>
      <c r="E30" s="119">
        <v>0</v>
      </c>
      <c r="F30" s="119"/>
      <c r="G30" s="119">
        <f t="shared" si="3"/>
        <v>0</v>
      </c>
      <c r="H30" s="119">
        <f t="shared" si="4"/>
        <v>0</v>
      </c>
      <c r="I30" s="486"/>
      <c r="K30" s="118"/>
    </row>
    <row r="31" spans="1:14" ht="19.5" customHeight="1">
      <c r="A31" s="93"/>
      <c r="B31" s="806" t="s">
        <v>38</v>
      </c>
      <c r="C31" s="806"/>
      <c r="D31" s="119">
        <v>-126911021.90000001</v>
      </c>
      <c r="E31" s="119">
        <v>4110438.92</v>
      </c>
      <c r="F31" s="119">
        <v>12061973.57</v>
      </c>
      <c r="G31" s="119">
        <v>-134862556.55000001</v>
      </c>
      <c r="H31" s="119">
        <v>-7951534.5499999998</v>
      </c>
      <c r="I31" s="486"/>
      <c r="K31" s="118"/>
    </row>
    <row r="32" spans="1:14" ht="19.5" customHeight="1">
      <c r="A32" s="93"/>
      <c r="B32" s="806" t="s">
        <v>40</v>
      </c>
      <c r="C32" s="806"/>
      <c r="D32" s="119">
        <f>+[2]ESF!E35</f>
        <v>0</v>
      </c>
      <c r="E32" s="119">
        <v>0</v>
      </c>
      <c r="F32" s="119">
        <v>0</v>
      </c>
      <c r="G32" s="82">
        <f t="shared" si="3"/>
        <v>0</v>
      </c>
      <c r="H32" s="82">
        <f t="shared" si="4"/>
        <v>0</v>
      </c>
      <c r="I32" s="486"/>
      <c r="K32" s="118"/>
    </row>
    <row r="33" spans="1:17" ht="19.5" customHeight="1">
      <c r="A33" s="93"/>
      <c r="B33" s="806" t="s">
        <v>41</v>
      </c>
      <c r="C33" s="806"/>
      <c r="D33" s="119">
        <f>+[2]ESF!E36</f>
        <v>0</v>
      </c>
      <c r="E33" s="119">
        <v>0</v>
      </c>
      <c r="F33" s="119">
        <v>0</v>
      </c>
      <c r="G33" s="82">
        <f t="shared" si="3"/>
        <v>0</v>
      </c>
      <c r="H33" s="82">
        <f t="shared" si="4"/>
        <v>0</v>
      </c>
      <c r="I33" s="486"/>
      <c r="K33" s="118"/>
    </row>
    <row r="34" spans="1:17" ht="19.5" customHeight="1">
      <c r="A34" s="93"/>
      <c r="B34" s="806" t="s">
        <v>43</v>
      </c>
      <c r="C34" s="806"/>
      <c r="D34" s="119">
        <f>+[2]ESF!E37</f>
        <v>0</v>
      </c>
      <c r="E34" s="50">
        <v>0</v>
      </c>
      <c r="F34" s="119">
        <v>0</v>
      </c>
      <c r="G34" s="82">
        <f t="shared" si="3"/>
        <v>0</v>
      </c>
      <c r="H34" s="82">
        <f t="shared" si="4"/>
        <v>0</v>
      </c>
      <c r="I34" s="486"/>
      <c r="K34" s="118" t="str">
        <f>IF(G34=[2]ESF!D37," ","error")</f>
        <v xml:space="preserve"> </v>
      </c>
    </row>
    <row r="35" spans="1:17">
      <c r="A35" s="93"/>
      <c r="B35" s="692"/>
      <c r="C35" s="692"/>
      <c r="D35" s="120"/>
      <c r="E35" s="119"/>
      <c r="F35" s="119"/>
      <c r="G35" s="119"/>
      <c r="H35" s="119"/>
      <c r="I35" s="486"/>
      <c r="K35" s="118"/>
    </row>
    <row r="36" spans="1:17" ht="6" customHeight="1">
      <c r="A36" s="815"/>
      <c r="B36" s="816"/>
      <c r="C36" s="816"/>
      <c r="D36" s="816"/>
      <c r="E36" s="816"/>
      <c r="F36" s="816"/>
      <c r="G36" s="816"/>
      <c r="H36" s="816"/>
      <c r="I36" s="817"/>
    </row>
    <row r="37" spans="1:17" ht="6" customHeight="1">
      <c r="A37" s="46"/>
      <c r="B37" s="121"/>
      <c r="C37" s="122"/>
      <c r="E37" s="46"/>
      <c r="F37" s="46"/>
      <c r="G37" s="46"/>
      <c r="H37" s="46"/>
      <c r="I37" s="46"/>
    </row>
    <row r="38" spans="1:17" ht="15" customHeight="1">
      <c r="A38" s="678"/>
      <c r="B38" s="818" t="s">
        <v>76</v>
      </c>
      <c r="C38" s="818"/>
      <c r="D38" s="818"/>
      <c r="E38" s="818"/>
      <c r="F38" s="818"/>
      <c r="G38" s="818"/>
      <c r="H38" s="818"/>
      <c r="I38" s="51"/>
      <c r="J38" s="51"/>
      <c r="K38" s="678"/>
      <c r="L38" s="678"/>
      <c r="M38" s="678"/>
      <c r="N38" s="678"/>
      <c r="O38" s="678"/>
      <c r="P38" s="678"/>
      <c r="Q38" s="678"/>
    </row>
    <row r="39" spans="1:17" ht="9.75" customHeight="1">
      <c r="A39" s="678"/>
      <c r="B39" s="51"/>
      <c r="C39" s="62"/>
      <c r="D39" s="63"/>
      <c r="E39" s="63"/>
      <c r="F39" s="678"/>
      <c r="G39" s="64"/>
      <c r="H39" s="62"/>
      <c r="I39" s="63"/>
      <c r="J39" s="63"/>
      <c r="K39" s="678"/>
      <c r="L39" s="678"/>
      <c r="M39" s="678"/>
      <c r="N39" s="678"/>
      <c r="O39" s="678"/>
      <c r="P39" s="678"/>
      <c r="Q39" s="678"/>
    </row>
    <row r="40" spans="1:17" s="368" customFormat="1" ht="36.75" customHeight="1">
      <c r="C40" s="369"/>
      <c r="D40" s="369"/>
      <c r="F40" s="459"/>
      <c r="G40" s="460"/>
      <c r="H40" s="370"/>
    </row>
    <row r="41" spans="1:17" s="368" customFormat="1" ht="15" customHeight="1">
      <c r="C41" s="819" t="s">
        <v>757</v>
      </c>
      <c r="D41" s="819"/>
      <c r="F41" s="819" t="s">
        <v>758</v>
      </c>
      <c r="G41" s="819"/>
      <c r="H41" s="370"/>
    </row>
    <row r="42" spans="1:17" s="368" customFormat="1" ht="15" customHeight="1">
      <c r="C42" s="790" t="s">
        <v>1072</v>
      </c>
      <c r="D42" s="790"/>
      <c r="F42" s="790" t="s">
        <v>1097</v>
      </c>
      <c r="G42" s="790"/>
      <c r="H42" s="371"/>
    </row>
    <row r="43" spans="1:17">
      <c r="B43" s="678"/>
      <c r="C43" s="678"/>
      <c r="D43" s="35"/>
      <c r="E43" s="678"/>
      <c r="F43" s="678"/>
      <c r="G43" s="678"/>
    </row>
    <row r="44" spans="1:17">
      <c r="B44" s="678"/>
      <c r="C44" s="678"/>
      <c r="D44" s="35"/>
      <c r="E44" s="678"/>
      <c r="F44" s="678"/>
      <c r="G44" s="678"/>
    </row>
  </sheetData>
  <sheetProtection formatCells="0" selectLockedCells="1"/>
  <mergeCells count="35">
    <mergeCell ref="B38:H38"/>
    <mergeCell ref="C41:D41"/>
    <mergeCell ref="F41:G41"/>
    <mergeCell ref="C42:D42"/>
    <mergeCell ref="F42:G42"/>
    <mergeCell ref="A36:I36"/>
    <mergeCell ref="B22:C22"/>
    <mergeCell ref="B24:C24"/>
    <mergeCell ref="B26:C26"/>
    <mergeCell ref="B27:C27"/>
    <mergeCell ref="B28:C28"/>
    <mergeCell ref="B29:C29"/>
    <mergeCell ref="B30:C30"/>
    <mergeCell ref="B31:C31"/>
    <mergeCell ref="B32:C32"/>
    <mergeCell ref="B33:C33"/>
    <mergeCell ref="B34:C34"/>
    <mergeCell ref="B21:C21"/>
    <mergeCell ref="A7:I7"/>
    <mergeCell ref="B8:C9"/>
    <mergeCell ref="A10:I10"/>
    <mergeCell ref="A11:I11"/>
    <mergeCell ref="B12:C12"/>
    <mergeCell ref="B14:C14"/>
    <mergeCell ref="B16:C16"/>
    <mergeCell ref="B17:C17"/>
    <mergeCell ref="B18:C18"/>
    <mergeCell ref="B19:C19"/>
    <mergeCell ref="B20:C20"/>
    <mergeCell ref="A6:I6"/>
    <mergeCell ref="C1:G1"/>
    <mergeCell ref="C2:G2"/>
    <mergeCell ref="C3:G3"/>
    <mergeCell ref="C4:G4"/>
    <mergeCell ref="D5:F5"/>
  </mergeCells>
  <printOptions verticalCentered="1"/>
  <pageMargins left="0.35" right="0" top="0.39" bottom="0.59055118110236227" header="0" footer="0"/>
  <pageSetup scale="8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showGridLines="0" zoomScale="90" zoomScaleNormal="90" workbookViewId="0">
      <selection sqref="A1:XFD1048576"/>
    </sheetView>
  </sheetViews>
  <sheetFormatPr baseColWidth="10" defaultRowHeight="12.75"/>
  <cols>
    <col min="1" max="1" width="4.85546875" style="160" customWidth="1"/>
    <col min="2" max="2" width="14.5703125" style="160" customWidth="1"/>
    <col min="3" max="3" width="18.85546875" style="160" customWidth="1"/>
    <col min="4" max="4" width="21.85546875" style="160" customWidth="1"/>
    <col min="5" max="5" width="3.42578125" style="160" customWidth="1"/>
    <col min="6" max="6" width="22.28515625" style="160" customWidth="1"/>
    <col min="7" max="7" width="29.7109375" style="160" customWidth="1"/>
    <col min="8" max="8" width="20.7109375" style="160" customWidth="1"/>
    <col min="9" max="9" width="20.85546875" style="160" customWidth="1"/>
    <col min="10" max="10" width="3.7109375" style="160" customWidth="1"/>
    <col min="11" max="16384" width="11.42578125" style="127"/>
  </cols>
  <sheetData>
    <row r="1" spans="1:10">
      <c r="A1" s="125"/>
      <c r="B1" s="126"/>
      <c r="C1" s="831" t="s">
        <v>1228</v>
      </c>
      <c r="D1" s="831"/>
      <c r="E1" s="831"/>
      <c r="F1" s="831"/>
      <c r="G1" s="831"/>
      <c r="H1" s="831"/>
      <c r="I1" s="126"/>
      <c r="J1" s="126"/>
    </row>
    <row r="2" spans="1:10" ht="14.1" customHeight="1">
      <c r="A2" s="125"/>
      <c r="B2" s="126"/>
      <c r="C2" s="831" t="s">
        <v>435</v>
      </c>
      <c r="D2" s="831"/>
      <c r="E2" s="831"/>
      <c r="F2" s="831"/>
      <c r="G2" s="831"/>
      <c r="H2" s="831"/>
      <c r="I2" s="126"/>
      <c r="J2" s="126"/>
    </row>
    <row r="3" spans="1:10" ht="14.1" customHeight="1">
      <c r="A3" s="782" t="s">
        <v>1225</v>
      </c>
      <c r="B3" s="782"/>
      <c r="C3" s="782"/>
      <c r="D3" s="782"/>
      <c r="E3" s="782"/>
      <c r="F3" s="782"/>
      <c r="G3" s="782"/>
      <c r="H3" s="782"/>
      <c r="I3" s="782"/>
      <c r="J3" s="782"/>
    </row>
    <row r="4" spans="1:10" ht="14.1" customHeight="1">
      <c r="A4" s="125"/>
      <c r="B4" s="126"/>
      <c r="C4" s="831" t="s">
        <v>0</v>
      </c>
      <c r="D4" s="831"/>
      <c r="E4" s="831"/>
      <c r="F4" s="831"/>
      <c r="G4" s="831"/>
      <c r="H4" s="831"/>
      <c r="I4" s="126"/>
      <c r="J4" s="126"/>
    </row>
    <row r="5" spans="1:10" ht="6" customHeight="1">
      <c r="A5" s="128"/>
      <c r="B5" s="832"/>
      <c r="C5" s="832"/>
      <c r="D5" s="833"/>
      <c r="E5" s="833"/>
      <c r="F5" s="833"/>
      <c r="G5" s="833"/>
      <c r="H5" s="833"/>
      <c r="I5" s="833"/>
      <c r="J5" s="129"/>
    </row>
    <row r="6" spans="1:10" ht="20.100000000000001" customHeight="1">
      <c r="A6" s="130"/>
      <c r="B6" s="131"/>
      <c r="C6" s="29"/>
      <c r="D6" s="28" t="s">
        <v>3</v>
      </c>
      <c r="E6" s="783" t="s">
        <v>509</v>
      </c>
      <c r="F6" s="783"/>
      <c r="G6" s="783"/>
      <c r="H6" s="29"/>
      <c r="I6" s="29"/>
      <c r="J6" s="29"/>
    </row>
    <row r="7" spans="1:10" ht="5.0999999999999996" customHeight="1">
      <c r="A7" s="132"/>
      <c r="B7" s="826"/>
      <c r="C7" s="826"/>
      <c r="D7" s="826"/>
      <c r="E7" s="826"/>
      <c r="F7" s="826"/>
      <c r="G7" s="826"/>
      <c r="H7" s="826"/>
      <c r="I7" s="826"/>
      <c r="J7" s="826"/>
    </row>
    <row r="8" spans="1:10" ht="3" customHeight="1">
      <c r="A8" s="132"/>
      <c r="B8" s="826"/>
      <c r="C8" s="826"/>
      <c r="D8" s="826"/>
      <c r="E8" s="826"/>
      <c r="F8" s="826"/>
      <c r="G8" s="826"/>
      <c r="H8" s="826"/>
      <c r="I8" s="826"/>
      <c r="J8" s="826"/>
    </row>
    <row r="9" spans="1:10" ht="30" customHeight="1">
      <c r="A9" s="133"/>
      <c r="B9" s="827" t="s">
        <v>143</v>
      </c>
      <c r="C9" s="827"/>
      <c r="D9" s="827"/>
      <c r="E9" s="134"/>
      <c r="F9" s="135" t="s">
        <v>144</v>
      </c>
      <c r="G9" s="135" t="s">
        <v>145</v>
      </c>
      <c r="H9" s="134" t="s">
        <v>146</v>
      </c>
      <c r="I9" s="134" t="s">
        <v>147</v>
      </c>
      <c r="J9" s="136"/>
    </row>
    <row r="10" spans="1:10" ht="3" customHeight="1">
      <c r="A10" s="137"/>
      <c r="B10" s="826"/>
      <c r="C10" s="826"/>
      <c r="D10" s="826"/>
      <c r="E10" s="826"/>
      <c r="F10" s="826"/>
      <c r="G10" s="826"/>
      <c r="H10" s="826"/>
      <c r="I10" s="826"/>
      <c r="J10" s="828"/>
    </row>
    <row r="11" spans="1:10" ht="9.9499999999999993" customHeight="1">
      <c r="A11" s="138"/>
      <c r="B11" s="829"/>
      <c r="C11" s="829"/>
      <c r="D11" s="829"/>
      <c r="E11" s="829"/>
      <c r="F11" s="829"/>
      <c r="G11" s="829"/>
      <c r="H11" s="829"/>
      <c r="I11" s="829"/>
      <c r="J11" s="830"/>
    </row>
    <row r="12" spans="1:10">
      <c r="A12" s="138"/>
      <c r="B12" s="822" t="s">
        <v>148</v>
      </c>
      <c r="C12" s="822"/>
      <c r="D12" s="822"/>
      <c r="E12" s="139"/>
      <c r="F12" s="139"/>
      <c r="G12" s="139"/>
      <c r="H12" s="139"/>
      <c r="I12" s="139"/>
      <c r="J12" s="502"/>
    </row>
    <row r="13" spans="1:10">
      <c r="A13" s="140"/>
      <c r="B13" s="824" t="s">
        <v>149</v>
      </c>
      <c r="C13" s="824"/>
      <c r="D13" s="824"/>
      <c r="E13" s="141"/>
      <c r="F13" s="141"/>
      <c r="G13" s="141"/>
      <c r="H13" s="141"/>
      <c r="I13" s="141"/>
      <c r="J13" s="503"/>
    </row>
    <row r="14" spans="1:10">
      <c r="A14" s="140"/>
      <c r="B14" s="822" t="s">
        <v>150</v>
      </c>
      <c r="C14" s="822"/>
      <c r="D14" s="822"/>
      <c r="E14" s="141"/>
      <c r="F14" s="142"/>
      <c r="G14" s="142"/>
      <c r="H14" s="96">
        <f>SUM(H15:H17)</f>
        <v>0</v>
      </c>
      <c r="I14" s="96">
        <f>SUM(I15:I17)</f>
        <v>0</v>
      </c>
      <c r="J14" s="504"/>
    </row>
    <row r="15" spans="1:10">
      <c r="A15" s="143"/>
      <c r="B15" s="144"/>
      <c r="C15" s="820" t="s">
        <v>151</v>
      </c>
      <c r="D15" s="820"/>
      <c r="E15" s="141"/>
      <c r="F15" s="145"/>
      <c r="G15" s="145"/>
      <c r="H15" s="146">
        <v>0</v>
      </c>
      <c r="I15" s="146">
        <v>0</v>
      </c>
      <c r="J15" s="505"/>
    </row>
    <row r="16" spans="1:10">
      <c r="A16" s="143"/>
      <c r="B16" s="144"/>
      <c r="C16" s="820" t="s">
        <v>152</v>
      </c>
      <c r="D16" s="820"/>
      <c r="E16" s="141"/>
      <c r="F16" s="145"/>
      <c r="G16" s="145"/>
      <c r="H16" s="146">
        <v>0</v>
      </c>
      <c r="I16" s="146">
        <v>0</v>
      </c>
      <c r="J16" s="505"/>
    </row>
    <row r="17" spans="1:10">
      <c r="A17" s="143"/>
      <c r="B17" s="144"/>
      <c r="C17" s="820" t="s">
        <v>153</v>
      </c>
      <c r="D17" s="820"/>
      <c r="E17" s="141"/>
      <c r="F17" s="145"/>
      <c r="G17" s="145"/>
      <c r="H17" s="146">
        <v>0</v>
      </c>
      <c r="I17" s="146">
        <v>0</v>
      </c>
      <c r="J17" s="505"/>
    </row>
    <row r="18" spans="1:10" ht="9.9499999999999993" customHeight="1">
      <c r="A18" s="143"/>
      <c r="B18" s="144"/>
      <c r="C18" s="144"/>
      <c r="D18" s="147"/>
      <c r="E18" s="141"/>
      <c r="F18" s="148"/>
      <c r="G18" s="148"/>
      <c r="H18" s="149"/>
      <c r="I18" s="149"/>
      <c r="J18" s="505"/>
    </row>
    <row r="19" spans="1:10">
      <c r="A19" s="140"/>
      <c r="B19" s="822" t="s">
        <v>154</v>
      </c>
      <c r="C19" s="822"/>
      <c r="D19" s="822"/>
      <c r="E19" s="141"/>
      <c r="F19" s="142"/>
      <c r="G19" s="142"/>
      <c r="H19" s="96">
        <f>SUM(H20:H23)</f>
        <v>0</v>
      </c>
      <c r="I19" s="96">
        <f>SUM(I20:I23)</f>
        <v>0</v>
      </c>
      <c r="J19" s="504"/>
    </row>
    <row r="20" spans="1:10">
      <c r="A20" s="143"/>
      <c r="B20" s="144"/>
      <c r="C20" s="820" t="s">
        <v>155</v>
      </c>
      <c r="D20" s="820"/>
      <c r="E20" s="141"/>
      <c r="F20" s="145"/>
      <c r="G20" s="145"/>
      <c r="H20" s="146">
        <v>0</v>
      </c>
      <c r="I20" s="146">
        <v>0</v>
      </c>
      <c r="J20" s="505"/>
    </row>
    <row r="21" spans="1:10">
      <c r="A21" s="143"/>
      <c r="B21" s="144"/>
      <c r="C21" s="820" t="s">
        <v>156</v>
      </c>
      <c r="D21" s="820"/>
      <c r="E21" s="141"/>
      <c r="F21" s="145"/>
      <c r="G21" s="145"/>
      <c r="H21" s="146">
        <v>0</v>
      </c>
      <c r="I21" s="146">
        <v>0</v>
      </c>
      <c r="J21" s="505"/>
    </row>
    <row r="22" spans="1:10">
      <c r="A22" s="143"/>
      <c r="B22" s="144"/>
      <c r="C22" s="820" t="s">
        <v>152</v>
      </c>
      <c r="D22" s="820"/>
      <c r="E22" s="141"/>
      <c r="F22" s="145"/>
      <c r="G22" s="145"/>
      <c r="H22" s="146">
        <v>0</v>
      </c>
      <c r="I22" s="146">
        <v>0</v>
      </c>
      <c r="J22" s="505"/>
    </row>
    <row r="23" spans="1:10">
      <c r="A23" s="143"/>
      <c r="B23" s="150"/>
      <c r="C23" s="820" t="s">
        <v>153</v>
      </c>
      <c r="D23" s="820"/>
      <c r="E23" s="141"/>
      <c r="F23" s="145"/>
      <c r="G23" s="145"/>
      <c r="H23" s="151">
        <v>0</v>
      </c>
      <c r="I23" s="151">
        <v>0</v>
      </c>
      <c r="J23" s="505"/>
    </row>
    <row r="24" spans="1:10" ht="9.9499999999999993" customHeight="1">
      <c r="A24" s="143"/>
      <c r="B24" s="144"/>
      <c r="C24" s="144"/>
      <c r="D24" s="147"/>
      <c r="E24" s="141"/>
      <c r="F24" s="654"/>
      <c r="G24" s="654"/>
      <c r="H24" s="152"/>
      <c r="I24" s="152"/>
      <c r="J24" s="505"/>
    </row>
    <row r="25" spans="1:10">
      <c r="A25" s="153"/>
      <c r="B25" s="821" t="s">
        <v>157</v>
      </c>
      <c r="C25" s="821"/>
      <c r="D25" s="821"/>
      <c r="E25" s="154"/>
      <c r="F25" s="155"/>
      <c r="G25" s="155"/>
      <c r="H25" s="156">
        <f>H14+H19</f>
        <v>0</v>
      </c>
      <c r="I25" s="156">
        <f>I14+I19</f>
        <v>0</v>
      </c>
      <c r="J25" s="506"/>
    </row>
    <row r="26" spans="1:10">
      <c r="A26" s="140"/>
      <c r="B26" s="144"/>
      <c r="C26" s="144"/>
      <c r="D26" s="653"/>
      <c r="E26" s="141"/>
      <c r="F26" s="654"/>
      <c r="G26" s="654"/>
      <c r="H26" s="152"/>
      <c r="I26" s="152"/>
      <c r="J26" s="504"/>
    </row>
    <row r="27" spans="1:10">
      <c r="A27" s="140"/>
      <c r="B27" s="824" t="s">
        <v>158</v>
      </c>
      <c r="C27" s="824"/>
      <c r="D27" s="824"/>
      <c r="E27" s="141"/>
      <c r="F27" s="654"/>
      <c r="G27" s="654"/>
      <c r="H27" s="152"/>
      <c r="I27" s="152"/>
      <c r="J27" s="504"/>
    </row>
    <row r="28" spans="1:10">
      <c r="A28" s="140"/>
      <c r="B28" s="822" t="s">
        <v>150</v>
      </c>
      <c r="C28" s="822"/>
      <c r="D28" s="822"/>
      <c r="E28" s="141"/>
      <c r="F28" s="142"/>
      <c r="G28" s="142"/>
      <c r="H28" s="96">
        <f>SUM(H29:H31)</f>
        <v>0</v>
      </c>
      <c r="I28" s="96">
        <f>SUM(I29:I31)</f>
        <v>0</v>
      </c>
      <c r="J28" s="504"/>
    </row>
    <row r="29" spans="1:10">
      <c r="A29" s="143"/>
      <c r="B29" s="144"/>
      <c r="C29" s="820" t="s">
        <v>151</v>
      </c>
      <c r="D29" s="820"/>
      <c r="E29" s="141"/>
      <c r="F29" s="145"/>
      <c r="G29" s="145"/>
      <c r="H29" s="146">
        <v>0</v>
      </c>
      <c r="I29" s="146">
        <v>0</v>
      </c>
      <c r="J29" s="505"/>
    </row>
    <row r="30" spans="1:10">
      <c r="A30" s="143"/>
      <c r="B30" s="150"/>
      <c r="C30" s="820" t="s">
        <v>152</v>
      </c>
      <c r="D30" s="820"/>
      <c r="E30" s="150"/>
      <c r="F30" s="157"/>
      <c r="G30" s="157"/>
      <c r="H30" s="146">
        <v>0</v>
      </c>
      <c r="I30" s="146">
        <v>0</v>
      </c>
      <c r="J30" s="505"/>
    </row>
    <row r="31" spans="1:10">
      <c r="A31" s="143"/>
      <c r="B31" s="150"/>
      <c r="C31" s="820" t="s">
        <v>153</v>
      </c>
      <c r="D31" s="820"/>
      <c r="E31" s="150"/>
      <c r="F31" s="157"/>
      <c r="G31" s="157"/>
      <c r="H31" s="146">
        <v>0</v>
      </c>
      <c r="I31" s="146">
        <v>0</v>
      </c>
      <c r="J31" s="505"/>
    </row>
    <row r="32" spans="1:10" ht="9.9499999999999993" customHeight="1">
      <c r="A32" s="143"/>
      <c r="B32" s="144"/>
      <c r="C32" s="144"/>
      <c r="D32" s="147"/>
      <c r="E32" s="141"/>
      <c r="F32" s="654"/>
      <c r="G32" s="654"/>
      <c r="H32" s="152"/>
      <c r="I32" s="152"/>
      <c r="J32" s="505"/>
    </row>
    <row r="33" spans="1:10">
      <c r="A33" s="140"/>
      <c r="B33" s="822" t="s">
        <v>154</v>
      </c>
      <c r="C33" s="822"/>
      <c r="D33" s="822"/>
      <c r="E33" s="141"/>
      <c r="F33" s="142"/>
      <c r="G33" s="142"/>
      <c r="H33" s="96">
        <f>SUM(H34:H37)</f>
        <v>0</v>
      </c>
      <c r="I33" s="96">
        <f>SUM(I34:I37)</f>
        <v>0</v>
      </c>
      <c r="J33" s="504"/>
    </row>
    <row r="34" spans="1:10">
      <c r="A34" s="143"/>
      <c r="B34" s="144"/>
      <c r="C34" s="820" t="s">
        <v>155</v>
      </c>
      <c r="D34" s="820"/>
      <c r="E34" s="141"/>
      <c r="F34" s="145"/>
      <c r="G34" s="145"/>
      <c r="H34" s="146">
        <v>0</v>
      </c>
      <c r="I34" s="146">
        <v>0</v>
      </c>
      <c r="J34" s="505"/>
    </row>
    <row r="35" spans="1:10">
      <c r="A35" s="143"/>
      <c r="B35" s="144"/>
      <c r="C35" s="820" t="s">
        <v>156</v>
      </c>
      <c r="D35" s="820"/>
      <c r="E35" s="141"/>
      <c r="F35" s="145"/>
      <c r="G35" s="145"/>
      <c r="H35" s="146">
        <v>0</v>
      </c>
      <c r="I35" s="146">
        <v>0</v>
      </c>
      <c r="J35" s="505"/>
    </row>
    <row r="36" spans="1:10">
      <c r="A36" s="143"/>
      <c r="B36" s="144"/>
      <c r="C36" s="820" t="s">
        <v>152</v>
      </c>
      <c r="D36" s="820"/>
      <c r="E36" s="141"/>
      <c r="F36" s="145"/>
      <c r="G36" s="145"/>
      <c r="H36" s="146">
        <v>0</v>
      </c>
      <c r="I36" s="146">
        <v>0</v>
      </c>
      <c r="J36" s="505"/>
    </row>
    <row r="37" spans="1:10">
      <c r="A37" s="143"/>
      <c r="B37" s="141"/>
      <c r="C37" s="820" t="s">
        <v>153</v>
      </c>
      <c r="D37" s="820"/>
      <c r="E37" s="141"/>
      <c r="F37" s="145"/>
      <c r="G37" s="145"/>
      <c r="H37" s="146">
        <v>0</v>
      </c>
      <c r="I37" s="146">
        <v>0</v>
      </c>
      <c r="J37" s="505"/>
    </row>
    <row r="38" spans="1:10" ht="9.9499999999999993" customHeight="1">
      <c r="A38" s="143"/>
      <c r="B38" s="141"/>
      <c r="C38" s="141"/>
      <c r="D38" s="147"/>
      <c r="E38" s="141"/>
      <c r="F38" s="654"/>
      <c r="G38" s="654"/>
      <c r="H38" s="152"/>
      <c r="I38" s="152"/>
      <c r="J38" s="505"/>
    </row>
    <row r="39" spans="1:10">
      <c r="A39" s="153"/>
      <c r="B39" s="821" t="s">
        <v>159</v>
      </c>
      <c r="C39" s="821"/>
      <c r="D39" s="821"/>
      <c r="E39" s="154"/>
      <c r="F39" s="158"/>
      <c r="G39" s="158"/>
      <c r="H39" s="156">
        <f>+H28+H33</f>
        <v>0</v>
      </c>
      <c r="I39" s="156">
        <f>+I28+I33</f>
        <v>0</v>
      </c>
      <c r="J39" s="506"/>
    </row>
    <row r="40" spans="1:10">
      <c r="A40" s="143"/>
      <c r="B40" s="144"/>
      <c r="C40" s="144"/>
      <c r="D40" s="147"/>
      <c r="E40" s="141"/>
      <c r="F40" s="654"/>
      <c r="G40" s="654"/>
      <c r="H40" s="146"/>
      <c r="I40" s="146"/>
      <c r="J40" s="505"/>
    </row>
    <row r="41" spans="1:10">
      <c r="A41" s="143"/>
      <c r="B41" s="822" t="s">
        <v>160</v>
      </c>
      <c r="C41" s="822"/>
      <c r="D41" s="822"/>
      <c r="E41" s="141"/>
      <c r="F41" s="145"/>
      <c r="G41" s="145"/>
      <c r="H41" s="146">
        <v>30686103.100000001</v>
      </c>
      <c r="I41" s="146">
        <v>22386947.27</v>
      </c>
      <c r="J41" s="505"/>
    </row>
    <row r="42" spans="1:10">
      <c r="A42" s="143"/>
      <c r="B42" s="144"/>
      <c r="C42" s="144"/>
      <c r="D42" s="147"/>
      <c r="E42" s="141"/>
      <c r="F42" s="654"/>
      <c r="G42" s="654"/>
      <c r="H42" s="152"/>
      <c r="I42" s="152"/>
      <c r="J42" s="505"/>
    </row>
    <row r="43" spans="1:10">
      <c r="A43" s="159"/>
      <c r="B43" s="823" t="s">
        <v>161</v>
      </c>
      <c r="C43" s="823"/>
      <c r="D43" s="823"/>
      <c r="E43" s="507"/>
      <c r="F43" s="508"/>
      <c r="G43" s="508"/>
      <c r="H43" s="509">
        <f>H25+H39+H41</f>
        <v>30686103.100000001</v>
      </c>
      <c r="I43" s="509">
        <f>I25+I39+I41</f>
        <v>22386947.27</v>
      </c>
      <c r="J43" s="510"/>
    </row>
    <row r="44" spans="1:10" ht="6" customHeight="1">
      <c r="B44" s="824"/>
      <c r="C44" s="824"/>
      <c r="D44" s="824"/>
      <c r="E44" s="824"/>
      <c r="F44" s="824"/>
      <c r="G44" s="824"/>
      <c r="H44" s="824"/>
      <c r="I44" s="824"/>
      <c r="J44" s="824"/>
    </row>
    <row r="45" spans="1:10" ht="6" customHeight="1">
      <c r="B45" s="161"/>
      <c r="C45" s="161"/>
      <c r="D45" s="162"/>
      <c r="E45" s="163"/>
      <c r="F45" s="162"/>
      <c r="G45" s="163"/>
      <c r="H45" s="163"/>
      <c r="I45" s="163"/>
    </row>
    <row r="46" spans="1:10" s="164" customFormat="1" ht="15" customHeight="1">
      <c r="A46" s="127"/>
      <c r="B46" s="825" t="s">
        <v>76</v>
      </c>
      <c r="C46" s="825"/>
      <c r="D46" s="825"/>
      <c r="E46" s="825"/>
      <c r="F46" s="825"/>
      <c r="G46" s="825"/>
      <c r="H46" s="825"/>
      <c r="I46" s="825"/>
      <c r="J46" s="825"/>
    </row>
    <row r="47" spans="1:10" s="164" customFormat="1" ht="28.5" customHeight="1">
      <c r="A47" s="127"/>
      <c r="B47" s="147"/>
      <c r="C47" s="165"/>
      <c r="D47" s="166"/>
      <c r="E47" s="166"/>
      <c r="F47" s="127"/>
      <c r="G47" s="167"/>
      <c r="H47" s="168"/>
      <c r="I47" s="168"/>
      <c r="J47" s="166"/>
    </row>
    <row r="48" spans="1:10" s="368" customFormat="1" ht="36.75" customHeight="1">
      <c r="C48" s="459"/>
      <c r="D48" s="459"/>
      <c r="G48" s="460"/>
      <c r="H48" s="460"/>
    </row>
    <row r="49" spans="3:8" s="368" customFormat="1" ht="12">
      <c r="C49" s="803" t="s">
        <v>757</v>
      </c>
      <c r="D49" s="803"/>
      <c r="G49" s="803" t="s">
        <v>758</v>
      </c>
      <c r="H49" s="803"/>
    </row>
    <row r="50" spans="3:8" s="368" customFormat="1" ht="12">
      <c r="C50" s="790" t="s">
        <v>1072</v>
      </c>
      <c r="D50" s="790"/>
      <c r="G50" s="790" t="s">
        <v>1073</v>
      </c>
      <c r="H50" s="790"/>
    </row>
  </sheetData>
  <sheetProtection selectLockedCells="1"/>
  <mergeCells count="43">
    <mergeCell ref="C1:H1"/>
    <mergeCell ref="C2:H2"/>
    <mergeCell ref="A3:J3"/>
    <mergeCell ref="C4:H4"/>
    <mergeCell ref="B5:C5"/>
    <mergeCell ref="D5:I5"/>
    <mergeCell ref="C17:D17"/>
    <mergeCell ref="E6:G6"/>
    <mergeCell ref="B7:J7"/>
    <mergeCell ref="B8:J8"/>
    <mergeCell ref="B9:D9"/>
    <mergeCell ref="B10:J10"/>
    <mergeCell ref="B11:J11"/>
    <mergeCell ref="B12:D12"/>
    <mergeCell ref="B13:D13"/>
    <mergeCell ref="B14:D14"/>
    <mergeCell ref="C15:D15"/>
    <mergeCell ref="C16:D16"/>
    <mergeCell ref="B33:D33"/>
    <mergeCell ref="B19:D19"/>
    <mergeCell ref="C20:D20"/>
    <mergeCell ref="C21:D21"/>
    <mergeCell ref="C22:D22"/>
    <mergeCell ref="C23:D23"/>
    <mergeCell ref="B25:D25"/>
    <mergeCell ref="B27:D27"/>
    <mergeCell ref="B28:D28"/>
    <mergeCell ref="C29:D29"/>
    <mergeCell ref="C30:D30"/>
    <mergeCell ref="C31:D31"/>
    <mergeCell ref="C50:D50"/>
    <mergeCell ref="G50:H50"/>
    <mergeCell ref="C34:D34"/>
    <mergeCell ref="C35:D35"/>
    <mergeCell ref="C36:D36"/>
    <mergeCell ref="C37:D37"/>
    <mergeCell ref="B39:D39"/>
    <mergeCell ref="B41:D41"/>
    <mergeCell ref="B43:D43"/>
    <mergeCell ref="B44:J44"/>
    <mergeCell ref="B46:J46"/>
    <mergeCell ref="C49:D49"/>
    <mergeCell ref="G49:H49"/>
  </mergeCells>
  <printOptions verticalCentered="1"/>
  <pageMargins left="0.33" right="0" top="0.46" bottom="0.59055118110236227" header="0" footer="0"/>
  <pageSetup scale="8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35</vt:i4>
      </vt:variant>
      <vt:variant>
        <vt:lpstr>Rangos con nombre</vt:lpstr>
      </vt:variant>
      <vt:variant>
        <vt:i4>23</vt:i4>
      </vt:variant>
    </vt:vector>
  </HeadingPairs>
  <TitlesOfParts>
    <vt:vector size="58" baseType="lpstr">
      <vt:lpstr>IDENTIFICACION DEL ENTE</vt:lpstr>
      <vt:lpstr>INDICE</vt:lpstr>
      <vt:lpstr>INTRODUCCCION</vt:lpstr>
      <vt:lpstr>INF. CONTABLE</vt:lpstr>
      <vt:lpstr>EA</vt:lpstr>
      <vt:lpstr>ESF</vt:lpstr>
      <vt:lpstr>ECSF</vt:lpstr>
      <vt:lpstr>  EAA</vt:lpstr>
      <vt:lpstr>EADP</vt:lpstr>
      <vt:lpstr>EVHP</vt:lpstr>
      <vt:lpstr>EFE</vt:lpstr>
      <vt:lpstr>PT_ESF_ECSF</vt:lpstr>
      <vt:lpstr>PC</vt:lpstr>
      <vt:lpstr>NOTAS</vt:lpstr>
      <vt:lpstr>NOTAS WORD</vt:lpstr>
      <vt:lpstr>INF. PRESUPUESTARIA</vt:lpstr>
      <vt:lpstr>EAI</vt:lpstr>
      <vt:lpstr>CA</vt:lpstr>
      <vt:lpstr>COG</vt:lpstr>
      <vt:lpstr>CTG</vt:lpstr>
      <vt:lpstr>CFG</vt:lpstr>
      <vt:lpstr>EN</vt:lpstr>
      <vt:lpstr>ID</vt:lpstr>
      <vt:lpstr>IPF</vt:lpstr>
      <vt:lpstr>INF. PROGRAMATICA</vt:lpstr>
      <vt:lpstr>CProg</vt:lpstr>
      <vt:lpstr>IR</vt:lpstr>
      <vt:lpstr>PYPI</vt:lpstr>
      <vt:lpstr>ANEXOS</vt:lpstr>
      <vt:lpstr>Esq Bur</vt:lpstr>
      <vt:lpstr>Rel Cta Banc</vt:lpstr>
      <vt:lpstr>Ayudas</vt:lpstr>
      <vt:lpstr>Gto Federalizado</vt:lpstr>
      <vt:lpstr>Bmu</vt:lpstr>
      <vt:lpstr>BMuIn</vt:lpstr>
      <vt:lpstr>'  EAA'!Área_de_impresión</vt:lpstr>
      <vt:lpstr>Ayudas!Área_de_impresión</vt:lpstr>
      <vt:lpstr>COG!Área_de_impresión</vt:lpstr>
      <vt:lpstr>CProg!Área_de_impresión</vt:lpstr>
      <vt:lpstr>CTG!Área_de_impresión</vt:lpstr>
      <vt:lpstr>EA!Área_de_impresión</vt:lpstr>
      <vt:lpstr>EADP!Área_de_impresión</vt:lpstr>
      <vt:lpstr>EAI!Área_de_impresión</vt:lpstr>
      <vt:lpstr>ECSF!Área_de_impresión</vt:lpstr>
      <vt:lpstr>EFE!Área_de_impresión</vt:lpstr>
      <vt:lpstr>EN!Área_de_impresión</vt:lpstr>
      <vt:lpstr>ESF!Área_de_impresión</vt:lpstr>
      <vt:lpstr>'Esq Bur'!Área_de_impresión</vt:lpstr>
      <vt:lpstr>EVHP!Área_de_impresión</vt:lpstr>
      <vt:lpstr>'Gto Federalizado'!Área_de_impresión</vt:lpstr>
      <vt:lpstr>ID!Área_de_impresión</vt:lpstr>
      <vt:lpstr>IPF!Área_de_impresión</vt:lpstr>
      <vt:lpstr>NOTAS!Área_de_impresión</vt:lpstr>
      <vt:lpstr>PC!Área_de_impresión</vt:lpstr>
      <vt:lpstr>PYPI!Área_de_impresión</vt:lpstr>
      <vt:lpstr>'Rel Cta Banc'!Área_de_impresión</vt:lpstr>
      <vt:lpstr>Ayudas!Títulos_a_imprimir</vt:lpstr>
      <vt:lpstr>PYPI!Títulos_a_imprimir</vt:lpstr>
    </vt:vector>
  </TitlesOfParts>
  <Company>Secretaria de Hacienda y Credito Publico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teresita_quezada</dc:creator>
  <cp:lastModifiedBy>guillermo.galvan</cp:lastModifiedBy>
  <cp:lastPrinted>2019-01-17T18:12:35Z</cp:lastPrinted>
  <dcterms:created xsi:type="dcterms:W3CDTF">2014-01-27T16:27:43Z</dcterms:created>
  <dcterms:modified xsi:type="dcterms:W3CDTF">2019-01-17T18:52:29Z</dcterms:modified>
</cp:coreProperties>
</file>