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hernandezu\Desktop\FCG\ESTADOS FINANCIEROS\2018\JUNIO\PORTAL\"/>
    </mc:Choice>
  </mc:AlternateContent>
  <bookViews>
    <workbookView xWindow="0" yWindow="0" windowWidth="19200" windowHeight="8300"/>
  </bookViews>
  <sheets>
    <sheet name="COG" sheetId="1" r:id="rId1"/>
  </sheets>
  <externalReferences>
    <externalReference r:id="rId2"/>
  </externalReferences>
  <definedNames>
    <definedName name="_xlnm.Print_Area" localSheetId="0">COG!$A$1:$I$61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4" i="1" l="1"/>
  <c r="H54" i="1"/>
  <c r="G54" i="1"/>
  <c r="F54" i="1"/>
  <c r="E54" i="1"/>
  <c r="D54" i="1"/>
  <c r="F48" i="1"/>
  <c r="I48" i="1" s="1"/>
  <c r="H47" i="1"/>
  <c r="G47" i="1"/>
  <c r="E47" i="1"/>
  <c r="F47" i="1" s="1"/>
  <c r="I47" i="1" s="1"/>
  <c r="D47" i="1"/>
  <c r="F46" i="1"/>
  <c r="I46" i="1" s="1"/>
  <c r="F45" i="1"/>
  <c r="I45" i="1" s="1"/>
  <c r="F44" i="1"/>
  <c r="I44" i="1" s="1"/>
  <c r="F43" i="1"/>
  <c r="I43" i="1" s="1"/>
  <c r="F42" i="1"/>
  <c r="I42" i="1" s="1"/>
  <c r="H41" i="1"/>
  <c r="G41" i="1"/>
  <c r="E41" i="1"/>
  <c r="D41" i="1"/>
  <c r="F41" i="1" s="1"/>
  <c r="I41" i="1" s="1"/>
  <c r="F40" i="1"/>
  <c r="I40" i="1" s="1"/>
  <c r="F39" i="1"/>
  <c r="I39" i="1" s="1"/>
  <c r="H38" i="1"/>
  <c r="G38" i="1"/>
  <c r="E38" i="1"/>
  <c r="D38" i="1"/>
  <c r="F38" i="1" s="1"/>
  <c r="F37" i="1"/>
  <c r="I37" i="1" s="1"/>
  <c r="F36" i="1"/>
  <c r="I36" i="1" s="1"/>
  <c r="F35" i="1"/>
  <c r="I35" i="1" s="1"/>
  <c r="F34" i="1"/>
  <c r="I34" i="1" s="1"/>
  <c r="F33" i="1"/>
  <c r="I33" i="1" s="1"/>
  <c r="F32" i="1"/>
  <c r="I32" i="1" s="1"/>
  <c r="F31" i="1"/>
  <c r="I31" i="1" s="1"/>
  <c r="F30" i="1"/>
  <c r="I30" i="1" s="1"/>
  <c r="F29" i="1"/>
  <c r="I29" i="1" s="1"/>
  <c r="H28" i="1"/>
  <c r="G28" i="1"/>
  <c r="E28" i="1"/>
  <c r="D28" i="1"/>
  <c r="F28" i="1" s="1"/>
  <c r="I28" i="1" s="1"/>
  <c r="F27" i="1"/>
  <c r="I27" i="1" s="1"/>
  <c r="F25" i="1"/>
  <c r="I25" i="1" s="1"/>
  <c r="F24" i="1"/>
  <c r="I24" i="1" s="1"/>
  <c r="F23" i="1"/>
  <c r="I23" i="1" s="1"/>
  <c r="F22" i="1"/>
  <c r="I22" i="1" s="1"/>
  <c r="F21" i="1"/>
  <c r="I21" i="1" s="1"/>
  <c r="F20" i="1"/>
  <c r="I20" i="1" s="1"/>
  <c r="F19" i="1"/>
  <c r="I19" i="1" s="1"/>
  <c r="H18" i="1"/>
  <c r="G18" i="1"/>
  <c r="E18" i="1"/>
  <c r="D18" i="1"/>
  <c r="F18" i="1" s="1"/>
  <c r="I18" i="1" s="1"/>
  <c r="F17" i="1"/>
  <c r="I17" i="1" s="1"/>
  <c r="F15" i="1"/>
  <c r="I15" i="1" s="1"/>
  <c r="F14" i="1"/>
  <c r="I14" i="1" s="1"/>
  <c r="F13" i="1"/>
  <c r="I13" i="1" s="1"/>
  <c r="F12" i="1"/>
  <c r="I12" i="1" s="1"/>
  <c r="F11" i="1"/>
  <c r="I11" i="1" s="1"/>
  <c r="H10" i="1"/>
  <c r="H49" i="1" s="1"/>
  <c r="H52" i="1" s="1"/>
  <c r="G10" i="1"/>
  <c r="G49" i="1" s="1"/>
  <c r="G52" i="1" s="1"/>
  <c r="E10" i="1"/>
  <c r="E49" i="1" s="1"/>
  <c r="E52" i="1" s="1"/>
  <c r="D10" i="1"/>
  <c r="D49" i="1" s="1"/>
  <c r="D52" i="1" s="1"/>
  <c r="B3" i="1"/>
  <c r="I38" i="1" l="1"/>
  <c r="F10" i="1"/>
  <c r="I10" i="1" l="1"/>
  <c r="I49" i="1" s="1"/>
  <c r="I52" i="1" s="1"/>
  <c r="F49" i="1"/>
  <c r="F52" i="1" s="1"/>
</calcChain>
</file>

<file path=xl/sharedStrings.xml><?xml version="1.0" encoding="utf-8"?>
<sst xmlns="http://schemas.openxmlformats.org/spreadsheetml/2006/main" count="55" uniqueCount="55">
  <si>
    <t>Estado Analítico del Ejercicio del Presupuesto de Egresos</t>
  </si>
  <si>
    <t>Clasificación por Objeto del Gasto (Capítulo y Concepto)</t>
  </si>
  <si>
    <t>Ente Público:</t>
  </si>
  <si>
    <t>FORUM CULTURAL GUANAJUATO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</si>
  <si>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</si>
  <si>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</si>
  <si>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</si>
  <si>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</si>
  <si>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</si>
  <si>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</si>
  <si>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</si>
  <si>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</si>
  <si>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</si>
  <si>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8 = ( 3 - 5 )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</si>
  <si>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</si>
  <si>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</si>
  <si>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</si>
  <si>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</si>
  <si>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</si>
  <si>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</si>
  <si>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</si>
  <si>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</si>
  <si>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</si>
  <si>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</si>
  <si>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</si>
  <si>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</si>
  <si>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Reparación</t>
  </si>
  <si>
    <t>Productos Químicos, Farmacéuticos y de Laboratorio</t>
  </si>
  <si>
    <t>Combustibles, Lubricantes y Aditivos</t>
  </si>
  <si>
    <t>Vestuarios,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</si>
  <si>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</si>
  <si>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</si>
  <si>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</si>
  <si>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</si>
  <si>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</si>
  <si>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</si>
  <si>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</si>
  <si>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</si>
  <si>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</t>
  </si>
  <si>
    <t>Servicios de Traslados y Víaticos</t>
  </si>
  <si>
    <t>Servicios Oficiales</t>
  </si>
  <si>
    <t>Otros Servicios Generales</t>
  </si>
  <si>
    <t>Transferencias, Asignaciones, Subsidios y Otras Ayudas</t>
  </si>
  <si>
    <t>Ayudas Sociales</t>
  </si>
  <si>
    <t>Pensiones y Jubilaciones</t>
  </si>
  <si>
    <t>Bienes Muebles, Inmuebles e Intangibles</t>
  </si>
  <si>
    <t>Mobiliario y Equipo de Administración</t>
  </si>
  <si>
    <t>Mobiliario y Equipo Educacional y Recreativo</t>
  </si>
  <si>
    <t>Vehículos y Equipo de Transporte</t>
  </si>
  <si>
    <t>Maquinaria, Otros equipos y Herramientas</t>
  </si>
  <si>
    <t>Activos Intangibles</t>
  </si>
  <si>
    <t>Inversión Pública</t>
  </si>
  <si>
    <t xml:space="preserve"> Obra Pública En Buenes Propios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</si>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</sst>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3" fillId="3" borderId="0" xfId="0" applyFont="1" applyFill="1"/>
    <xf numFmtId="0" fontId="2" fillId="3" borderId="0" xfId="0" applyFont="1" applyFill="1" applyBorder="1" applyAlignment="1">
      <alignment horizontal="right"/>
    </xf>
    <xf numFmtId="0" fontId="3" fillId="3" borderId="1" xfId="0" applyFont="1" applyFill="1" applyBorder="1"/>
    <xf numFmtId="0" fontId="2" fillId="2" borderId="2" xfId="0" applyFont="1" applyFill="1" applyBorder="1" applyAlignment="1">
      <alignment horizontal="center" vertical="center" wrapText="1"/>
    </xf>
    <xf numFmtId="164" fontId="5" fillId="3" borderId="4" xfId="1" applyNumberFormat="1" applyFont="1" applyFill="1" applyBorder="1" applyAlignment="1">
      <alignment horizontal="right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vertical="center" wrapText="1"/>
    </xf>
    <xf numFmtId="164" fontId="3" fillId="3" borderId="4" xfId="1" applyNumberFormat="1" applyFont="1" applyFill="1" applyBorder="1" applyAlignment="1">
      <alignment horizontal="right" vertical="center" wrapText="1"/>
    </xf>
    <xf numFmtId="164" fontId="3" fillId="3" borderId="4" xfId="1" quotePrefix="1" applyNumberFormat="1" applyFont="1" applyFill="1" applyBorder="1" applyAlignment="1">
      <alignment horizontal="righ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5" fillId="3" borderId="0" xfId="0" applyFont="1" applyFill="1"/>
    <xf numFmtId="0" fontId="5" fillId="3" borderId="5" xfId="0" applyFont="1" applyFill="1" applyBorder="1" applyAlignment="1">
      <alignment horizontal="justify" vertical="center" wrapText="1"/>
    </xf>
    <xf numFmtId="0" fontId="5" fillId="3" borderId="6" xfId="0" applyFont="1" applyFill="1" applyBorder="1" applyAlignment="1">
      <alignment horizontal="justify" vertical="center" wrapText="1"/>
    </xf>
    <xf numFmtId="164" fontId="5" fillId="3" borderId="2" xfId="1" applyNumberFormat="1" applyFont="1" applyFill="1" applyBorder="1" applyAlignment="1">
      <alignment vertical="center" wrapText="1"/>
    </xf>
    <xf numFmtId="0" fontId="5" fillId="0" borderId="0" xfId="0" applyFont="1"/>
    <xf numFmtId="0" fontId="3" fillId="0" borderId="0" xfId="0" applyFont="1"/>
    <xf numFmtId="43" fontId="3" fillId="0" borderId="0" xfId="0" applyNumberFormat="1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3" borderId="3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/>
    </xf>
    <xf numFmtId="0" fontId="2" fillId="3" borderId="1" xfId="0" applyNumberFormat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EFF%20JUNIO18%20FOCG%20C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EAA"/>
      <sheetName val="EADP"/>
      <sheetName val="PT_ESF_ECSF"/>
      <sheetName val="PC"/>
      <sheetName val="NOTAS"/>
      <sheetName val="Hoja1"/>
      <sheetName val="NOTAS (2)"/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PyPI"/>
      <sheetName val="IR"/>
      <sheetName val="Esq Burs"/>
      <sheetName val="Rel Cta Ban "/>
      <sheetName val="Ayudas"/>
      <sheetName val="Gto Federalizado"/>
      <sheetName val="RBI"/>
      <sheetName val="RBM"/>
      <sheetName val="IADOL"/>
      <sheetName val="PyPI TRIM STRC"/>
      <sheetName val="IR TRIM STRC"/>
      <sheetName val="Hoja2"/>
      <sheetName val="EVHP ant"/>
    </sheetNames>
    <sheetDataSet>
      <sheetData sheetId="0">
        <row r="21">
          <cell r="F21">
            <v>0</v>
          </cell>
        </row>
      </sheetData>
      <sheetData sheetId="1"/>
      <sheetData sheetId="2"/>
      <sheetData sheetId="3">
        <row r="3">
          <cell r="B3" t="str">
            <v>Al 30 de junio del 2018 y  2017</v>
          </cell>
        </row>
      </sheetData>
      <sheetData sheetId="4"/>
      <sheetData sheetId="5">
        <row r="3">
          <cell r="A3" t="str">
            <v>Al 30 de junio del 2018 y  2017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>
        <row r="4">
          <cell r="B4" t="str">
            <v>Del 1 de Enero al 30 de junio de 2018</v>
          </cell>
        </row>
        <row r="22">
          <cell r="D22">
            <v>111350558.07999998</v>
          </cell>
          <cell r="E22">
            <v>12945245.789999999</v>
          </cell>
          <cell r="F22">
            <v>124295803.86999999</v>
          </cell>
          <cell r="G22">
            <v>46582404.080000006</v>
          </cell>
          <cell r="H22">
            <v>46340219.920000002</v>
          </cell>
          <cell r="I22">
            <v>77713399.789999992</v>
          </cell>
        </row>
      </sheetData>
      <sheetData sheetId="14">
        <row r="3">
          <cell r="B3" t="str">
            <v>Del 1 de Enero al 30 de junio de 2018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J54"/>
  <sheetViews>
    <sheetView showGridLines="0" tabSelected="1" zoomScale="85" zoomScaleNormal="85" workbookViewId="0">
      <selection activeCell="B1" sqref="B1:I1"/>
    </sheetView>
  </sheetViews>
  <sheetFormatPr baseColWidth="10" defaultColWidth="11.453125" defaultRowHeight="12.5" x14ac:dyDescent="0.25"/>
  <cols>
    <col min="1" max="1" width="2.453125" style="1" customWidth="1"/>
    <col min="2" max="2" width="4.54296875" style="17" customWidth="1"/>
    <col min="3" max="3" width="60.81640625" style="17" customWidth="1"/>
    <col min="4" max="4" width="16.54296875" style="17" bestFit="1" customWidth="1"/>
    <col min="5" max="5" width="16" style="17" bestFit="1" customWidth="1"/>
    <col min="6" max="6" width="17.26953125" style="17" bestFit="1" customWidth="1"/>
    <col min="7" max="7" width="16.26953125" style="17" bestFit="1" customWidth="1"/>
    <col min="8" max="8" width="16" style="17" bestFit="1" customWidth="1"/>
    <col min="9" max="9" width="17" style="17" bestFit="1" customWidth="1"/>
    <col min="10" max="10" width="3.7265625" style="1" customWidth="1"/>
    <col min="11" max="16384" width="11.453125" style="17"/>
  </cols>
  <sheetData>
    <row r="1" spans="2:9" ht="14.25" customHeight="1" x14ac:dyDescent="0.3">
      <c r="B1" s="23" t="s">
        <v>0</v>
      </c>
      <c r="C1" s="23"/>
      <c r="D1" s="23"/>
      <c r="E1" s="23"/>
      <c r="F1" s="23"/>
      <c r="G1" s="23"/>
      <c r="H1" s="23"/>
      <c r="I1" s="23"/>
    </row>
    <row r="2" spans="2:9" ht="17.25" customHeight="1" x14ac:dyDescent="0.3">
      <c r="B2" s="23" t="s">
        <v>1</v>
      </c>
      <c r="C2" s="23"/>
      <c r="D2" s="23"/>
      <c r="E2" s="23"/>
      <c r="F2" s="23"/>
      <c r="G2" s="23"/>
      <c r="H2" s="23"/>
      <c r="I2" s="23"/>
    </row>
    <row r="3" spans="2:9" ht="16.5" customHeight="1" x14ac:dyDescent="0.3">
      <c r="B3" s="23" t="str">
        <f>+[1]CAdmon!B4</f>
        <v>Del 1 de Enero al 30 de junio de 2018</v>
      </c>
      <c r="C3" s="23"/>
      <c r="D3" s="23"/>
      <c r="E3" s="23"/>
      <c r="F3" s="23"/>
      <c r="G3" s="23"/>
      <c r="H3" s="23"/>
      <c r="I3" s="23"/>
    </row>
    <row r="4" spans="2:9" s="1" customFormat="1" ht="6.75" customHeight="1" x14ac:dyDescent="0.25"/>
    <row r="5" spans="2:9" s="1" customFormat="1" ht="18" customHeight="1" x14ac:dyDescent="0.3">
      <c r="C5" s="2" t="s">
        <v>2</v>
      </c>
      <c r="D5" s="24" t="s">
        <v>3</v>
      </c>
      <c r="E5" s="24"/>
      <c r="F5" s="24"/>
      <c r="G5" s="3"/>
      <c r="H5" s="3"/>
    </row>
    <row r="6" spans="2:9" s="1" customFormat="1" ht="6.75" customHeight="1" x14ac:dyDescent="0.25"/>
    <row r="7" spans="2:9" ht="13" x14ac:dyDescent="0.25">
      <c r="B7" s="25" t="s">
        <v>4</v>
      </c>
      <c r="C7" s="25"/>
      <c r="D7" s="26" t="s">
        <v>5</v>
      </c>
      <c r="E7" s="26"/>
      <c r="F7" s="26"/>
      <c r="G7" s="26"/>
      <c r="H7" s="26"/>
      <c r="I7" s="26" t="s">
        <v>6</v>
      </c>
    </row>
    <row r="8" spans="2:9" ht="58.5" customHeight="1" x14ac:dyDescent="0.25">
      <c r="B8" s="25"/>
      <c r="C8" s="25"/>
      <c r="D8" s="4" t="s">
        <v>7</v>
      </c>
      <c r="E8" s="4" t="s">
        <v>8</v>
      </c>
      <c r="F8" s="4" t="s">
        <v>9</v>
      </c>
      <c r="G8" s="4" t="s">
        <v>10</v>
      </c>
      <c r="H8" s="4" t="s">
        <v>11</v>
      </c>
      <c r="I8" s="26"/>
    </row>
    <row r="9" spans="2:9" ht="11.25" customHeight="1" x14ac:dyDescent="0.25">
      <c r="B9" s="25"/>
      <c r="C9" s="25"/>
      <c r="D9" s="4">
        <v>1</v>
      </c>
      <c r="E9" s="4">
        <v>2</v>
      </c>
      <c r="F9" s="4" t="s">
        <v>12</v>
      </c>
      <c r="G9" s="4">
        <v>5</v>
      </c>
      <c r="H9" s="4">
        <v>7</v>
      </c>
      <c r="I9" s="4" t="s">
        <v>13</v>
      </c>
    </row>
    <row r="10" spans="2:9" ht="13" x14ac:dyDescent="0.25">
      <c r="B10" s="21" t="s">
        <v>14</v>
      </c>
      <c r="C10" s="22"/>
      <c r="D10" s="5">
        <f>SUM(D11:D17)</f>
        <v>46718190</v>
      </c>
      <c r="E10" s="5">
        <f>SUM(E11:E17)</f>
        <v>8898967.3599999994</v>
      </c>
      <c r="F10" s="5">
        <f>+D10+E10</f>
        <v>55617157.359999999</v>
      </c>
      <c r="G10" s="5">
        <f>SUM(G11:G17)</f>
        <v>21291020.879999999</v>
      </c>
      <c r="H10" s="5">
        <f>SUM(H11:H17)</f>
        <v>21291020.879999999</v>
      </c>
      <c r="I10" s="5">
        <f t="shared" ref="I10:I15" si="0">+F10-G10</f>
        <v>34326136.480000004</v>
      </c>
    </row>
    <row r="11" spans="2:9" x14ac:dyDescent="0.25">
      <c r="B11" s="6"/>
      <c r="C11" s="7" t="s">
        <v>15</v>
      </c>
      <c r="D11" s="8">
        <v>11456148</v>
      </c>
      <c r="E11" s="8">
        <v>229944</v>
      </c>
      <c r="F11" s="8">
        <f>+D11+E11</f>
        <v>11686092</v>
      </c>
      <c r="G11" s="8">
        <v>5465049.5599999996</v>
      </c>
      <c r="H11" s="8">
        <v>5465049.5599999996</v>
      </c>
      <c r="I11" s="8">
        <f t="shared" si="0"/>
        <v>6221042.4400000004</v>
      </c>
    </row>
    <row r="12" spans="2:9" x14ac:dyDescent="0.25">
      <c r="B12" s="6"/>
      <c r="C12" s="7" t="s">
        <v>16</v>
      </c>
      <c r="D12" s="8">
        <v>1750000</v>
      </c>
      <c r="E12" s="8">
        <v>1295187.6499999999</v>
      </c>
      <c r="F12" s="8">
        <f t="shared" ref="F12:F17" si="1">+D12+E12</f>
        <v>3045187.65</v>
      </c>
      <c r="G12" s="8">
        <v>1058613.71</v>
      </c>
      <c r="H12" s="8">
        <v>1058613.71</v>
      </c>
      <c r="I12" s="8">
        <f t="shared" si="0"/>
        <v>1986573.94</v>
      </c>
    </row>
    <row r="13" spans="2:9" x14ac:dyDescent="0.25">
      <c r="B13" s="6"/>
      <c r="C13" s="7" t="s">
        <v>17</v>
      </c>
      <c r="D13" s="8">
        <v>13976405</v>
      </c>
      <c r="E13" s="8">
        <v>416002.25</v>
      </c>
      <c r="F13" s="8">
        <f t="shared" si="1"/>
        <v>14392407.25</v>
      </c>
      <c r="G13" s="8">
        <v>4648444.2699999996</v>
      </c>
      <c r="H13" s="8">
        <v>4648444.2699999996</v>
      </c>
      <c r="I13" s="8">
        <f t="shared" si="0"/>
        <v>9743962.9800000004</v>
      </c>
    </row>
    <row r="14" spans="2:9" x14ac:dyDescent="0.25">
      <c r="B14" s="6"/>
      <c r="C14" s="7" t="s">
        <v>18</v>
      </c>
      <c r="D14" s="8">
        <v>6391199</v>
      </c>
      <c r="E14" s="8">
        <v>5177068.72</v>
      </c>
      <c r="F14" s="8">
        <f t="shared" si="1"/>
        <v>11568267.719999999</v>
      </c>
      <c r="G14" s="8">
        <v>3058186.83</v>
      </c>
      <c r="H14" s="8">
        <v>3058186.83</v>
      </c>
      <c r="I14" s="8">
        <f t="shared" si="0"/>
        <v>8510080.8899999987</v>
      </c>
    </row>
    <row r="15" spans="2:9" x14ac:dyDescent="0.25">
      <c r="B15" s="6"/>
      <c r="C15" s="7" t="s">
        <v>19</v>
      </c>
      <c r="D15" s="8">
        <v>13022624</v>
      </c>
      <c r="E15" s="8">
        <v>1778400.74</v>
      </c>
      <c r="F15" s="8">
        <f t="shared" si="1"/>
        <v>14801024.74</v>
      </c>
      <c r="G15" s="8">
        <v>7000081.5099999998</v>
      </c>
      <c r="H15" s="8">
        <v>7000081.5099999998</v>
      </c>
      <c r="I15" s="8">
        <f t="shared" si="0"/>
        <v>7800943.2300000004</v>
      </c>
    </row>
    <row r="16" spans="2:9" x14ac:dyDescent="0.25">
      <c r="B16" s="6"/>
      <c r="C16" s="7" t="s">
        <v>20</v>
      </c>
      <c r="D16" s="8">
        <v>0</v>
      </c>
      <c r="E16" s="8">
        <v>0</v>
      </c>
      <c r="F16" s="8"/>
      <c r="G16" s="8">
        <v>0</v>
      </c>
      <c r="H16" s="8">
        <v>0</v>
      </c>
      <c r="I16" s="8"/>
    </row>
    <row r="17" spans="2:9" x14ac:dyDescent="0.25">
      <c r="B17" s="6"/>
      <c r="C17" s="7" t="s">
        <v>21</v>
      </c>
      <c r="D17" s="8">
        <v>121814</v>
      </c>
      <c r="E17" s="8">
        <v>2364</v>
      </c>
      <c r="F17" s="8">
        <f t="shared" si="1"/>
        <v>124178</v>
      </c>
      <c r="G17" s="8">
        <v>60645</v>
      </c>
      <c r="H17" s="8">
        <v>60645</v>
      </c>
      <c r="I17" s="8">
        <f t="shared" ref="I17:I25" si="2">+F17-G17</f>
        <v>63533</v>
      </c>
    </row>
    <row r="18" spans="2:9" ht="13" x14ac:dyDescent="0.25">
      <c r="B18" s="21" t="s">
        <v>22</v>
      </c>
      <c r="C18" s="22"/>
      <c r="D18" s="5">
        <f>SUM(D19:D27)</f>
        <v>1614684</v>
      </c>
      <c r="E18" s="5">
        <f>SUM(E19:E27)</f>
        <v>257721.65</v>
      </c>
      <c r="F18" s="5">
        <f>+D18+E18</f>
        <v>1872405.65</v>
      </c>
      <c r="G18" s="5">
        <f>SUM(G19:G27)</f>
        <v>591843.92999999993</v>
      </c>
      <c r="H18" s="5">
        <f>SUM(H19:H27)</f>
        <v>588607.72</v>
      </c>
      <c r="I18" s="5">
        <f t="shared" si="2"/>
        <v>1280561.72</v>
      </c>
    </row>
    <row r="19" spans="2:9" ht="22.5" customHeight="1" x14ac:dyDescent="0.25">
      <c r="B19" s="6"/>
      <c r="C19" s="7" t="s">
        <v>23</v>
      </c>
      <c r="D19" s="8">
        <v>238985</v>
      </c>
      <c r="E19" s="8">
        <v>68630</v>
      </c>
      <c r="F19" s="8">
        <f>+D19+E19</f>
        <v>307615</v>
      </c>
      <c r="G19" s="8">
        <v>62165.26</v>
      </c>
      <c r="H19" s="8">
        <v>58929.05</v>
      </c>
      <c r="I19" s="8">
        <f t="shared" si="2"/>
        <v>245449.74</v>
      </c>
    </row>
    <row r="20" spans="2:9" x14ac:dyDescent="0.25">
      <c r="B20" s="6"/>
      <c r="C20" s="7" t="s">
        <v>24</v>
      </c>
      <c r="D20" s="8">
        <v>57497</v>
      </c>
      <c r="E20" s="8">
        <v>0</v>
      </c>
      <c r="F20" s="8">
        <f t="shared" ref="F20:F27" si="3">+D20+E20</f>
        <v>57497</v>
      </c>
      <c r="G20" s="8">
        <v>27095.45</v>
      </c>
      <c r="H20" s="8">
        <v>27095.45</v>
      </c>
      <c r="I20" s="8">
        <f t="shared" si="2"/>
        <v>30401.55</v>
      </c>
    </row>
    <row r="21" spans="2:9" x14ac:dyDescent="0.25">
      <c r="B21" s="6"/>
      <c r="C21" s="7" t="s">
        <v>25</v>
      </c>
      <c r="D21" s="8">
        <v>0</v>
      </c>
      <c r="E21" s="8">
        <v>0</v>
      </c>
      <c r="F21" s="8">
        <f t="shared" si="3"/>
        <v>0</v>
      </c>
      <c r="G21" s="8">
        <v>0</v>
      </c>
      <c r="H21" s="8">
        <v>0</v>
      </c>
      <c r="I21" s="8">
        <f t="shared" si="2"/>
        <v>0</v>
      </c>
    </row>
    <row r="22" spans="2:9" x14ac:dyDescent="0.25">
      <c r="B22" s="6"/>
      <c r="C22" s="7" t="s">
        <v>26</v>
      </c>
      <c r="D22" s="8">
        <v>404406</v>
      </c>
      <c r="E22" s="8">
        <v>60500</v>
      </c>
      <c r="F22" s="8">
        <f t="shared" si="3"/>
        <v>464906</v>
      </c>
      <c r="G22" s="8">
        <v>74753.61</v>
      </c>
      <c r="H22" s="8">
        <v>74753.61</v>
      </c>
      <c r="I22" s="8">
        <f t="shared" si="2"/>
        <v>390152.39</v>
      </c>
    </row>
    <row r="23" spans="2:9" x14ac:dyDescent="0.25">
      <c r="B23" s="6"/>
      <c r="C23" s="7" t="s">
        <v>27</v>
      </c>
      <c r="D23" s="8">
        <v>38868</v>
      </c>
      <c r="E23" s="8">
        <v>-18945.95</v>
      </c>
      <c r="F23" s="8">
        <f t="shared" si="3"/>
        <v>19922.05</v>
      </c>
      <c r="G23" s="8">
        <v>10311.549999999999</v>
      </c>
      <c r="H23" s="8">
        <v>10311.549999999999</v>
      </c>
      <c r="I23" s="8">
        <f t="shared" si="2"/>
        <v>9610.5</v>
      </c>
    </row>
    <row r="24" spans="2:9" x14ac:dyDescent="0.25">
      <c r="B24" s="6"/>
      <c r="C24" s="7" t="s">
        <v>28</v>
      </c>
      <c r="D24" s="8">
        <v>525080</v>
      </c>
      <c r="E24" s="8">
        <v>0</v>
      </c>
      <c r="F24" s="8">
        <f t="shared" si="3"/>
        <v>525080</v>
      </c>
      <c r="G24" s="8">
        <v>242985.09</v>
      </c>
      <c r="H24" s="8">
        <v>242985.09</v>
      </c>
      <c r="I24" s="8">
        <f t="shared" si="2"/>
        <v>282094.91000000003</v>
      </c>
    </row>
    <row r="25" spans="2:9" x14ac:dyDescent="0.25">
      <c r="B25" s="6"/>
      <c r="C25" s="7" t="s">
        <v>29</v>
      </c>
      <c r="D25" s="8">
        <v>101403</v>
      </c>
      <c r="E25" s="8">
        <v>126911.2</v>
      </c>
      <c r="F25" s="8">
        <f t="shared" si="3"/>
        <v>228314.2</v>
      </c>
      <c r="G25" s="8">
        <v>127377.18</v>
      </c>
      <c r="H25" s="8">
        <v>127377.18</v>
      </c>
      <c r="I25" s="8">
        <f t="shared" si="2"/>
        <v>100937.02000000002</v>
      </c>
    </row>
    <row r="26" spans="2:9" x14ac:dyDescent="0.25">
      <c r="B26" s="6"/>
      <c r="C26" s="7" t="s">
        <v>30</v>
      </c>
      <c r="D26" s="8">
        <v>0</v>
      </c>
      <c r="E26" s="8">
        <v>0</v>
      </c>
      <c r="F26" s="8"/>
      <c r="G26" s="8">
        <v>0</v>
      </c>
      <c r="H26" s="8">
        <v>0</v>
      </c>
      <c r="I26" s="8"/>
    </row>
    <row r="27" spans="2:9" x14ac:dyDescent="0.25">
      <c r="B27" s="6"/>
      <c r="C27" s="7" t="s">
        <v>31</v>
      </c>
      <c r="D27" s="8">
        <v>248445</v>
      </c>
      <c r="E27" s="8">
        <v>20626.400000000001</v>
      </c>
      <c r="F27" s="8">
        <f t="shared" si="3"/>
        <v>269071.40000000002</v>
      </c>
      <c r="G27" s="8">
        <v>47155.79</v>
      </c>
      <c r="H27" s="8">
        <v>47155.79</v>
      </c>
      <c r="I27" s="8">
        <f t="shared" ref="I27:I37" si="4">+F27-G27</f>
        <v>221915.61000000002</v>
      </c>
    </row>
    <row r="28" spans="2:9" ht="13" x14ac:dyDescent="0.25">
      <c r="B28" s="21" t="s">
        <v>32</v>
      </c>
      <c r="C28" s="22"/>
      <c r="D28" s="5">
        <f>SUM(D29:D37)</f>
        <v>59265568.079999998</v>
      </c>
      <c r="E28" s="5">
        <f>SUM(E29:E37)</f>
        <v>-1512739.29</v>
      </c>
      <c r="F28" s="5">
        <f>+D28+E28</f>
        <v>57752828.789999999</v>
      </c>
      <c r="G28" s="5">
        <f>SUM(G29:G37)</f>
        <v>22805931.599999998</v>
      </c>
      <c r="H28" s="5">
        <f>SUM(H29:H37)</f>
        <v>22566983.650000002</v>
      </c>
      <c r="I28" s="5">
        <f t="shared" si="4"/>
        <v>34946897.189999998</v>
      </c>
    </row>
    <row r="29" spans="2:9" x14ac:dyDescent="0.25">
      <c r="B29" s="6"/>
      <c r="C29" s="7" t="s">
        <v>33</v>
      </c>
      <c r="D29" s="8">
        <v>5010726</v>
      </c>
      <c r="E29" s="8">
        <v>19500</v>
      </c>
      <c r="F29" s="8">
        <f>+D29+E29</f>
        <v>5030226</v>
      </c>
      <c r="G29" s="8">
        <v>2258273.17</v>
      </c>
      <c r="H29" s="8">
        <v>2258273.17</v>
      </c>
      <c r="I29" s="8">
        <f t="shared" si="4"/>
        <v>2771952.83</v>
      </c>
    </row>
    <row r="30" spans="2:9" x14ac:dyDescent="0.25">
      <c r="B30" s="6"/>
      <c r="C30" s="7" t="s">
        <v>34</v>
      </c>
      <c r="D30" s="8">
        <v>211700</v>
      </c>
      <c r="E30" s="8">
        <v>-75830.039999999994</v>
      </c>
      <c r="F30" s="8">
        <f t="shared" ref="F30:F37" si="5">+D30+E30</f>
        <v>135869.96000000002</v>
      </c>
      <c r="G30" s="8">
        <v>13029.75</v>
      </c>
      <c r="H30" s="8">
        <v>13029.75</v>
      </c>
      <c r="I30" s="8">
        <f t="shared" si="4"/>
        <v>122840.21000000002</v>
      </c>
    </row>
    <row r="31" spans="2:9" x14ac:dyDescent="0.25">
      <c r="B31" s="6"/>
      <c r="C31" s="7" t="s">
        <v>35</v>
      </c>
      <c r="D31" s="8">
        <v>4155812</v>
      </c>
      <c r="E31" s="8">
        <v>1223270.28</v>
      </c>
      <c r="F31" s="8">
        <f t="shared" si="5"/>
        <v>5379082.2800000003</v>
      </c>
      <c r="G31" s="8">
        <v>2624073.42</v>
      </c>
      <c r="H31" s="8">
        <v>2392423.1800000002</v>
      </c>
      <c r="I31" s="8">
        <f t="shared" si="4"/>
        <v>2755008.8600000003</v>
      </c>
    </row>
    <row r="32" spans="2:9" x14ac:dyDescent="0.25">
      <c r="B32" s="6"/>
      <c r="C32" s="7" t="s">
        <v>36</v>
      </c>
      <c r="D32" s="8">
        <v>1078199.72</v>
      </c>
      <c r="E32" s="8">
        <v>375492.04</v>
      </c>
      <c r="F32" s="8">
        <f t="shared" si="5"/>
        <v>1453691.76</v>
      </c>
      <c r="G32" s="8">
        <v>241773.22</v>
      </c>
      <c r="H32" s="8">
        <v>239995.7</v>
      </c>
      <c r="I32" s="8">
        <f t="shared" si="4"/>
        <v>1211918.54</v>
      </c>
    </row>
    <row r="33" spans="2:9" x14ac:dyDescent="0.25">
      <c r="B33" s="6"/>
      <c r="C33" s="7" t="s">
        <v>37</v>
      </c>
      <c r="D33" s="8">
        <v>10247986</v>
      </c>
      <c r="E33" s="8">
        <v>-1195380.45</v>
      </c>
      <c r="F33" s="8">
        <f t="shared" si="5"/>
        <v>9052605.5500000007</v>
      </c>
      <c r="G33" s="8">
        <v>2239449.9</v>
      </c>
      <c r="H33" s="8">
        <v>2239449.7000000002</v>
      </c>
      <c r="I33" s="8">
        <f t="shared" si="4"/>
        <v>6813155.6500000004</v>
      </c>
    </row>
    <row r="34" spans="2:9" x14ac:dyDescent="0.25">
      <c r="B34" s="6"/>
      <c r="C34" s="7" t="s">
        <v>38</v>
      </c>
      <c r="D34" s="8">
        <v>7723400</v>
      </c>
      <c r="E34" s="8">
        <v>-301500</v>
      </c>
      <c r="F34" s="8">
        <f t="shared" si="5"/>
        <v>7421900</v>
      </c>
      <c r="G34" s="8">
        <v>1664977.36</v>
      </c>
      <c r="H34" s="8">
        <v>1659993.37</v>
      </c>
      <c r="I34" s="8">
        <f t="shared" si="4"/>
        <v>5756922.6399999997</v>
      </c>
    </row>
    <row r="35" spans="2:9" x14ac:dyDescent="0.25">
      <c r="B35" s="6"/>
      <c r="C35" s="7" t="s">
        <v>39</v>
      </c>
      <c r="D35" s="8">
        <v>165153.26999999999</v>
      </c>
      <c r="E35" s="8">
        <v>35822.69</v>
      </c>
      <c r="F35" s="8">
        <f t="shared" si="5"/>
        <v>200975.96</v>
      </c>
      <c r="G35" s="8">
        <v>57695.81</v>
      </c>
      <c r="H35" s="8">
        <v>57159.81</v>
      </c>
      <c r="I35" s="8">
        <f t="shared" si="4"/>
        <v>143280.15</v>
      </c>
    </row>
    <row r="36" spans="2:9" x14ac:dyDescent="0.25">
      <c r="B36" s="6"/>
      <c r="C36" s="7" t="s">
        <v>40</v>
      </c>
      <c r="D36" s="8">
        <v>29893907.09</v>
      </c>
      <c r="E36" s="8">
        <v>-1663349.55</v>
      </c>
      <c r="F36" s="8">
        <f t="shared" si="5"/>
        <v>28230557.539999999</v>
      </c>
      <c r="G36" s="8">
        <v>13370719.16</v>
      </c>
      <c r="H36" s="8">
        <v>13370719.16</v>
      </c>
      <c r="I36" s="8">
        <f t="shared" si="4"/>
        <v>14859838.379999999</v>
      </c>
    </row>
    <row r="37" spans="2:9" x14ac:dyDescent="0.25">
      <c r="B37" s="6"/>
      <c r="C37" s="7" t="s">
        <v>41</v>
      </c>
      <c r="D37" s="8">
        <v>778684</v>
      </c>
      <c r="E37" s="8">
        <v>69235.740000000005</v>
      </c>
      <c r="F37" s="8">
        <f t="shared" si="5"/>
        <v>847919.74</v>
      </c>
      <c r="G37" s="8">
        <v>335939.81</v>
      </c>
      <c r="H37" s="8">
        <v>335939.81</v>
      </c>
      <c r="I37" s="8">
        <f t="shared" si="4"/>
        <v>511979.93</v>
      </c>
    </row>
    <row r="38" spans="2:9" ht="13" x14ac:dyDescent="0.25">
      <c r="B38" s="21" t="s">
        <v>42</v>
      </c>
      <c r="C38" s="22"/>
      <c r="D38" s="5">
        <f>SUM(D39:D40)</f>
        <v>87116</v>
      </c>
      <c r="E38" s="5">
        <f>+SUM(E39:E40)</f>
        <v>0</v>
      </c>
      <c r="F38" s="5">
        <f>+D38+E38</f>
        <v>87116</v>
      </c>
      <c r="G38" s="5">
        <f>SUM(G39:G40)</f>
        <v>8610.74</v>
      </c>
      <c r="H38" s="5">
        <f>SUM(H39:H40)</f>
        <v>8610.74</v>
      </c>
      <c r="I38" s="5">
        <f>SUM(I39:I40)</f>
        <v>78505.260000000009</v>
      </c>
    </row>
    <row r="39" spans="2:9" x14ac:dyDescent="0.25">
      <c r="B39" s="6"/>
      <c r="C39" s="7" t="s">
        <v>43</v>
      </c>
      <c r="D39" s="8">
        <v>50000</v>
      </c>
      <c r="E39" s="8">
        <v>0</v>
      </c>
      <c r="F39" s="8">
        <f>+D39+E39</f>
        <v>50000</v>
      </c>
      <c r="G39" s="8">
        <v>0</v>
      </c>
      <c r="H39" s="8">
        <v>0</v>
      </c>
      <c r="I39" s="8">
        <f t="shared" ref="I39:I46" si="6">+F39-G39</f>
        <v>50000</v>
      </c>
    </row>
    <row r="40" spans="2:9" x14ac:dyDescent="0.25">
      <c r="B40" s="6"/>
      <c r="C40" s="7" t="s">
        <v>44</v>
      </c>
      <c r="D40" s="8">
        <v>37116</v>
      </c>
      <c r="E40" s="8">
        <v>0</v>
      </c>
      <c r="F40" s="8">
        <f>+D40+E40</f>
        <v>37116</v>
      </c>
      <c r="G40" s="8">
        <v>8610.74</v>
      </c>
      <c r="H40" s="8">
        <v>8610.74</v>
      </c>
      <c r="I40" s="8">
        <f t="shared" si="6"/>
        <v>28505.260000000002</v>
      </c>
    </row>
    <row r="41" spans="2:9" ht="13" x14ac:dyDescent="0.25">
      <c r="B41" s="21" t="s">
        <v>45</v>
      </c>
      <c r="C41" s="22"/>
      <c r="D41" s="5">
        <f>SUM(D42:D46)</f>
        <v>3665000</v>
      </c>
      <c r="E41" s="5">
        <f>SUM(E42:E46)</f>
        <v>2749889.21</v>
      </c>
      <c r="F41" s="5">
        <f>+D41+E41</f>
        <v>6414889.21</v>
      </c>
      <c r="G41" s="5">
        <f>SUM(G42:G46)</f>
        <v>1884996.9300000002</v>
      </c>
      <c r="H41" s="5">
        <f>SUM(H42:H46)</f>
        <v>1884996.9300000002</v>
      </c>
      <c r="I41" s="5">
        <f t="shared" si="6"/>
        <v>4529892.2799999993</v>
      </c>
    </row>
    <row r="42" spans="2:9" x14ac:dyDescent="0.25">
      <c r="B42" s="6"/>
      <c r="C42" s="7" t="s">
        <v>46</v>
      </c>
      <c r="D42" s="8">
        <v>2172000</v>
      </c>
      <c r="E42" s="8">
        <v>2071272.27</v>
      </c>
      <c r="F42" s="8">
        <f>+D42+E42</f>
        <v>4243272.2699999996</v>
      </c>
      <c r="G42" s="8">
        <v>1636379.99</v>
      </c>
      <c r="H42" s="8">
        <v>1636379.99</v>
      </c>
      <c r="I42" s="8">
        <f t="shared" si="6"/>
        <v>2606892.2799999993</v>
      </c>
    </row>
    <row r="43" spans="2:9" x14ac:dyDescent="0.25">
      <c r="B43" s="6"/>
      <c r="C43" s="7" t="s">
        <v>47</v>
      </c>
      <c r="D43" s="8">
        <v>105000</v>
      </c>
      <c r="E43" s="8">
        <v>179250.08</v>
      </c>
      <c r="F43" s="8">
        <f t="shared" ref="F43:F48" si="7">+D43+E43</f>
        <v>284250.07999999996</v>
      </c>
      <c r="G43" s="9">
        <v>114250.08</v>
      </c>
      <c r="H43" s="9">
        <v>114250.08</v>
      </c>
      <c r="I43" s="8">
        <f t="shared" si="6"/>
        <v>169999.99999999994</v>
      </c>
    </row>
    <row r="44" spans="2:9" x14ac:dyDescent="0.25">
      <c r="B44" s="6"/>
      <c r="C44" s="7" t="s">
        <v>48</v>
      </c>
      <c r="D44" s="8">
        <v>500000</v>
      </c>
      <c r="E44" s="8">
        <v>0</v>
      </c>
      <c r="F44" s="8">
        <f t="shared" si="7"/>
        <v>500000</v>
      </c>
      <c r="G44" s="8">
        <v>0</v>
      </c>
      <c r="H44" s="8">
        <v>0</v>
      </c>
      <c r="I44" s="8">
        <f t="shared" si="6"/>
        <v>500000</v>
      </c>
    </row>
    <row r="45" spans="2:9" x14ac:dyDescent="0.25">
      <c r="B45" s="6"/>
      <c r="C45" s="7" t="s">
        <v>49</v>
      </c>
      <c r="D45" s="8">
        <v>888000</v>
      </c>
      <c r="E45" s="8">
        <v>499366.86</v>
      </c>
      <c r="F45" s="8">
        <f t="shared" si="7"/>
        <v>1387366.8599999999</v>
      </c>
      <c r="G45" s="8">
        <v>134366.85999999999</v>
      </c>
      <c r="H45" s="8">
        <v>134366.85999999999</v>
      </c>
      <c r="I45" s="8">
        <f t="shared" si="6"/>
        <v>1253000</v>
      </c>
    </row>
    <row r="46" spans="2:9" x14ac:dyDescent="0.25">
      <c r="B46" s="6"/>
      <c r="C46" s="7" t="s">
        <v>50</v>
      </c>
      <c r="D46" s="8">
        <v>0</v>
      </c>
      <c r="E46" s="8">
        <v>0</v>
      </c>
      <c r="F46" s="8">
        <f t="shared" si="7"/>
        <v>0</v>
      </c>
      <c r="G46" s="8">
        <v>0</v>
      </c>
      <c r="H46" s="8">
        <v>0</v>
      </c>
      <c r="I46" s="8">
        <f t="shared" si="6"/>
        <v>0</v>
      </c>
    </row>
    <row r="47" spans="2:9" ht="13" x14ac:dyDescent="0.25">
      <c r="B47" s="21" t="s">
        <v>51</v>
      </c>
      <c r="C47" s="22"/>
      <c r="D47" s="5">
        <f>SUM(D48)</f>
        <v>0</v>
      </c>
      <c r="E47" s="5">
        <f>SUM(E48)</f>
        <v>2551406.86</v>
      </c>
      <c r="F47" s="5">
        <f>E47+D47</f>
        <v>2551406.86</v>
      </c>
      <c r="G47" s="5">
        <f>SUM(G48)</f>
        <v>0</v>
      </c>
      <c r="H47" s="5">
        <f>SUM(H48)</f>
        <v>0</v>
      </c>
      <c r="I47" s="5">
        <f>F47-G47</f>
        <v>2551406.86</v>
      </c>
    </row>
    <row r="48" spans="2:9" ht="13" x14ac:dyDescent="0.25">
      <c r="B48" s="10"/>
      <c r="C48" s="11" t="s">
        <v>52</v>
      </c>
      <c r="D48" s="8">
        <v>0</v>
      </c>
      <c r="E48" s="8">
        <v>2551406.86</v>
      </c>
      <c r="F48" s="8">
        <f t="shared" si="7"/>
        <v>2551406.86</v>
      </c>
      <c r="G48" s="8">
        <v>0</v>
      </c>
      <c r="H48" s="8">
        <v>0</v>
      </c>
      <c r="I48" s="8">
        <f>+F48-G48</f>
        <v>2551406.86</v>
      </c>
    </row>
    <row r="49" spans="1:10" s="16" customFormat="1" ht="13" x14ac:dyDescent="0.3">
      <c r="A49" s="12"/>
      <c r="B49" s="13"/>
      <c r="C49" s="14" t="s">
        <v>53</v>
      </c>
      <c r="D49" s="15">
        <f t="shared" ref="D49:I49" si="8">+D10+D18+D28+D38+D41+D47</f>
        <v>111350558.08</v>
      </c>
      <c r="E49" s="15">
        <f t="shared" si="8"/>
        <v>12945245.789999999</v>
      </c>
      <c r="F49" s="15">
        <f t="shared" si="8"/>
        <v>124295803.86999999</v>
      </c>
      <c r="G49" s="15">
        <f t="shared" si="8"/>
        <v>46582404.079999998</v>
      </c>
      <c r="H49" s="15">
        <f t="shared" si="8"/>
        <v>46340219.920000002</v>
      </c>
      <c r="I49" s="15">
        <f t="shared" si="8"/>
        <v>77713399.790000007</v>
      </c>
      <c r="J49" s="12"/>
    </row>
    <row r="50" spans="1:10" x14ac:dyDescent="0.25">
      <c r="H50" s="18"/>
    </row>
    <row r="51" spans="1:10" x14ac:dyDescent="0.25">
      <c r="B51" s="1" t="s">
        <v>54</v>
      </c>
      <c r="F51" s="19"/>
      <c r="G51" s="19"/>
      <c r="H51" s="19"/>
      <c r="I51" s="19"/>
    </row>
    <row r="52" spans="1:10" x14ac:dyDescent="0.25">
      <c r="B52" s="1"/>
      <c r="D52" s="19" t="str">
        <f>IF(D49=[1]CAdmon!D22," ","ERROR")</f>
        <v xml:space="preserve"> </v>
      </c>
      <c r="E52" s="19" t="str">
        <f>IF(E49=[1]CAdmon!E22," ","ERROR")</f>
        <v xml:space="preserve"> </v>
      </c>
      <c r="F52" s="19" t="str">
        <f>IF(F49=[1]CAdmon!F22," ","ERROR")</f>
        <v xml:space="preserve"> </v>
      </c>
      <c r="G52" s="19" t="str">
        <f>IF(G49=[1]CAdmon!G22," ","ERROR")</f>
        <v xml:space="preserve"> </v>
      </c>
      <c r="H52" s="19" t="str">
        <f>IF(H49=[1]CAdmon!H22," ","ERROR")</f>
        <v xml:space="preserve"> </v>
      </c>
      <c r="I52" s="20" t="str">
        <f>IF(I49=[1]CAdmon!I22," ","ERROR")</f>
        <v xml:space="preserve"> </v>
      </c>
    </row>
    <row r="54" spans="1:10" x14ac:dyDescent="0.25">
      <c r="D54" s="19" t="str">
        <f>IF(D50=[1]CAdmon!D34," ","ERROR")</f>
        <v xml:space="preserve"> </v>
      </c>
      <c r="E54" s="19" t="str">
        <f>IF(E50=[1]CAdmon!E34," ","ERROR")</f>
        <v xml:space="preserve"> </v>
      </c>
      <c r="F54" s="19" t="str">
        <f>IF(F50=[1]CAdmon!F34," ","ERROR")</f>
        <v xml:space="preserve"> </v>
      </c>
      <c r="G54" s="19" t="str">
        <f>IF(G50=[1]CAdmon!G34," ","ERROR")</f>
        <v xml:space="preserve"> </v>
      </c>
      <c r="H54" s="19" t="str">
        <f>IF(H50=[1]CAdmon!H34," ","ERROR")</f>
        <v xml:space="preserve"> </v>
      </c>
      <c r="I54" s="19" t="str">
        <f>IF(I50=[1]CAdmon!I34," ","ERROR")</f>
        <v xml:space="preserve"> </v>
      </c>
    </row>
  </sheetData>
  <mergeCells count="13">
    <mergeCell ref="B47:C47"/>
    <mergeCell ref="B1:I1"/>
    <mergeCell ref="B2:I2"/>
    <mergeCell ref="B3:I3"/>
    <mergeCell ref="D5:F5"/>
    <mergeCell ref="B7:C9"/>
    <mergeCell ref="D7:H7"/>
    <mergeCell ref="I7:I8"/>
    <mergeCell ref="B10:C10"/>
    <mergeCell ref="B18:C18"/>
    <mergeCell ref="B28:C28"/>
    <mergeCell ref="B38:C38"/>
    <mergeCell ref="B41:C41"/>
  </mergeCells>
  <printOptions horizontalCentered="1"/>
  <pageMargins left="0.4" right="0.34" top="0.6692913385826772" bottom="0.46" header="0.31496062992125984" footer="0.31496062992125984"/>
  <pageSetup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COG</vt:lpstr>
      <vt:lpstr>COG!Área_de_impresión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Hernández Urrutia</dc:creator>
  <cp:lastModifiedBy>Manuel Hernández Urrutia</cp:lastModifiedBy>
  <cp:lastPrinted>2018-07-16T21:21:25Z</cp:lastPrinted>
  <dcterms:created xsi:type="dcterms:W3CDTF">2018-07-16T19:43:07Z</dcterms:created>
  <dcterms:modified xsi:type="dcterms:W3CDTF">2018-07-16T21:23:05Z</dcterms:modified>
</cp:coreProperties>
</file>