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G" sheetId="1" r:id="rId1"/>
  </sheets>
  <definedNames>
    <definedName name="_xlnm._FilterDatabase" localSheetId="0" hidden="1">COG!$B$3:$H$155</definedName>
  </definedNames>
  <calcPr calcId="145621"/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H106" i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E70" i="1" s="1"/>
  <c r="H70" i="1" s="1"/>
  <c r="G70" i="1"/>
  <c r="F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8" i="1"/>
  <c r="E58" i="1"/>
  <c r="G57" i="1"/>
  <c r="F57" i="1"/>
  <c r="D57" i="1"/>
  <c r="C57" i="1"/>
  <c r="H53" i="1"/>
  <c r="G53" i="1"/>
  <c r="F53" i="1"/>
  <c r="E53" i="1"/>
  <c r="D53" i="1"/>
  <c r="C53" i="1"/>
  <c r="G43" i="1"/>
  <c r="F43" i="1"/>
  <c r="E43" i="1"/>
  <c r="H43" i="1" s="1"/>
  <c r="D43" i="1"/>
  <c r="C43" i="1"/>
  <c r="H33" i="1"/>
  <c r="G33" i="1"/>
  <c r="F33" i="1"/>
  <c r="E33" i="1"/>
  <c r="D33" i="1"/>
  <c r="C33" i="1"/>
  <c r="G23" i="1"/>
  <c r="F23" i="1"/>
  <c r="E23" i="1"/>
  <c r="H23" i="1" s="1"/>
  <c r="D23" i="1"/>
  <c r="C23" i="1"/>
  <c r="H13" i="1"/>
  <c r="G13" i="1"/>
  <c r="F13" i="1"/>
  <c r="E13" i="1"/>
  <c r="D13" i="1"/>
  <c r="C13" i="1"/>
  <c r="H5" i="1"/>
  <c r="G5" i="1"/>
  <c r="G4" i="1" s="1"/>
  <c r="F5" i="1"/>
  <c r="F4" i="1" s="1"/>
  <c r="E5" i="1"/>
  <c r="D5" i="1"/>
  <c r="C5" i="1"/>
  <c r="C4" i="1" s="1"/>
  <c r="D4" i="1"/>
  <c r="D154" i="1" s="1"/>
  <c r="H4" i="1" l="1"/>
  <c r="F154" i="1"/>
  <c r="C154" i="1"/>
  <c r="G154" i="1"/>
  <c r="E4" i="1"/>
  <c r="H57" i="1"/>
  <c r="H110" i="1"/>
  <c r="H134" i="1"/>
  <c r="H59" i="1"/>
  <c r="H71" i="1"/>
  <c r="H82" i="1"/>
  <c r="H80" i="1" s="1"/>
  <c r="H79" i="1" s="1"/>
  <c r="H90" i="1"/>
  <c r="H100" i="1"/>
  <c r="E118" i="1"/>
  <c r="H118" i="1" s="1"/>
  <c r="E128" i="1"/>
  <c r="H128" i="1" s="1"/>
  <c r="E154" i="1" l="1"/>
  <c r="H154" i="1"/>
  <c r="E79" i="1"/>
</calcChain>
</file>

<file path=xl/sharedStrings.xml><?xml version="1.0" encoding="utf-8"?>
<sst xmlns="http://schemas.openxmlformats.org/spreadsheetml/2006/main" count="280" uniqueCount="207">
  <si>
    <t>FORUM CULTURAL GUANAJUATO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</si>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</sst>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showGridLines="0" tabSelected="1" workbookViewId="0">
      <selection activeCell="B160" sqref="B160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110188355.16000001</v>
      </c>
      <c r="D4" s="15">
        <f t="shared" ref="D4:H4" si="0">D5+D13+D23+D33+D43+D53+D57+D66+D70</f>
        <v>24198936.629999999</v>
      </c>
      <c r="E4" s="15">
        <f t="shared" si="0"/>
        <v>134387291.79000002</v>
      </c>
      <c r="F4" s="15">
        <f t="shared" si="0"/>
        <v>42362142.890000001</v>
      </c>
      <c r="G4" s="15">
        <f t="shared" si="0"/>
        <v>40237133.929999992</v>
      </c>
      <c r="H4" s="15">
        <f t="shared" si="0"/>
        <v>92025148.899999976</v>
      </c>
    </row>
    <row r="5" spans="1:8">
      <c r="A5" s="16" t="s">
        <v>10</v>
      </c>
      <c r="B5" s="17"/>
      <c r="C5" s="18">
        <f>SUM(C6:C12)</f>
        <v>44832050.480000004</v>
      </c>
      <c r="D5" s="18">
        <f t="shared" ref="D5:H5" si="1">SUM(D6:D12)</f>
        <v>7080118.7999999989</v>
      </c>
      <c r="E5" s="18">
        <f t="shared" si="1"/>
        <v>51912169.280000001</v>
      </c>
      <c r="F5" s="18">
        <f t="shared" si="1"/>
        <v>19754302.43</v>
      </c>
      <c r="G5" s="18">
        <f t="shared" si="1"/>
        <v>19737919.029999997</v>
      </c>
      <c r="H5" s="18">
        <f t="shared" si="1"/>
        <v>32157866.850000001</v>
      </c>
    </row>
    <row r="6" spans="1:8">
      <c r="A6" s="19" t="s">
        <v>11</v>
      </c>
      <c r="B6" s="20" t="s">
        <v>12</v>
      </c>
      <c r="C6" s="21">
        <v>11354544</v>
      </c>
      <c r="D6" s="21">
        <v>245125.94</v>
      </c>
      <c r="E6" s="21">
        <v>11599669.939999999</v>
      </c>
      <c r="F6" s="21">
        <v>5346475.6900000004</v>
      </c>
      <c r="G6" s="21">
        <v>5346475.6900000004</v>
      </c>
      <c r="H6" s="21">
        <v>6253194.2499999991</v>
      </c>
    </row>
    <row r="7" spans="1:8">
      <c r="A7" s="19" t="s">
        <v>13</v>
      </c>
      <c r="B7" s="20" t="s">
        <v>14</v>
      </c>
      <c r="C7" s="21">
        <v>1100000</v>
      </c>
      <c r="D7" s="21">
        <v>1041194.88</v>
      </c>
      <c r="E7" s="21">
        <v>2141194.88</v>
      </c>
      <c r="F7" s="21">
        <v>875549.63</v>
      </c>
      <c r="G7" s="21">
        <v>875549.63</v>
      </c>
      <c r="H7" s="21">
        <v>1265645.25</v>
      </c>
    </row>
    <row r="8" spans="1:8">
      <c r="A8" s="19" t="s">
        <v>15</v>
      </c>
      <c r="B8" s="20" t="s">
        <v>16</v>
      </c>
      <c r="C8" s="21">
        <v>14154201.92</v>
      </c>
      <c r="D8" s="21">
        <v>432932.3</v>
      </c>
      <c r="E8" s="21">
        <v>14587134.220000001</v>
      </c>
      <c r="F8" s="21">
        <v>4645196.0999999996</v>
      </c>
      <c r="G8" s="21">
        <v>4645196.0999999996</v>
      </c>
      <c r="H8" s="21">
        <v>9941938.120000001</v>
      </c>
    </row>
    <row r="9" spans="1:8">
      <c r="A9" s="19" t="s">
        <v>17</v>
      </c>
      <c r="B9" s="20" t="s">
        <v>18</v>
      </c>
      <c r="C9" s="21">
        <v>6144121.1500000004</v>
      </c>
      <c r="D9" s="21">
        <v>4241929.0199999996</v>
      </c>
      <c r="E9" s="21">
        <v>10386050.17</v>
      </c>
      <c r="F9" s="21">
        <v>2781434.9</v>
      </c>
      <c r="G9" s="21">
        <v>2765051.5</v>
      </c>
      <c r="H9" s="21">
        <v>7604615.2699999996</v>
      </c>
    </row>
    <row r="10" spans="1:8">
      <c r="A10" s="19" t="s">
        <v>19</v>
      </c>
      <c r="B10" s="20" t="s">
        <v>20</v>
      </c>
      <c r="C10" s="21">
        <v>11883560.41</v>
      </c>
      <c r="D10" s="21">
        <v>1117799.73</v>
      </c>
      <c r="E10" s="21">
        <v>13001360.140000001</v>
      </c>
      <c r="F10" s="21">
        <v>6045810.8700000001</v>
      </c>
      <c r="G10" s="21">
        <v>6045810.8700000001</v>
      </c>
      <c r="H10" s="21">
        <v>6955549.2700000005</v>
      </c>
    </row>
    <row r="11" spans="1:8">
      <c r="A11" s="19" t="s">
        <v>21</v>
      </c>
      <c r="B11" s="20" t="s">
        <v>22</v>
      </c>
      <c r="C11" s="21"/>
      <c r="D11" s="21"/>
      <c r="E11" s="21">
        <v>0</v>
      </c>
      <c r="F11" s="21"/>
      <c r="G11" s="21"/>
      <c r="H11" s="21">
        <v>0</v>
      </c>
    </row>
    <row r="12" spans="1:8">
      <c r="A12" s="19" t="s">
        <v>23</v>
      </c>
      <c r="B12" s="20" t="s">
        <v>24</v>
      </c>
      <c r="C12" s="21">
        <v>195623</v>
      </c>
      <c r="D12" s="21">
        <v>1136.93</v>
      </c>
      <c r="E12" s="21">
        <v>196759.93</v>
      </c>
      <c r="F12" s="21">
        <v>59835.24</v>
      </c>
      <c r="G12" s="21">
        <v>59835.24</v>
      </c>
      <c r="H12" s="21">
        <v>136924.69</v>
      </c>
    </row>
    <row r="13" spans="1:8">
      <c r="A13" s="16" t="s">
        <v>25</v>
      </c>
      <c r="B13" s="17"/>
      <c r="C13" s="18">
        <f>SUM(C14:C22)</f>
        <v>1880546.09</v>
      </c>
      <c r="D13" s="18">
        <f t="shared" ref="D13:G13" si="2">SUM(D14:D22)</f>
        <v>236900</v>
      </c>
      <c r="E13" s="18">
        <f t="shared" si="2"/>
        <v>2117446.09</v>
      </c>
      <c r="F13" s="18">
        <f t="shared" si="2"/>
        <v>336218.93000000005</v>
      </c>
      <c r="G13" s="18">
        <f t="shared" si="2"/>
        <v>335494.03000000003</v>
      </c>
      <c r="H13" s="18">
        <f t="shared" ref="H13:H76" si="3">E13-F13</f>
        <v>1781227.1599999997</v>
      </c>
    </row>
    <row r="14" spans="1:8">
      <c r="A14" s="19" t="s">
        <v>26</v>
      </c>
      <c r="B14" s="20" t="s">
        <v>27</v>
      </c>
      <c r="C14" s="21">
        <v>267004.09000000003</v>
      </c>
      <c r="D14" s="21">
        <v>-2600</v>
      </c>
      <c r="E14" s="21">
        <v>264404.09000000003</v>
      </c>
      <c r="F14" s="21">
        <v>56484.49</v>
      </c>
      <c r="G14" s="21">
        <v>56484.49</v>
      </c>
      <c r="H14" s="21">
        <v>207919.60000000003</v>
      </c>
    </row>
    <row r="15" spans="1:8">
      <c r="A15" s="19" t="s">
        <v>28</v>
      </c>
      <c r="B15" s="20" t="s">
        <v>29</v>
      </c>
      <c r="C15" s="21">
        <v>52697</v>
      </c>
      <c r="D15" s="21">
        <v>0</v>
      </c>
      <c r="E15" s="21">
        <v>52697</v>
      </c>
      <c r="F15" s="21">
        <v>17062.09</v>
      </c>
      <c r="G15" s="21">
        <v>17062.09</v>
      </c>
      <c r="H15" s="21">
        <v>35634.910000000003</v>
      </c>
    </row>
    <row r="16" spans="1:8">
      <c r="A16" s="19" t="s">
        <v>30</v>
      </c>
      <c r="B16" s="20" t="s">
        <v>31</v>
      </c>
      <c r="C16" s="21"/>
      <c r="D16" s="21"/>
      <c r="E16" s="21">
        <v>0</v>
      </c>
      <c r="F16" s="21"/>
      <c r="G16" s="21"/>
      <c r="H16" s="21">
        <v>0</v>
      </c>
    </row>
    <row r="17" spans="1:8">
      <c r="A17" s="19" t="s">
        <v>32</v>
      </c>
      <c r="B17" s="20" t="s">
        <v>33</v>
      </c>
      <c r="C17" s="21">
        <v>473137</v>
      </c>
      <c r="D17" s="21">
        <v>30000</v>
      </c>
      <c r="E17" s="21">
        <v>503137</v>
      </c>
      <c r="F17" s="21">
        <v>47827.8</v>
      </c>
      <c r="G17" s="21">
        <v>47791.85</v>
      </c>
      <c r="H17" s="21">
        <v>455309.2</v>
      </c>
    </row>
    <row r="18" spans="1:8">
      <c r="A18" s="19" t="s">
        <v>34</v>
      </c>
      <c r="B18" s="20" t="s">
        <v>35</v>
      </c>
      <c r="C18" s="21">
        <v>65868</v>
      </c>
      <c r="D18" s="21">
        <v>-19500</v>
      </c>
      <c r="E18" s="21">
        <v>46368</v>
      </c>
      <c r="F18" s="21">
        <v>1570.24</v>
      </c>
      <c r="G18" s="21">
        <v>1411.99</v>
      </c>
      <c r="H18" s="21">
        <v>44797.760000000002</v>
      </c>
    </row>
    <row r="19" spans="1:8">
      <c r="A19" s="19" t="s">
        <v>36</v>
      </c>
      <c r="B19" s="20" t="s">
        <v>37</v>
      </c>
      <c r="C19" s="21">
        <v>412504</v>
      </c>
      <c r="D19" s="21">
        <v>150000</v>
      </c>
      <c r="E19" s="21">
        <v>562504</v>
      </c>
      <c r="F19" s="21">
        <v>186196.6</v>
      </c>
      <c r="G19" s="21">
        <v>186196.6</v>
      </c>
      <c r="H19" s="21">
        <v>376307.4</v>
      </c>
    </row>
    <row r="20" spans="1:8">
      <c r="A20" s="19" t="s">
        <v>38</v>
      </c>
      <c r="B20" s="20" t="s">
        <v>39</v>
      </c>
      <c r="C20" s="21">
        <v>235903</v>
      </c>
      <c r="D20" s="21">
        <v>0</v>
      </c>
      <c r="E20" s="21">
        <v>235903</v>
      </c>
      <c r="F20" s="21">
        <v>3704.19</v>
      </c>
      <c r="G20" s="21">
        <v>3704.19</v>
      </c>
      <c r="H20" s="21">
        <v>232198.81</v>
      </c>
    </row>
    <row r="21" spans="1:8">
      <c r="A21" s="19" t="s">
        <v>40</v>
      </c>
      <c r="B21" s="20" t="s">
        <v>41</v>
      </c>
      <c r="C21" s="21"/>
      <c r="D21" s="21"/>
      <c r="E21" s="21">
        <v>0</v>
      </c>
      <c r="F21" s="21"/>
      <c r="G21" s="21"/>
      <c r="H21" s="21">
        <v>0</v>
      </c>
    </row>
    <row r="22" spans="1:8">
      <c r="A22" s="19" t="s">
        <v>42</v>
      </c>
      <c r="B22" s="20" t="s">
        <v>43</v>
      </c>
      <c r="C22" s="21">
        <v>373433</v>
      </c>
      <c r="D22" s="21">
        <v>79000</v>
      </c>
      <c r="E22" s="21">
        <v>452433</v>
      </c>
      <c r="F22" s="21">
        <v>23373.52</v>
      </c>
      <c r="G22" s="21">
        <v>22842.82</v>
      </c>
      <c r="H22" s="21">
        <v>429059.48</v>
      </c>
    </row>
    <row r="23" spans="1:8">
      <c r="A23" s="16" t="s">
        <v>44</v>
      </c>
      <c r="B23" s="17"/>
      <c r="C23" s="18">
        <f>SUM(C24:C32)</f>
        <v>59258648.159999996</v>
      </c>
      <c r="D23" s="18">
        <f t="shared" ref="D23:G23" si="4">SUM(D24:D32)</f>
        <v>8563962.4800000004</v>
      </c>
      <c r="E23" s="18">
        <f t="shared" si="4"/>
        <v>67822610.640000001</v>
      </c>
      <c r="F23" s="18">
        <f t="shared" si="4"/>
        <v>20398201.73</v>
      </c>
      <c r="G23" s="18">
        <f t="shared" si="4"/>
        <v>18290301.069999997</v>
      </c>
      <c r="H23" s="18">
        <f t="shared" si="3"/>
        <v>47424408.909999996</v>
      </c>
    </row>
    <row r="24" spans="1:8">
      <c r="A24" s="19" t="s">
        <v>45</v>
      </c>
      <c r="B24" s="20" t="s">
        <v>46</v>
      </c>
      <c r="C24" s="21">
        <v>4296904</v>
      </c>
      <c r="D24" s="21">
        <v>20000</v>
      </c>
      <c r="E24" s="21">
        <v>4316904</v>
      </c>
      <c r="F24" s="21">
        <v>2755349.43</v>
      </c>
      <c r="G24" s="21">
        <v>2306824.46</v>
      </c>
      <c r="H24" s="21">
        <v>1561554.5699999998</v>
      </c>
    </row>
    <row r="25" spans="1:8">
      <c r="A25" s="19" t="s">
        <v>47</v>
      </c>
      <c r="B25" s="20" t="s">
        <v>48</v>
      </c>
      <c r="C25" s="21">
        <v>202400</v>
      </c>
      <c r="D25" s="21">
        <v>5000</v>
      </c>
      <c r="E25" s="21">
        <v>207400</v>
      </c>
      <c r="F25" s="21">
        <v>1223.8399999999999</v>
      </c>
      <c r="G25" s="21">
        <v>1223.8399999999999</v>
      </c>
      <c r="H25" s="21">
        <v>206176.16</v>
      </c>
    </row>
    <row r="26" spans="1:8">
      <c r="A26" s="19" t="s">
        <v>49</v>
      </c>
      <c r="B26" s="20" t="s">
        <v>50</v>
      </c>
      <c r="C26" s="21">
        <v>4209270</v>
      </c>
      <c r="D26" s="21">
        <v>188268</v>
      </c>
      <c r="E26" s="21">
        <v>4397538</v>
      </c>
      <c r="F26" s="21">
        <v>911633.1</v>
      </c>
      <c r="G26" s="21">
        <v>752750.17</v>
      </c>
      <c r="H26" s="21">
        <v>3485904.9</v>
      </c>
    </row>
    <row r="27" spans="1:8">
      <c r="A27" s="19" t="s">
        <v>51</v>
      </c>
      <c r="B27" s="20" t="s">
        <v>52</v>
      </c>
      <c r="C27" s="21">
        <v>1117400</v>
      </c>
      <c r="D27" s="21">
        <v>0</v>
      </c>
      <c r="E27" s="21">
        <v>1117400</v>
      </c>
      <c r="F27" s="21">
        <v>317139.07</v>
      </c>
      <c r="G27" s="21">
        <v>317139.07</v>
      </c>
      <c r="H27" s="21">
        <v>800260.92999999993</v>
      </c>
    </row>
    <row r="28" spans="1:8">
      <c r="A28" s="19" t="s">
        <v>53</v>
      </c>
      <c r="B28" s="20" t="s">
        <v>54</v>
      </c>
      <c r="C28" s="21">
        <v>8989108</v>
      </c>
      <c r="D28" s="21">
        <v>-30000</v>
      </c>
      <c r="E28" s="21">
        <v>8959108</v>
      </c>
      <c r="F28" s="21">
        <v>1576512.35</v>
      </c>
      <c r="G28" s="21">
        <v>1569112.65</v>
      </c>
      <c r="H28" s="21">
        <v>7382595.6500000004</v>
      </c>
    </row>
    <row r="29" spans="1:8">
      <c r="A29" s="19" t="s">
        <v>55</v>
      </c>
      <c r="B29" s="20" t="s">
        <v>56</v>
      </c>
      <c r="C29" s="21">
        <v>7135457</v>
      </c>
      <c r="D29" s="21">
        <v>913796</v>
      </c>
      <c r="E29" s="21">
        <v>8049253</v>
      </c>
      <c r="F29" s="21">
        <v>2685644.61</v>
      </c>
      <c r="G29" s="21">
        <v>2453185.7799999998</v>
      </c>
      <c r="H29" s="21">
        <v>5363608.3900000006</v>
      </c>
    </row>
    <row r="30" spans="1:8">
      <c r="A30" s="19" t="s">
        <v>57</v>
      </c>
      <c r="B30" s="20" t="s">
        <v>58</v>
      </c>
      <c r="C30" s="21">
        <v>286808</v>
      </c>
      <c r="D30" s="21">
        <v>27000</v>
      </c>
      <c r="E30" s="21">
        <v>313808</v>
      </c>
      <c r="F30" s="21">
        <v>49860.77</v>
      </c>
      <c r="G30" s="21">
        <v>49860.77</v>
      </c>
      <c r="H30" s="21">
        <v>263947.23</v>
      </c>
    </row>
    <row r="31" spans="1:8">
      <c r="A31" s="19" t="s">
        <v>59</v>
      </c>
      <c r="B31" s="20" t="s">
        <v>60</v>
      </c>
      <c r="C31" s="21">
        <v>32284775</v>
      </c>
      <c r="D31" s="21">
        <v>7382136</v>
      </c>
      <c r="E31" s="21">
        <v>39666911</v>
      </c>
      <c r="F31" s="21">
        <v>11780668.800000001</v>
      </c>
      <c r="G31" s="21">
        <v>10518186.039999999</v>
      </c>
      <c r="H31" s="21">
        <v>27886242.199999999</v>
      </c>
    </row>
    <row r="32" spans="1:8">
      <c r="A32" s="19" t="s">
        <v>61</v>
      </c>
      <c r="B32" s="20" t="s">
        <v>62</v>
      </c>
      <c r="C32" s="21">
        <v>736526.16</v>
      </c>
      <c r="D32" s="21">
        <v>57762.48</v>
      </c>
      <c r="E32" s="21">
        <v>794288.64000000001</v>
      </c>
      <c r="F32" s="21">
        <v>320169.76</v>
      </c>
      <c r="G32" s="21">
        <v>322018.28999999998</v>
      </c>
      <c r="H32" s="21">
        <v>474118.88</v>
      </c>
    </row>
    <row r="33" spans="1:8">
      <c r="A33" s="16" t="s">
        <v>63</v>
      </c>
      <c r="B33" s="17"/>
      <c r="C33" s="18">
        <f>SUM(C34:C42)</f>
        <v>87110.43</v>
      </c>
      <c r="D33" s="18">
        <f t="shared" ref="D33:G33" si="5">SUM(D34:D42)</f>
        <v>0</v>
      </c>
      <c r="E33" s="18">
        <f t="shared" si="5"/>
        <v>87110.43</v>
      </c>
      <c r="F33" s="18">
        <f t="shared" si="5"/>
        <v>5214.16</v>
      </c>
      <c r="G33" s="18">
        <f t="shared" si="5"/>
        <v>5214.16</v>
      </c>
      <c r="H33" s="18">
        <f t="shared" si="3"/>
        <v>81896.26999999999</v>
      </c>
    </row>
    <row r="34" spans="1:8">
      <c r="A34" s="19" t="s">
        <v>64</v>
      </c>
      <c r="B34" s="20" t="s">
        <v>65</v>
      </c>
      <c r="C34" s="21"/>
      <c r="D34" s="21"/>
      <c r="E34" s="21">
        <v>0</v>
      </c>
      <c r="F34" s="21"/>
      <c r="G34" s="21"/>
      <c r="H34" s="21">
        <v>0</v>
      </c>
    </row>
    <row r="35" spans="1:8">
      <c r="A35" s="19" t="s">
        <v>66</v>
      </c>
      <c r="B35" s="20" t="s">
        <v>67</v>
      </c>
      <c r="C35" s="21"/>
      <c r="D35" s="21"/>
      <c r="E35" s="21">
        <v>0</v>
      </c>
      <c r="F35" s="21"/>
      <c r="G35" s="21"/>
      <c r="H35" s="21">
        <v>0</v>
      </c>
    </row>
    <row r="36" spans="1:8">
      <c r="A36" s="19" t="s">
        <v>68</v>
      </c>
      <c r="B36" s="20" t="s">
        <v>69</v>
      </c>
      <c r="C36" s="21"/>
      <c r="D36" s="21"/>
      <c r="E36" s="21">
        <v>0</v>
      </c>
      <c r="F36" s="21"/>
      <c r="G36" s="21"/>
      <c r="H36" s="21">
        <v>0</v>
      </c>
    </row>
    <row r="37" spans="1:8">
      <c r="A37" s="19" t="s">
        <v>70</v>
      </c>
      <c r="B37" s="20" t="s">
        <v>71</v>
      </c>
      <c r="C37" s="21">
        <v>50000</v>
      </c>
      <c r="D37" s="21">
        <v>0</v>
      </c>
      <c r="E37" s="21">
        <v>50000</v>
      </c>
      <c r="F37" s="21">
        <v>0</v>
      </c>
      <c r="G37" s="21">
        <v>0</v>
      </c>
      <c r="H37" s="21">
        <v>50000</v>
      </c>
    </row>
    <row r="38" spans="1:8">
      <c r="A38" s="19" t="s">
        <v>72</v>
      </c>
      <c r="B38" s="20" t="s">
        <v>73</v>
      </c>
      <c r="C38" s="21">
        <v>37110.43</v>
      </c>
      <c r="D38" s="21">
        <v>0</v>
      </c>
      <c r="E38" s="21">
        <v>37110.43</v>
      </c>
      <c r="F38" s="21">
        <v>5214.16</v>
      </c>
      <c r="G38" s="21">
        <v>5214.16</v>
      </c>
      <c r="H38" s="21">
        <v>31896.27</v>
      </c>
    </row>
    <row r="39" spans="1:8">
      <c r="A39" s="19" t="s">
        <v>74</v>
      </c>
      <c r="B39" s="20" t="s">
        <v>75</v>
      </c>
      <c r="C39" s="21"/>
      <c r="D39" s="21"/>
      <c r="E39" s="21">
        <v>0</v>
      </c>
      <c r="F39" s="21"/>
      <c r="G39" s="21"/>
      <c r="H39" s="21">
        <v>0</v>
      </c>
    </row>
    <row r="40" spans="1:8">
      <c r="A40" s="22"/>
      <c r="B40" s="20" t="s">
        <v>76</v>
      </c>
      <c r="C40" s="21"/>
      <c r="D40" s="21"/>
      <c r="E40" s="21">
        <v>0</v>
      </c>
      <c r="F40" s="21"/>
      <c r="G40" s="21"/>
      <c r="H40" s="21">
        <v>0</v>
      </c>
    </row>
    <row r="41" spans="1:8">
      <c r="A41" s="22"/>
      <c r="B41" s="20" t="s">
        <v>77</v>
      </c>
      <c r="C41" s="21"/>
      <c r="D41" s="21"/>
      <c r="E41" s="21">
        <v>0</v>
      </c>
      <c r="F41" s="21"/>
      <c r="G41" s="21"/>
      <c r="H41" s="21">
        <v>0</v>
      </c>
    </row>
    <row r="42" spans="1:8">
      <c r="A42" s="19" t="s">
        <v>78</v>
      </c>
      <c r="B42" s="20" t="s">
        <v>79</v>
      </c>
      <c r="C42" s="21"/>
      <c r="D42" s="21"/>
      <c r="E42" s="21">
        <v>0</v>
      </c>
      <c r="F42" s="21"/>
      <c r="G42" s="21"/>
      <c r="H42" s="21">
        <v>0</v>
      </c>
    </row>
    <row r="43" spans="1:8">
      <c r="A43" s="16" t="s">
        <v>80</v>
      </c>
      <c r="B43" s="17"/>
      <c r="C43" s="18">
        <f>SUM(C44:C52)</f>
        <v>4130000</v>
      </c>
      <c r="D43" s="18">
        <f t="shared" ref="D43:G43" si="6">SUM(D44:D52)</f>
        <v>3012955.35</v>
      </c>
      <c r="E43" s="18">
        <f t="shared" si="6"/>
        <v>7142955.3499999996</v>
      </c>
      <c r="F43" s="18">
        <f t="shared" si="6"/>
        <v>1868205.6400000001</v>
      </c>
      <c r="G43" s="18">
        <f t="shared" si="6"/>
        <v>1868205.6400000001</v>
      </c>
      <c r="H43" s="18">
        <f t="shared" si="3"/>
        <v>5274749.709999999</v>
      </c>
    </row>
    <row r="44" spans="1:8">
      <c r="A44" s="19" t="s">
        <v>81</v>
      </c>
      <c r="B44" s="20" t="s">
        <v>82</v>
      </c>
      <c r="C44" s="21">
        <v>2847614.2</v>
      </c>
      <c r="D44" s="21">
        <v>1663551.2</v>
      </c>
      <c r="E44" s="21">
        <v>4511165.4000000004</v>
      </c>
      <c r="F44" s="21">
        <v>1352938.3</v>
      </c>
      <c r="G44" s="21">
        <v>1352938.3</v>
      </c>
      <c r="H44" s="21">
        <v>3158227.1000000006</v>
      </c>
    </row>
    <row r="45" spans="1:8">
      <c r="A45" s="19" t="s">
        <v>83</v>
      </c>
      <c r="B45" s="20" t="s">
        <v>84</v>
      </c>
      <c r="C45" s="21">
        <v>395500</v>
      </c>
      <c r="D45" s="21">
        <v>347634.52</v>
      </c>
      <c r="E45" s="21">
        <v>743134.52</v>
      </c>
      <c r="F45" s="21">
        <v>494634.51</v>
      </c>
      <c r="G45" s="21">
        <v>494634.51</v>
      </c>
      <c r="H45" s="21">
        <v>248500.01</v>
      </c>
    </row>
    <row r="46" spans="1:8">
      <c r="A46" s="19" t="s">
        <v>85</v>
      </c>
      <c r="B46" s="20" t="s">
        <v>86</v>
      </c>
      <c r="C46" s="21"/>
      <c r="D46" s="21"/>
      <c r="E46" s="21">
        <v>0</v>
      </c>
      <c r="F46" s="21"/>
      <c r="G46" s="21"/>
      <c r="H46" s="21">
        <v>0</v>
      </c>
    </row>
    <row r="47" spans="1:8">
      <c r="A47" s="19" t="s">
        <v>87</v>
      </c>
      <c r="B47" s="20" t="s">
        <v>88</v>
      </c>
      <c r="C47" s="21"/>
      <c r="D47" s="21"/>
      <c r="E47" s="21">
        <v>0</v>
      </c>
      <c r="F47" s="21"/>
      <c r="G47" s="21"/>
      <c r="H47" s="21">
        <v>0</v>
      </c>
    </row>
    <row r="48" spans="1:8">
      <c r="A48" s="19" t="s">
        <v>89</v>
      </c>
      <c r="B48" s="20" t="s">
        <v>90</v>
      </c>
      <c r="C48" s="21"/>
      <c r="D48" s="21"/>
      <c r="E48" s="21">
        <v>0</v>
      </c>
      <c r="F48" s="21"/>
      <c r="G48" s="21"/>
      <c r="H48" s="21">
        <v>0</v>
      </c>
    </row>
    <row r="49" spans="1:8">
      <c r="A49" s="19" t="s">
        <v>91</v>
      </c>
      <c r="B49" s="20" t="s">
        <v>92</v>
      </c>
      <c r="C49" s="21">
        <v>881885.8</v>
      </c>
      <c r="D49" s="21">
        <v>1006769.63</v>
      </c>
      <c r="E49" s="21">
        <v>1888655.4300000002</v>
      </c>
      <c r="F49" s="21">
        <v>20632.830000000002</v>
      </c>
      <c r="G49" s="21">
        <v>20632.830000000002</v>
      </c>
      <c r="H49" s="21">
        <v>1868022.6</v>
      </c>
    </row>
    <row r="50" spans="1:8">
      <c r="A50" s="19" t="s">
        <v>93</v>
      </c>
      <c r="B50" s="20" t="s">
        <v>94</v>
      </c>
      <c r="C50" s="21"/>
      <c r="D50" s="21"/>
      <c r="E50" s="21">
        <v>0</v>
      </c>
      <c r="F50" s="21"/>
      <c r="G50" s="21"/>
      <c r="H50" s="21">
        <v>0</v>
      </c>
    </row>
    <row r="51" spans="1:8">
      <c r="A51" s="19" t="s">
        <v>95</v>
      </c>
      <c r="B51" s="20" t="s">
        <v>96</v>
      </c>
      <c r="C51" s="21"/>
      <c r="D51" s="21"/>
      <c r="E51" s="21">
        <v>0</v>
      </c>
      <c r="F51" s="21"/>
      <c r="G51" s="21"/>
      <c r="H51" s="21">
        <v>0</v>
      </c>
    </row>
    <row r="52" spans="1:8">
      <c r="A52" s="19" t="s">
        <v>97</v>
      </c>
      <c r="B52" s="20" t="s">
        <v>98</v>
      </c>
      <c r="C52" s="21">
        <v>5000</v>
      </c>
      <c r="D52" s="21">
        <v>-5000</v>
      </c>
      <c r="E52" s="21">
        <v>0</v>
      </c>
      <c r="F52" s="21">
        <v>0</v>
      </c>
      <c r="G52" s="21">
        <v>0</v>
      </c>
      <c r="H52" s="21"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7">SUM(D54:D56)</f>
        <v>5305000</v>
      </c>
      <c r="E53" s="18">
        <f t="shared" si="7"/>
        <v>5305000</v>
      </c>
      <c r="F53" s="18">
        <f t="shared" si="7"/>
        <v>0</v>
      </c>
      <c r="G53" s="18">
        <f t="shared" si="7"/>
        <v>0</v>
      </c>
      <c r="H53" s="18">
        <f t="shared" si="3"/>
        <v>5305000</v>
      </c>
    </row>
    <row r="54" spans="1:8">
      <c r="A54" s="19" t="s">
        <v>100</v>
      </c>
      <c r="B54" s="20" t="s">
        <v>101</v>
      </c>
      <c r="C54" s="21"/>
      <c r="D54" s="21"/>
      <c r="E54" s="21">
        <v>0</v>
      </c>
      <c r="F54" s="21"/>
      <c r="G54" s="21"/>
      <c r="H54" s="21"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5305000</v>
      </c>
      <c r="E55" s="21">
        <v>5305000</v>
      </c>
      <c r="F55" s="21">
        <v>0</v>
      </c>
      <c r="G55" s="21">
        <v>0</v>
      </c>
      <c r="H55" s="21">
        <v>5305000</v>
      </c>
    </row>
    <row r="56" spans="1:8">
      <c r="A56" s="19" t="s">
        <v>104</v>
      </c>
      <c r="B56" s="20" t="s">
        <v>105</v>
      </c>
      <c r="C56" s="21"/>
      <c r="D56" s="21"/>
      <c r="E56" s="21">
        <v>0</v>
      </c>
      <c r="F56" s="21"/>
      <c r="G56" s="21"/>
      <c r="H56" s="21"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8">SUM(D58:D65)</f>
        <v>0</v>
      </c>
      <c r="E57" s="18">
        <f t="shared" si="8"/>
        <v>0</v>
      </c>
      <c r="F57" s="18">
        <f t="shared" si="8"/>
        <v>0</v>
      </c>
      <c r="G57" s="18">
        <f t="shared" si="8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9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9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9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9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9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9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9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9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0">SUM(D67:D69)</f>
        <v>0</v>
      </c>
      <c r="E66" s="18">
        <f t="shared" si="10"/>
        <v>0</v>
      </c>
      <c r="F66" s="18">
        <f t="shared" si="10"/>
        <v>0</v>
      </c>
      <c r="G66" s="18">
        <f t="shared" si="10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1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1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1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2">SUM(D71:D77)</f>
        <v>0</v>
      </c>
      <c r="E70" s="18">
        <f t="shared" si="12"/>
        <v>0</v>
      </c>
      <c r="F70" s="18">
        <f t="shared" si="12"/>
        <v>0</v>
      </c>
      <c r="G70" s="18">
        <f t="shared" si="12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3">C71+D71</f>
        <v>0</v>
      </c>
      <c r="F71" s="21"/>
      <c r="G71" s="21"/>
      <c r="H71" s="21">
        <f t="shared" si="3"/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3"/>
        <v>0</v>
      </c>
      <c r="F72" s="21"/>
      <c r="G72" s="21"/>
      <c r="H72" s="21">
        <f t="shared" si="3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3"/>
        <v>0</v>
      </c>
      <c r="F73" s="21"/>
      <c r="G73" s="21"/>
      <c r="H73" s="21">
        <f t="shared" si="3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3"/>
        <v>0</v>
      </c>
      <c r="F74" s="21"/>
      <c r="G74" s="21"/>
      <c r="H74" s="21">
        <f t="shared" si="3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3"/>
        <v>0</v>
      </c>
      <c r="F75" s="21"/>
      <c r="G75" s="21"/>
      <c r="H75" s="21">
        <f t="shared" si="3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3"/>
        <v>0</v>
      </c>
      <c r="F76" s="21"/>
      <c r="G76" s="21"/>
      <c r="H76" s="21">
        <f t="shared" si="3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3"/>
        <v>0</v>
      </c>
      <c r="F77" s="21"/>
      <c r="G77" s="21"/>
      <c r="H77" s="21">
        <f t="shared" ref="H77:H83" si="14">E77-F77</f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15">D80+D88+D98+D108+D118+D128+D132+D141+D145</f>
        <v>0</v>
      </c>
      <c r="E79" s="25">
        <f t="shared" si="15"/>
        <v>0</v>
      </c>
      <c r="F79" s="25">
        <f t="shared" si="15"/>
        <v>0</v>
      </c>
      <c r="G79" s="25">
        <f t="shared" si="15"/>
        <v>0</v>
      </c>
      <c r="H79" s="25">
        <f t="shared" si="15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16">SUM(D81:D87)</f>
        <v>0</v>
      </c>
      <c r="E80" s="25">
        <f t="shared" si="16"/>
        <v>0</v>
      </c>
      <c r="F80" s="25">
        <f t="shared" si="16"/>
        <v>0</v>
      </c>
      <c r="G80" s="25">
        <f t="shared" si="16"/>
        <v>0</v>
      </c>
      <c r="H80" s="25">
        <f t="shared" si="16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17">C81+D81</f>
        <v>0</v>
      </c>
      <c r="F81" s="31"/>
      <c r="G81" s="31"/>
      <c r="H81" s="31">
        <f t="shared" ref="H81:H144" si="18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17"/>
        <v>0</v>
      </c>
      <c r="F82" s="31"/>
      <c r="G82" s="31"/>
      <c r="H82" s="31">
        <f t="shared" si="18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17"/>
        <v>0</v>
      </c>
      <c r="F83" s="31"/>
      <c r="G83" s="31"/>
      <c r="H83" s="31">
        <f t="shared" si="18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17"/>
        <v>0</v>
      </c>
      <c r="F84" s="31"/>
      <c r="G84" s="31"/>
      <c r="H84" s="31">
        <f t="shared" si="18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17"/>
        <v>0</v>
      </c>
      <c r="F85" s="31"/>
      <c r="G85" s="31"/>
      <c r="H85" s="31">
        <f t="shared" si="18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17"/>
        <v>0</v>
      </c>
      <c r="F86" s="31"/>
      <c r="G86" s="31"/>
      <c r="H86" s="31">
        <f t="shared" si="18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17"/>
        <v>0</v>
      </c>
      <c r="F87" s="31"/>
      <c r="G87" s="31"/>
      <c r="H87" s="31">
        <f t="shared" si="18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19">SUM(D89:D97)</f>
        <v>0</v>
      </c>
      <c r="E88" s="25">
        <f t="shared" si="19"/>
        <v>0</v>
      </c>
      <c r="F88" s="25">
        <f t="shared" si="19"/>
        <v>0</v>
      </c>
      <c r="G88" s="25">
        <f t="shared" si="19"/>
        <v>0</v>
      </c>
      <c r="H88" s="25">
        <f t="shared" si="18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0">C89+D89</f>
        <v>0</v>
      </c>
      <c r="F89" s="31"/>
      <c r="G89" s="31"/>
      <c r="H89" s="31">
        <f t="shared" si="18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0"/>
        <v>0</v>
      </c>
      <c r="F90" s="31"/>
      <c r="G90" s="31"/>
      <c r="H90" s="31">
        <f t="shared" si="18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0"/>
        <v>0</v>
      </c>
      <c r="F91" s="31"/>
      <c r="G91" s="31"/>
      <c r="H91" s="31">
        <f t="shared" si="18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0"/>
        <v>0</v>
      </c>
      <c r="F92" s="31"/>
      <c r="G92" s="31"/>
      <c r="H92" s="31">
        <f t="shared" si="18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0"/>
        <v>0</v>
      </c>
      <c r="F93" s="31"/>
      <c r="G93" s="31"/>
      <c r="H93" s="31">
        <f t="shared" si="18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0"/>
        <v>0</v>
      </c>
      <c r="F94" s="31"/>
      <c r="G94" s="31"/>
      <c r="H94" s="31">
        <f t="shared" si="18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0"/>
        <v>0</v>
      </c>
      <c r="F95" s="31"/>
      <c r="G95" s="31"/>
      <c r="H95" s="31">
        <f t="shared" si="18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0"/>
        <v>0</v>
      </c>
      <c r="F96" s="31"/>
      <c r="G96" s="31"/>
      <c r="H96" s="31">
        <f t="shared" si="18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0"/>
        <v>0</v>
      </c>
      <c r="F97" s="31"/>
      <c r="G97" s="31"/>
      <c r="H97" s="31">
        <f t="shared" si="18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1">SUM(D99:D107)</f>
        <v>0</v>
      </c>
      <c r="E98" s="25">
        <f t="shared" si="21"/>
        <v>0</v>
      </c>
      <c r="F98" s="25">
        <f t="shared" si="21"/>
        <v>0</v>
      </c>
      <c r="G98" s="25">
        <f t="shared" si="21"/>
        <v>0</v>
      </c>
      <c r="H98" s="25">
        <f t="shared" si="18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2">C99+D99</f>
        <v>0</v>
      </c>
      <c r="F99" s="31"/>
      <c r="G99" s="31"/>
      <c r="H99" s="31">
        <f t="shared" si="18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2"/>
        <v>0</v>
      </c>
      <c r="F100" s="31"/>
      <c r="G100" s="31"/>
      <c r="H100" s="31">
        <f t="shared" si="18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2"/>
        <v>0</v>
      </c>
      <c r="F101" s="31"/>
      <c r="G101" s="31"/>
      <c r="H101" s="31">
        <f t="shared" si="18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2"/>
        <v>0</v>
      </c>
      <c r="F102" s="31"/>
      <c r="G102" s="31"/>
      <c r="H102" s="31">
        <f t="shared" si="18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2"/>
        <v>0</v>
      </c>
      <c r="F103" s="31"/>
      <c r="G103" s="31"/>
      <c r="H103" s="31">
        <f t="shared" si="18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2"/>
        <v>0</v>
      </c>
      <c r="F104" s="31"/>
      <c r="G104" s="31"/>
      <c r="H104" s="31">
        <f t="shared" si="18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2"/>
        <v>0</v>
      </c>
      <c r="F105" s="31"/>
      <c r="G105" s="31"/>
      <c r="H105" s="31">
        <f t="shared" si="18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0</v>
      </c>
      <c r="E106" s="21">
        <v>0</v>
      </c>
      <c r="F106" s="31">
        <v>0</v>
      </c>
      <c r="G106" s="31">
        <v>0</v>
      </c>
      <c r="H106" s="31">
        <f t="shared" si="18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2"/>
        <v>0</v>
      </c>
      <c r="F107" s="31"/>
      <c r="G107" s="31"/>
      <c r="H107" s="31">
        <f t="shared" si="18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3">SUM(D109:D117)</f>
        <v>0</v>
      </c>
      <c r="E108" s="25">
        <f t="shared" si="23"/>
        <v>0</v>
      </c>
      <c r="F108" s="25">
        <f t="shared" si="23"/>
        <v>0</v>
      </c>
      <c r="G108" s="25">
        <f t="shared" si="23"/>
        <v>0</v>
      </c>
      <c r="H108" s="25">
        <f t="shared" si="18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24">C109+D109</f>
        <v>0</v>
      </c>
      <c r="F109" s="31"/>
      <c r="G109" s="31"/>
      <c r="H109" s="31">
        <f t="shared" si="18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24"/>
        <v>0</v>
      </c>
      <c r="F110" s="31"/>
      <c r="G110" s="31"/>
      <c r="H110" s="31">
        <f t="shared" si="18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24"/>
        <v>0</v>
      </c>
      <c r="F111" s="31"/>
      <c r="G111" s="31"/>
      <c r="H111" s="31">
        <f t="shared" si="18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24"/>
        <v>0</v>
      </c>
      <c r="F112" s="31"/>
      <c r="G112" s="31"/>
      <c r="H112" s="31">
        <f t="shared" si="18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24"/>
        <v>0</v>
      </c>
      <c r="F113" s="31"/>
      <c r="G113" s="31"/>
      <c r="H113" s="31">
        <f t="shared" si="18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24"/>
        <v>0</v>
      </c>
      <c r="F114" s="31"/>
      <c r="G114" s="31"/>
      <c r="H114" s="31">
        <f t="shared" si="18"/>
        <v>0</v>
      </c>
    </row>
    <row r="115" spans="1:8">
      <c r="A115" s="22"/>
      <c r="B115" s="30" t="s">
        <v>76</v>
      </c>
      <c r="C115" s="31"/>
      <c r="D115" s="31"/>
      <c r="E115" s="21">
        <f t="shared" si="24"/>
        <v>0</v>
      </c>
      <c r="F115" s="31"/>
      <c r="G115" s="31"/>
      <c r="H115" s="31">
        <f t="shared" si="18"/>
        <v>0</v>
      </c>
    </row>
    <row r="116" spans="1:8">
      <c r="A116" s="22"/>
      <c r="B116" s="30" t="s">
        <v>77</v>
      </c>
      <c r="C116" s="31"/>
      <c r="D116" s="31"/>
      <c r="E116" s="21">
        <f t="shared" si="24"/>
        <v>0</v>
      </c>
      <c r="F116" s="31"/>
      <c r="G116" s="31"/>
      <c r="H116" s="31">
        <f t="shared" si="18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24"/>
        <v>0</v>
      </c>
      <c r="F117" s="31"/>
      <c r="G117" s="31"/>
      <c r="H117" s="31">
        <f t="shared" si="18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25">SUM(D119:D127)</f>
        <v>0</v>
      </c>
      <c r="E118" s="25">
        <f t="shared" si="25"/>
        <v>0</v>
      </c>
      <c r="F118" s="25">
        <f t="shared" si="25"/>
        <v>0</v>
      </c>
      <c r="G118" s="25">
        <f t="shared" si="25"/>
        <v>0</v>
      </c>
      <c r="H118" s="25">
        <f t="shared" si="18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26">C119+D119</f>
        <v>0</v>
      </c>
      <c r="F119" s="31"/>
      <c r="G119" s="31"/>
      <c r="H119" s="31">
        <f t="shared" si="18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26"/>
        <v>0</v>
      </c>
      <c r="F120" s="31"/>
      <c r="G120" s="31"/>
      <c r="H120" s="31">
        <f t="shared" si="18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26"/>
        <v>0</v>
      </c>
      <c r="F121" s="31"/>
      <c r="G121" s="31"/>
      <c r="H121" s="31">
        <f t="shared" si="18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26"/>
        <v>0</v>
      </c>
      <c r="F122" s="31"/>
      <c r="G122" s="31"/>
      <c r="H122" s="31">
        <f t="shared" si="18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26"/>
        <v>0</v>
      </c>
      <c r="F123" s="31"/>
      <c r="G123" s="31"/>
      <c r="H123" s="31">
        <f t="shared" si="18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26"/>
        <v>0</v>
      </c>
      <c r="F124" s="31"/>
      <c r="G124" s="31"/>
      <c r="H124" s="31">
        <f t="shared" si="18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26"/>
        <v>0</v>
      </c>
      <c r="F125" s="31"/>
      <c r="G125" s="31"/>
      <c r="H125" s="31">
        <f t="shared" si="18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26"/>
        <v>0</v>
      </c>
      <c r="F126" s="31"/>
      <c r="G126" s="31"/>
      <c r="H126" s="31">
        <f t="shared" si="18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26"/>
        <v>0</v>
      </c>
      <c r="F127" s="31"/>
      <c r="G127" s="31"/>
      <c r="H127" s="31">
        <f t="shared" si="18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27">SUM(D129:D131)</f>
        <v>0</v>
      </c>
      <c r="E128" s="25">
        <f t="shared" si="27"/>
        <v>0</v>
      </c>
      <c r="F128" s="25">
        <f t="shared" si="27"/>
        <v>0</v>
      </c>
      <c r="G128" s="25">
        <f t="shared" si="27"/>
        <v>0</v>
      </c>
      <c r="H128" s="25">
        <f t="shared" si="18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28">C129+D129</f>
        <v>0</v>
      </c>
      <c r="F129" s="31"/>
      <c r="G129" s="31"/>
      <c r="H129" s="31">
        <f t="shared" si="18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28"/>
        <v>0</v>
      </c>
      <c r="F130" s="31"/>
      <c r="G130" s="31"/>
      <c r="H130" s="31">
        <f t="shared" si="18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28"/>
        <v>0</v>
      </c>
      <c r="F131" s="31"/>
      <c r="G131" s="31"/>
      <c r="H131" s="31">
        <f t="shared" si="18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29">SUM(D133:D140)</f>
        <v>0</v>
      </c>
      <c r="E132" s="25">
        <f t="shared" si="29"/>
        <v>0</v>
      </c>
      <c r="F132" s="25">
        <f t="shared" si="29"/>
        <v>0</v>
      </c>
      <c r="G132" s="25">
        <f t="shared" si="29"/>
        <v>0</v>
      </c>
      <c r="H132" s="25">
        <f t="shared" si="18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0">C133+D133</f>
        <v>0</v>
      </c>
      <c r="F133" s="31"/>
      <c r="G133" s="31"/>
      <c r="H133" s="31">
        <f t="shared" si="18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0"/>
        <v>0</v>
      </c>
      <c r="F134" s="31"/>
      <c r="G134" s="31"/>
      <c r="H134" s="31">
        <f t="shared" si="18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0"/>
        <v>0</v>
      </c>
      <c r="F135" s="31"/>
      <c r="G135" s="31"/>
      <c r="H135" s="31">
        <f t="shared" si="18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0"/>
        <v>0</v>
      </c>
      <c r="F136" s="31"/>
      <c r="G136" s="31"/>
      <c r="H136" s="31">
        <f t="shared" si="18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0"/>
        <v>0</v>
      </c>
      <c r="F137" s="31"/>
      <c r="G137" s="31"/>
      <c r="H137" s="31">
        <f t="shared" si="18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0"/>
        <v>0</v>
      </c>
      <c r="F138" s="31"/>
      <c r="G138" s="31"/>
      <c r="H138" s="31">
        <f t="shared" si="18"/>
        <v>0</v>
      </c>
    </row>
    <row r="139" spans="1:8">
      <c r="A139" s="19"/>
      <c r="B139" s="30" t="s">
        <v>119</v>
      </c>
      <c r="C139" s="31"/>
      <c r="D139" s="31"/>
      <c r="E139" s="21">
        <f t="shared" si="30"/>
        <v>0</v>
      </c>
      <c r="F139" s="31"/>
      <c r="G139" s="31"/>
      <c r="H139" s="31">
        <f t="shared" si="18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0"/>
        <v>0</v>
      </c>
      <c r="F140" s="31"/>
      <c r="G140" s="31"/>
      <c r="H140" s="31">
        <f t="shared" si="18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1">SUM(D142:D144)</f>
        <v>0</v>
      </c>
      <c r="E141" s="25">
        <f t="shared" si="31"/>
        <v>0</v>
      </c>
      <c r="F141" s="25">
        <f t="shared" si="31"/>
        <v>0</v>
      </c>
      <c r="G141" s="25">
        <f t="shared" si="31"/>
        <v>0</v>
      </c>
      <c r="H141" s="25">
        <f t="shared" si="18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2">C142+D142</f>
        <v>0</v>
      </c>
      <c r="F142" s="31"/>
      <c r="G142" s="31"/>
      <c r="H142" s="31">
        <f t="shared" si="18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2"/>
        <v>0</v>
      </c>
      <c r="F143" s="31"/>
      <c r="G143" s="31"/>
      <c r="H143" s="31">
        <f t="shared" si="18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2"/>
        <v>0</v>
      </c>
      <c r="F144" s="31"/>
      <c r="G144" s="31"/>
      <c r="H144" s="31">
        <f t="shared" si="18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3">SUM(D146:D152)</f>
        <v>0</v>
      </c>
      <c r="E145" s="25">
        <f t="shared" si="33"/>
        <v>0</v>
      </c>
      <c r="F145" s="25">
        <f t="shared" si="33"/>
        <v>0</v>
      </c>
      <c r="G145" s="25">
        <f t="shared" si="33"/>
        <v>0</v>
      </c>
      <c r="H145" s="25">
        <f t="shared" ref="H145:H152" si="34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35">C146+D146</f>
        <v>0</v>
      </c>
      <c r="F146" s="31"/>
      <c r="G146" s="31"/>
      <c r="H146" s="31">
        <f t="shared" si="34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35"/>
        <v>0</v>
      </c>
      <c r="F147" s="31"/>
      <c r="G147" s="31"/>
      <c r="H147" s="31">
        <f t="shared" si="34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35"/>
        <v>0</v>
      </c>
      <c r="F148" s="31"/>
      <c r="G148" s="31"/>
      <c r="H148" s="31">
        <f t="shared" si="34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35"/>
        <v>0</v>
      </c>
      <c r="F149" s="31"/>
      <c r="G149" s="31"/>
      <c r="H149" s="31">
        <f t="shared" si="34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35"/>
        <v>0</v>
      </c>
      <c r="F150" s="31"/>
      <c r="G150" s="31"/>
      <c r="H150" s="31">
        <f t="shared" si="34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35"/>
        <v>0</v>
      </c>
      <c r="F151" s="31"/>
      <c r="G151" s="31"/>
      <c r="H151" s="31">
        <f t="shared" si="34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35"/>
        <v>0</v>
      </c>
      <c r="F152" s="31"/>
      <c r="G152" s="31"/>
      <c r="H152" s="31">
        <f t="shared" si="34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23"/>
      <c r="B154" s="24" t="s">
        <v>206</v>
      </c>
      <c r="C154" s="25">
        <f>C4+C79</f>
        <v>110188355.16000001</v>
      </c>
      <c r="D154" s="25">
        <f t="shared" ref="D154:H154" si="36">D4+D79</f>
        <v>24198936.629999999</v>
      </c>
      <c r="E154" s="25">
        <f t="shared" si="36"/>
        <v>134387291.79000002</v>
      </c>
      <c r="F154" s="25">
        <f t="shared" si="36"/>
        <v>42362142.890000001</v>
      </c>
      <c r="G154" s="25">
        <f t="shared" si="36"/>
        <v>40237133.929999992</v>
      </c>
      <c r="H154" s="25">
        <f t="shared" si="36"/>
        <v>92025148.899999976</v>
      </c>
    </row>
    <row r="155" spans="1:8" ht="5.0999999999999996" customHeight="1">
      <c r="A155" s="23"/>
      <c r="B155" s="33"/>
      <c r="C155" s="34"/>
      <c r="D155" s="34"/>
      <c r="E155" s="34"/>
      <c r="F155" s="34"/>
      <c r="G155" s="34"/>
      <c r="H155" s="34"/>
    </row>
  </sheetData>
  <mergeCells count="24"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2017-07-31T16:37:32Z</dcterms:created>
  <dcterms:modified xsi:type="dcterms:W3CDTF">2017-07-31T16:37:56Z</dcterms:modified>
</cp:coreProperties>
</file>