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9270"/>
  </bookViews>
  <sheets>
    <sheet name="NOTAS (2)" sheetId="2" r:id="rId1"/>
  </sheets>
  <externalReferences>
    <externalReference r:id="rId2"/>
  </externalReferences>
  <definedNames>
    <definedName name="_xlnm.Print_Area" localSheetId="0">'NOTAS (2)'!$A$1:$F$527</definedName>
  </definedNames>
  <calcPr calcId="145621"/>
</workbook>
</file>

<file path=xl/calcChain.xml><?xml version="1.0" encoding="utf-8"?>
<calcChain xmlns="http://schemas.openxmlformats.org/spreadsheetml/2006/main">
  <c r="C513" i="2" l="1"/>
  <c r="C494" i="2"/>
  <c r="C493" i="2"/>
  <c r="C491" i="2"/>
  <c r="C490" i="2"/>
  <c r="C489" i="2"/>
  <c r="C488" i="2"/>
  <c r="A483" i="2"/>
  <c r="C476" i="2"/>
  <c r="B445" i="2"/>
  <c r="C446" i="2" s="1"/>
  <c r="B442" i="2"/>
  <c r="C435" i="2"/>
  <c r="C426" i="2" s="1"/>
  <c r="C436" i="2" s="1"/>
  <c r="B435" i="2"/>
  <c r="D434" i="2"/>
  <c r="D433" i="2"/>
  <c r="D432" i="2"/>
  <c r="D431" i="2"/>
  <c r="D430" i="2"/>
  <c r="D429" i="2"/>
  <c r="D428" i="2"/>
  <c r="D427" i="2"/>
  <c r="C418" i="2"/>
  <c r="C420" i="2" s="1"/>
  <c r="C421" i="2" s="1"/>
  <c r="B418" i="2"/>
  <c r="B420" i="2" s="1"/>
  <c r="B421" i="2" s="1"/>
  <c r="D417" i="2"/>
  <c r="C477" i="2" s="1"/>
  <c r="D416" i="2"/>
  <c r="D415" i="2"/>
  <c r="D414" i="2"/>
  <c r="D413" i="2"/>
  <c r="D412" i="2"/>
  <c r="D410" i="2"/>
  <c r="D409" i="2"/>
  <c r="D404" i="2"/>
  <c r="D403" i="2"/>
  <c r="D397" i="2"/>
  <c r="D396" i="2"/>
  <c r="D395" i="2"/>
  <c r="D394" i="2"/>
  <c r="D393" i="2"/>
  <c r="D392" i="2"/>
  <c r="D391" i="2"/>
  <c r="D390" i="2"/>
  <c r="D389" i="2"/>
  <c r="C388" i="2"/>
  <c r="C399" i="2" s="1"/>
  <c r="B388" i="2"/>
  <c r="B399" i="2" s="1"/>
  <c r="C383" i="2"/>
  <c r="B272" i="2"/>
  <c r="C380" i="2" s="1"/>
  <c r="B259" i="2"/>
  <c r="B266" i="2" s="1"/>
  <c r="B242" i="2"/>
  <c r="B222" i="2"/>
  <c r="E191" i="2"/>
  <c r="D191" i="2"/>
  <c r="C190" i="2"/>
  <c r="B189" i="2"/>
  <c r="C189" i="2" s="1"/>
  <c r="C188" i="2"/>
  <c r="C187" i="2"/>
  <c r="C186" i="2"/>
  <c r="C185" i="2"/>
  <c r="C184" i="2"/>
  <c r="C182" i="2"/>
  <c r="C181" i="2"/>
  <c r="C180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B163" i="2"/>
  <c r="C163" i="2" s="1"/>
  <c r="D139" i="2"/>
  <c r="D138" i="2" s="1"/>
  <c r="C138" i="2"/>
  <c r="C143" i="2" s="1"/>
  <c r="B138" i="2"/>
  <c r="B143" i="2" s="1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C108" i="2"/>
  <c r="B108" i="2"/>
  <c r="D106" i="2"/>
  <c r="D105" i="2"/>
  <c r="D104" i="2"/>
  <c r="D103" i="2"/>
  <c r="D101" i="2"/>
  <c r="D100" i="2"/>
  <c r="D99" i="2"/>
  <c r="D98" i="2"/>
  <c r="D97" i="2"/>
  <c r="D96" i="2"/>
  <c r="D95" i="2"/>
  <c r="D94" i="2"/>
  <c r="D93" i="2"/>
  <c r="D92" i="2"/>
  <c r="D91" i="2"/>
  <c r="D90" i="2"/>
  <c r="D88" i="2"/>
  <c r="D86" i="2"/>
  <c r="D85" i="2"/>
  <c r="D84" i="2"/>
  <c r="D83" i="2"/>
  <c r="D82" i="2"/>
  <c r="D81" i="2"/>
  <c r="D80" i="2"/>
  <c r="D79" i="2"/>
  <c r="D78" i="2"/>
  <c r="D77" i="2"/>
  <c r="C76" i="2"/>
  <c r="B76" i="2"/>
  <c r="D74" i="2"/>
  <c r="D73" i="2" s="1"/>
  <c r="C73" i="2"/>
  <c r="B73" i="2"/>
  <c r="B57" i="2"/>
  <c r="B61" i="2" s="1"/>
  <c r="E44" i="2"/>
  <c r="D44" i="2"/>
  <c r="C43" i="2"/>
  <c r="B42" i="2"/>
  <c r="C42" i="2" s="1"/>
  <c r="C40" i="2"/>
  <c r="B39" i="2"/>
  <c r="C39" i="2" s="1"/>
  <c r="C37" i="2"/>
  <c r="C36" i="2"/>
  <c r="C35" i="2"/>
  <c r="C34" i="2"/>
  <c r="B33" i="2"/>
  <c r="C33" i="2" s="1"/>
  <c r="B26" i="2"/>
  <c r="B25" i="2" s="1"/>
  <c r="B30" i="2" s="1"/>
  <c r="B16" i="2"/>
  <c r="B20" i="2" s="1"/>
  <c r="A3" i="2"/>
  <c r="C353" i="2" l="1"/>
  <c r="D435" i="2"/>
  <c r="C289" i="2"/>
  <c r="B254" i="2"/>
  <c r="C321" i="2"/>
  <c r="B131" i="2"/>
  <c r="B426" i="2"/>
  <c r="B436" i="2" s="1"/>
  <c r="D487" i="2"/>
  <c r="C297" i="2"/>
  <c r="C329" i="2"/>
  <c r="C361" i="2"/>
  <c r="C273" i="2"/>
  <c r="C305" i="2"/>
  <c r="C337" i="2"/>
  <c r="C369" i="2"/>
  <c r="C447" i="2"/>
  <c r="C281" i="2"/>
  <c r="C313" i="2"/>
  <c r="C345" i="2"/>
  <c r="C377" i="2"/>
  <c r="C131" i="2"/>
  <c r="C44" i="2"/>
  <c r="C274" i="2"/>
  <c r="C282" i="2"/>
  <c r="C290" i="2"/>
  <c r="C298" i="2"/>
  <c r="C306" i="2"/>
  <c r="C314" i="2"/>
  <c r="C322" i="2"/>
  <c r="C330" i="2"/>
  <c r="C338" i="2"/>
  <c r="C346" i="2"/>
  <c r="C354" i="2"/>
  <c r="C362" i="2"/>
  <c r="C370" i="2"/>
  <c r="C378" i="2"/>
  <c r="D388" i="2"/>
  <c r="D473" i="2"/>
  <c r="D479" i="2" s="1"/>
  <c r="D108" i="2"/>
  <c r="B191" i="2"/>
  <c r="C277" i="2"/>
  <c r="C285" i="2"/>
  <c r="C293" i="2"/>
  <c r="C301" i="2"/>
  <c r="C309" i="2"/>
  <c r="C317" i="2"/>
  <c r="C325" i="2"/>
  <c r="C333" i="2"/>
  <c r="C341" i="2"/>
  <c r="C349" i="2"/>
  <c r="C357" i="2"/>
  <c r="C365" i="2"/>
  <c r="C373" i="2"/>
  <c r="C381" i="2"/>
  <c r="D76" i="2"/>
  <c r="D131" i="2" s="1"/>
  <c r="C191" i="2"/>
  <c r="C278" i="2"/>
  <c r="C286" i="2"/>
  <c r="C294" i="2"/>
  <c r="C302" i="2"/>
  <c r="C310" i="2"/>
  <c r="C318" i="2"/>
  <c r="C326" i="2"/>
  <c r="C334" i="2"/>
  <c r="C342" i="2"/>
  <c r="C350" i="2"/>
  <c r="C358" i="2"/>
  <c r="C366" i="2"/>
  <c r="C374" i="2"/>
  <c r="B383" i="2"/>
  <c r="D418" i="2"/>
  <c r="D420" i="2" s="1"/>
  <c r="C445" i="2"/>
  <c r="C455" i="2" s="1"/>
  <c r="C512" i="2"/>
  <c r="D506" i="2" s="1"/>
  <c r="D143" i="2"/>
  <c r="B44" i="2"/>
  <c r="B455" i="2"/>
  <c r="C275" i="2"/>
  <c r="C279" i="2"/>
  <c r="C283" i="2"/>
  <c r="C287" i="2"/>
  <c r="C291" i="2"/>
  <c r="C295" i="2"/>
  <c r="C299" i="2"/>
  <c r="C303" i="2"/>
  <c r="C307" i="2"/>
  <c r="C311" i="2"/>
  <c r="C315" i="2"/>
  <c r="C319" i="2"/>
  <c r="C323" i="2"/>
  <c r="C327" i="2"/>
  <c r="C331" i="2"/>
  <c r="C335" i="2"/>
  <c r="C339" i="2"/>
  <c r="C343" i="2"/>
  <c r="C347" i="2"/>
  <c r="C351" i="2"/>
  <c r="C355" i="2"/>
  <c r="C359" i="2"/>
  <c r="C363" i="2"/>
  <c r="C367" i="2"/>
  <c r="C371" i="2"/>
  <c r="C375" i="2"/>
  <c r="C379" i="2"/>
  <c r="C276" i="2"/>
  <c r="C280" i="2"/>
  <c r="C284" i="2"/>
  <c r="C288" i="2"/>
  <c r="C292" i="2"/>
  <c r="C296" i="2"/>
  <c r="C300" i="2"/>
  <c r="C304" i="2"/>
  <c r="C308" i="2"/>
  <c r="C312" i="2"/>
  <c r="C316" i="2"/>
  <c r="C320" i="2"/>
  <c r="C324" i="2"/>
  <c r="C328" i="2"/>
  <c r="C332" i="2"/>
  <c r="C336" i="2"/>
  <c r="C340" i="2"/>
  <c r="C344" i="2"/>
  <c r="C348" i="2"/>
  <c r="C352" i="2"/>
  <c r="C356" i="2"/>
  <c r="C360" i="2"/>
  <c r="C364" i="2"/>
  <c r="C368" i="2"/>
  <c r="C372" i="2"/>
  <c r="C376" i="2"/>
  <c r="D426" i="2" l="1"/>
  <c r="D436" i="2" s="1"/>
  <c r="D515" i="2"/>
  <c r="E515" i="2" s="1"/>
</calcChain>
</file>

<file path=xl/sharedStrings.xml><?xml version="1.0" encoding="utf-8"?>
<sst xmlns="http://schemas.openxmlformats.org/spreadsheetml/2006/main" count="515" uniqueCount="421">
  <si>
    <t>Notas a los Estados Financieros</t>
  </si>
  <si>
    <t>Ente Público:</t>
  </si>
  <si>
    <t>FORUM CULTURAL GUANAJUATO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</si>
  <si>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</si>
  <si>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</si>
  <si>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</si>
  <si>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</si>
  <si>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</si>
  <si>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</si>
  <si>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</si>
  <si>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</si>
  <si>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</si>
  <si>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</si>
  <si>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1121106001  BAJIO INVERSIONES</t>
  </si>
  <si>
    <t>1211xxxxxx Inversiones a LP</t>
  </si>
  <si>
    <t>* DERECHOSA RECIBIR EFECTIVO Y EQUIVALENTES Y BIENES O SERVICIOS A RECIBIR</t>
  </si>
  <si>
    <t>ESF-02 INGRESOS P/RECUPERAR</t>
  </si>
  <si>
    <t>2015</t>
  </si>
  <si>
    <t>2014</t>
  </si>
  <si>
    <t>1122xxxxxx Cuentas por Cobrar a CP</t>
  </si>
  <si>
    <t>1122602001  CUENTAS POR COBRAR A CORTO PLAZO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</si>
  <si>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</si>
  <si>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</si>
  <si>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</si>
  <si>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</si>
  <si>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</si>
  <si>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</si>
  <si>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>1123101002 GASTOS A RESERVA DE COMPROBAR</t>
  </si>
  <si>
    <t>1123102001 FUNCIONARIOS Y EMPLEADOS</t>
  </si>
  <si>
    <t>1123103301 SUBSIDIO AL EMPLEO</t>
  </si>
  <si>
    <t>1123106001 OTROS DEUDORES DIVERSOS</t>
  </si>
  <si>
    <t xml:space="preserve">1125xxxxxx Deudores por Anticipos </t>
  </si>
  <si>
    <t>1125102001 FONDO FIJO</t>
  </si>
  <si>
    <t>1131xxxxxx Anticipo a Proveedores por Adq. De Bienes y Servicios</t>
  </si>
  <si>
    <t>1131001001 ANTICIPO A PROVEEDORES</t>
  </si>
  <si>
    <t>* BIENES DISPONIBLES PARA SU TRANSFORMACIÓN O CONSUMO.</t>
  </si>
  <si>
    <t>ESF-05 INVENTARIO Y ALMACENES</t>
  </si>
  <si>
    <t>METODO</t>
  </si>
  <si>
    <t xml:space="preserve">1140xxxxxx  </t>
  </si>
  <si>
    <t>No aplica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</si>
  <si>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</si>
  <si>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</si>
  <si>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</si>
  <si>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</si>
  <si>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</si>
  <si>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</si>
  <si>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</si>
  <si>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1213175120  INVERSIONES EN FIDEICOMISOS</t>
  </si>
  <si>
    <t>1213402002  APLICACIÓN DE INVERSIONES EN FIDEICOMISOS</t>
  </si>
  <si>
    <t>ESF-07 PARTICIPACIONES Y APORT.  CAPITAL</t>
  </si>
  <si>
    <t>EMPRESA/OPDES</t>
  </si>
  <si>
    <t>1214xxxxxx</t>
  </si>
  <si>
    <t>No Aplica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</si>
  <si>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</si>
  <si>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</si>
  <si>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</si>
  <si>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</si>
  <si>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</si>
  <si>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</si>
  <si>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</si>
  <si>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1239058900  OTROS BIENES INMUEBLES</t>
  </si>
  <si>
    <t>1240xxxxxx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</si>
  <si>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</si>
  <si>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</si>
  <si>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</si>
  <si>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</si>
  <si>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</si>
  <si>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</si>
  <si>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</si>
  <si>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</si>
  <si>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</si>
  <si>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</si>
  <si>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</si>
  <si>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</si>
  <si>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1243253201  INSTRU. MÉDICO 2010</t>
  </si>
  <si>
    <t>1244154100  AUTOMÓVILES Y CAMIONES</t>
  </si>
  <si>
    <t>1244954901  OTROS EQUIPOS DE TRANSPORTES 2010</t>
  </si>
  <si>
    <t>1246256200  MAQUINARIA Y EQUIPO INDUSTRIAL</t>
  </si>
  <si>
    <t>1246256201  MAQ. Y EQUIPO 2010</t>
  </si>
  <si>
    <t>1246356300  MAQ. Y EQUIPO 2011</t>
  </si>
  <si>
    <t>1246456400  SISTEMA DE AIRE ACONDICIONADO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</si>
  <si>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</si>
  <si>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</si>
  <si>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</si>
  <si>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</si>
  <si>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</si>
  <si>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</si>
  <si>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</si>
  <si>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1246956901  OTROS EQUIPOS 2010</t>
  </si>
  <si>
    <t>1247151300  BIEN. ARTÍSTICO 2011</t>
  </si>
  <si>
    <t>1247151301  BIEN. ARTÍSTICO 2010</t>
  </si>
  <si>
    <t>1260xxxxxx</t>
  </si>
  <si>
    <t>1261958901  DEP. ACUM. DE OTROS</t>
  </si>
  <si>
    <t>1263151101  MUEBLES DE OFICINA Y</t>
  </si>
  <si>
    <t>1263151201  MUEBLES, EXCEPTO DE</t>
  </si>
  <si>
    <t>1263151301  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</si>
  <si>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</si>
  <si>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</si>
  <si>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</si>
  <si>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</si>
  <si>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</si>
  <si>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</si>
  <si>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</si>
  <si>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</si>
  <si>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1263454901  OTROS EQUIPOS DE TRANSPORTE 2010</t>
  </si>
  <si>
    <t>1263656201  MAQUINARIA Y EQUIPO</t>
  </si>
  <si>
    <t>1263656301  MAQUINARIA Y EQUIPO</t>
  </si>
  <si>
    <t>1263656401  SISTEMAS DE AIRE ACONDICIONADO</t>
  </si>
  <si>
    <t>1263656501  EQUIPO DE COMUNICACI</t>
  </si>
  <si>
    <t>1263656601  EQUIPOS DE GENERACIÓ</t>
  </si>
  <si>
    <t>1263656701  HERRAMIENTAS Y MÁQUI</t>
  </si>
  <si>
    <t>1263656901  OTROS EQUIPOS 2010</t>
  </si>
  <si>
    <t>1265959101  AMORTIZACION SOFTWARE</t>
  </si>
  <si>
    <t>ESF-09 INTANGIBLES Y DIFERIDOS</t>
  </si>
  <si>
    <t xml:space="preserve">1250xxxxxx </t>
  </si>
  <si>
    <t>1251059100  SOFTWARE</t>
  </si>
  <si>
    <t>1270xxxxxx</t>
  </si>
  <si>
    <t>1273034500  SEGURO DE BIENES PATRIMONIALES</t>
  </si>
  <si>
    <t>ESF-10   ESTIMACIONES Y DETERIOROS</t>
  </si>
  <si>
    <t>1280xxxxxx</t>
  </si>
  <si>
    <t>ESF-11 OTROS ACTIVOS</t>
  </si>
  <si>
    <t>CARACTERÍSTICAS</t>
  </si>
  <si>
    <t>no aplica</t>
  </si>
  <si>
    <t>PASIVO</t>
  </si>
  <si>
    <t>ESF-12 CUENTAS Y DOC. POR PAGAR</t>
  </si>
  <si>
    <t>2110xxxxxx</t>
  </si>
  <si>
    <t>2111101001  SUELDOS POR PAGAR</t>
  </si>
  <si>
    <t>2111101002  SUELDOS DEVENGADOS</t>
  </si>
  <si>
    <t>2111102001  SUELDOS DEVENGADOS E</t>
  </si>
  <si>
    <t>2111201001  REMUN. POR PAG. A PE</t>
  </si>
  <si>
    <t>2111201002  REMUN. POR PAG. A PE</t>
  </si>
  <si>
    <t>2111401001  APORTACIÓN PATRONAL ISSEG</t>
  </si>
  <si>
    <t>2112101001  PROVEEDORES DE BIENES Y SERVICIOS</t>
  </si>
  <si>
    <t>2112102001  PROVEEDORES EJE ANT</t>
  </si>
  <si>
    <t>2117101001  ISR NOMINA</t>
  </si>
  <si>
    <t>2117101002  ISR ASIMILADOS A SALARIOS</t>
  </si>
  <si>
    <t>2117101010  ISR RETENCION POR HONORARIOS</t>
  </si>
  <si>
    <t>2117102004  CEDULAR HONORARIOS A PAGAR</t>
  </si>
  <si>
    <t>2117202002  APORTACIÓN TRABAJADOR ISSEG</t>
  </si>
  <si>
    <t>2117502101  IMPUESTO SOBRE NOMINAS</t>
  </si>
  <si>
    <t>2117904001  ASEGURADORAS VIDA</t>
  </si>
  <si>
    <t>2117907001  MUEBLERIAS</t>
  </si>
  <si>
    <t>2117911001  ISSEG</t>
  </si>
  <si>
    <t>2117912003  RED MÉDICA</t>
  </si>
  <si>
    <t>2119904001 ENTIDADES</t>
  </si>
  <si>
    <t>2117918005  CNEC RET 5 AL MILLAR</t>
  </si>
  <si>
    <t xml:space="preserve">2119904008 CXP REMANENTES EN SOL </t>
  </si>
  <si>
    <t xml:space="preserve">2119904005 CXP POR REMANANETES </t>
  </si>
  <si>
    <t>2119904002  CXP A GEG</t>
  </si>
  <si>
    <t>2119905001  ACREEDORES DIVERSOS</t>
  </si>
  <si>
    <t>2190xxxxxx Otros Pasivos a Corto Plazo</t>
  </si>
  <si>
    <t>2191002001 INGRESOS PENDIENTES DE CLASIFICAR ODES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</si>
  <si>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</si>
  <si>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</si>
  <si>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</si>
  <si>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</si>
  <si>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</si>
  <si>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ESF-13 PASIVO DIFERIDO A LARGO PLAZO</t>
  </si>
  <si>
    <t>2240xxxxx</t>
  </si>
  <si>
    <t>ESF-14 OTROS PASIVOS CIRCULANTES</t>
  </si>
  <si>
    <t>2199xxxxxx</t>
  </si>
  <si>
    <t>II) NOTAS AL ESTADO DE ACTIVIDADES</t>
  </si>
  <si>
    <t>INGRESOS DE GESTIÓN</t>
  </si>
  <si>
    <t>ERA-01 INGRESOS</t>
  </si>
  <si>
    <t>NOTA</t>
  </si>
  <si>
    <t>4100xxxxxx Ingresos de Gestión</t>
  </si>
  <si>
    <t>4151510202  PENSION DE ESTACIONAMIENTO</t>
  </si>
  <si>
    <t>4151510255  TAQUILLAS</t>
  </si>
  <si>
    <t>4151 Produc. Derivados del Uso y Aprov.</t>
  </si>
  <si>
    <t>4159510820  POR CONCEPTO DE CURSOS OTROS</t>
  </si>
  <si>
    <t>4159 Otros Productos que Generan Ing.</t>
  </si>
  <si>
    <t>4150 Productos de Tipo Corriente</t>
  </si>
  <si>
    <t>4162610061  SANCIONES</t>
  </si>
  <si>
    <t>4162 Multas</t>
  </si>
  <si>
    <t>4163610031  INDEMNIZACIONES (RECUPERACION POR SINIESTROS)</t>
  </si>
  <si>
    <t>4163 Indemnizaciones</t>
  </si>
  <si>
    <t>4169610009  OTROS INGRESOS</t>
  </si>
  <si>
    <t>4169610154  POR CONCEPTO DE DONATIVOS</t>
  </si>
  <si>
    <t>4169 Otros Aprovechamientos</t>
  </si>
  <si>
    <t>4160 Aprovechamientos de Tipo Corriente</t>
  </si>
  <si>
    <t>4173711005  INGRESOS POR LA VENT</t>
  </si>
  <si>
    <t>4173713001  INGRESOS POR ARRENDA</t>
  </si>
  <si>
    <t>4173 Ingr.Vta de Bienes/Servicios Org.</t>
  </si>
  <si>
    <t>4170 Ingresos por Venta de Bienes y Serv</t>
  </si>
  <si>
    <t>4200xxxxxx Participaciones y Aportaciones</t>
  </si>
  <si>
    <t>4213832000  CONVENIO MATERIALES Y SUMINISTROS</t>
  </si>
  <si>
    <t>4213833000  CONVENIO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</si>
  <si>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</si>
  <si>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</si>
  <si>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</si>
  <si>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</si>
  <si>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</si>
  <si>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</si>
  <si>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</si>
  <si>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</si>
  <si>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ERA-01 TOTAL</t>
  </si>
  <si>
    <t>ERA-02 OTROS INGRESOS Y BENEFICIOS</t>
  </si>
  <si>
    <t>4300xxxxxx</t>
  </si>
  <si>
    <t>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</si>
  <si>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</si>
  <si>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</si>
  <si>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</si>
  <si>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</si>
  <si>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</si>
  <si>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</si>
  <si>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</si>
  <si>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</si>
  <si>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</si>
  <si>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</si>
  <si>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5113131000  PRIMAS POR AÑOS DE S</t>
  </si>
  <si>
    <t>5113132000  PRIMAS DE VACAS., D</t>
  </si>
  <si>
    <t>5113134000  COMPENSACIONES</t>
  </si>
  <si>
    <t>5114141000  APORTACIONES DE SEGURIDAD SOCIAL</t>
  </si>
  <si>
    <t>5115153000  SEGURO DE RETIRO (AP</t>
  </si>
  <si>
    <t>5115153000  PRESTACIONES Y HABERES DE RETIRO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</si>
  <si>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</si>
  <si>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</si>
  <si>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</si>
  <si>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</si>
  <si>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MATERIALES, UTILES Y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</si>
  <si>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</si>
  <si>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</si>
  <si>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</si>
  <si>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</si>
  <si>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</si>
  <si>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</si>
  <si>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5122223000  UTENSILIOS PARA EL SERVICIO DE ALIMENTACION</t>
  </si>
  <si>
    <t>5123232000  INS. TEXT. ADQ. MP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</si>
  <si>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</si>
  <si>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</si>
  <si>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</si>
  <si>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</si>
  <si>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</si>
  <si>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</si>
  <si>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</si>
  <si>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</si>
  <si>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</si>
  <si>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5125253000  MEDICINAS Y PRODUCTO</t>
  </si>
  <si>
    <t>5125254000  MATERIALES, ACCESOR</t>
  </si>
  <si>
    <t>5125256000  FIB. SINTET. HULE</t>
  </si>
  <si>
    <t>5125259000  OTROS PRODUCTOS QUÍMICOS</t>
  </si>
  <si>
    <t>5126261000  COMBUSTIBLES, LUBRI</t>
  </si>
  <si>
    <t>5127271000  VESTUARIOS Y UNIFORMES</t>
  </si>
  <si>
    <t>5127272000  PRENDAS DE SEGURIDAD</t>
  </si>
  <si>
    <t>5129291000  HERRAMIENTAS MENORES</t>
  </si>
  <si>
    <t xml:space="preserve">5129292000  REFACCIONES Y ACCESORIOS </t>
  </si>
  <si>
    <t>5129294000  REFACCIONES Y ACCESO</t>
  </si>
  <si>
    <t>5129293000  REF. A. EQ. EDU Y RECREATIVO</t>
  </si>
  <si>
    <t>5129296000  REF. EQ. TRANSP.</t>
  </si>
  <si>
    <t>5129298000  REF. MAQ. Y O. EQ.</t>
  </si>
  <si>
    <t>5129299000  REF. OT. BIE. MUEB.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</si>
  <si>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</si>
  <si>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</si>
  <si>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</si>
  <si>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</si>
  <si>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</si>
  <si>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</si>
  <si>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</si>
  <si>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5132323000  ARRE. M. Y EQ. EDU</t>
  </si>
  <si>
    <t>5132327000  ARRE. ACT. INTANG</t>
  </si>
  <si>
    <t>5133331000  SERVS. LEGALES, DE</t>
  </si>
  <si>
    <t>5133332000  SERVS. DE DISEÑO, A</t>
  </si>
  <si>
    <t>5133334000  CAPACITACIÓN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</si>
  <si>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</si>
  <si>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</si>
  <si>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</si>
  <si>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</si>
  <si>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5134343000  SERVICIOS DE RECAUDA</t>
  </si>
  <si>
    <t>5134345000  SEGUROS DE BIENES PATRIMONIALES</t>
  </si>
  <si>
    <t>5134348000  COMISIONES POR VENTAS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</si>
  <si>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</si>
  <si>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</si>
  <si>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</si>
  <si>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</si>
  <si>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</si>
  <si>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</si>
  <si>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</si>
  <si>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DIF. RADIO, T.V. Y</t>
  </si>
  <si>
    <t>5136361200  DIF. POR MEDIOS ALTE</t>
  </si>
  <si>
    <t>5136363000  SERV. CREA. PREPR</t>
  </si>
  <si>
    <t>5136365000  SERV. DE LA INDUSTRIA FILMICA Y DEL VIDEO</t>
  </si>
  <si>
    <t>5136366000  SERV. CRE INTERNET</t>
  </si>
  <si>
    <t>5137371000  PASAJES AEREOS</t>
  </si>
  <si>
    <t>5137372000  PASAJES TERRESTRES</t>
  </si>
  <si>
    <t>5137375000  VIATICOS EN EL PAIS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</si>
  <si>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</si>
  <si>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</si>
  <si>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</si>
  <si>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</si>
  <si>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5138384000  EXPOSICIONES</t>
  </si>
  <si>
    <t>5138385000  GASTOS  DE REPRESENTACION</t>
  </si>
  <si>
    <t>5139392000  OTROS IMPUESTOS Y DERECHOS</t>
  </si>
  <si>
    <t>5139398000  IMPUESTO DE NOMINA</t>
  </si>
  <si>
    <t>5243444000  AYUDA SOC. CIENT.</t>
  </si>
  <si>
    <t>5251452000  JUBILACIONES</t>
  </si>
  <si>
    <t>5513958900  DEP. OTROS BIENES INMUEBLES</t>
  </si>
  <si>
    <t>5515151100  DEP. MUEBLES DE OFIC</t>
  </si>
  <si>
    <t>5515151200  DEP. MUEBLES, EXCEP</t>
  </si>
  <si>
    <t>5515151500  DEP. EQUIPO DE COMPU</t>
  </si>
  <si>
    <t>5515151900  DEP. OTROS MOBILIARI</t>
  </si>
  <si>
    <t>5515252100  DEP. EQUIPO Y APARAT</t>
  </si>
  <si>
    <t>5515252300  DEP. CÁMARAS FOTOGRÁ</t>
  </si>
  <si>
    <t>5515252900  DEP. OTROS MOBILIARI</t>
  </si>
  <si>
    <t>5515353100  DEP. EQUIPO MEDICO Y</t>
  </si>
  <si>
    <t>5515454100  DEP. AUTOMOVILES Y CAMIONES</t>
  </si>
  <si>
    <t>5515454900  DEP. OTROS EQUIPOS DE TRANSPORTE</t>
  </si>
  <si>
    <t>5515656200  DEP. MAQUINARIA Y EQ</t>
  </si>
  <si>
    <t>5515656300  DEP. MAQUINARIA Y EQ</t>
  </si>
  <si>
    <t>5515656400  SISTEMA DE AIRE ACON</t>
  </si>
  <si>
    <t>5515656500  DEP. EQUIPOS DE COMU</t>
  </si>
  <si>
    <t>5515656600  DEP. EQUIPO DE GENER</t>
  </si>
  <si>
    <t>5515656700  DEP. HERRAMIENTAS Y</t>
  </si>
  <si>
    <t>5515656900  DEP. OTROS EQUIPOS</t>
  </si>
  <si>
    <t>5515751300  DEP. BIENES ARTISTIC</t>
  </si>
  <si>
    <t>5517959100  AMORTIZACION SOFTWARE</t>
  </si>
  <si>
    <t>III) NOTAS AL ESTADO DE VARIACIÓN A LA HACIEDA PÚBLICA</t>
  </si>
  <si>
    <t>VHP-01 PATRIMONIO CONTRIBUIDO</t>
  </si>
  <si>
    <t>MODIFICACION</t>
  </si>
  <si>
    <t>3110xxxxxx</t>
  </si>
  <si>
    <t>3110000002  BAJA DE ACTIVO FIJO</t>
  </si>
  <si>
    <t>3110915000  BIENES MUEBLES E INMUEBLES</t>
  </si>
  <si>
    <t>3111835000  BIENES MUEBLES FEDERAL EJERCICIO</t>
  </si>
  <si>
    <t>3113828005  BIENES MUEBLES E INMUEBLES</t>
  </si>
  <si>
    <t>3113835000  BIENES MUEBLES FEDERAL</t>
  </si>
  <si>
    <t>3113914205  ESTATALES DE EJERCIC</t>
  </si>
  <si>
    <t>3113914206  ESTATALES DE EJERCIC</t>
  </si>
  <si>
    <t>3113915000  BIENES MUEBLES DE EJERCICIOS</t>
  </si>
  <si>
    <t>3114914205  APLICACIÓN ESTATALES</t>
  </si>
  <si>
    <t>VHP-02 PATRIMONIO GENERADO</t>
  </si>
  <si>
    <t>3210xxxxxx RESULTADO DEL EJERCICIO DEL PERIODO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</si>
  <si>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</si>
  <si>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</si>
  <si>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</si>
  <si>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</si>
  <si>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</si>
  <si>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</si>
  <si>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</si>
  <si>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</si>
  <si>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</si>
  <si>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</si>
  <si>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</si>
  <si>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</si>
  <si>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</si>
  <si>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</si>
  <si>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3220xxxxxx</t>
  </si>
  <si>
    <t>3200 PATRIMONIO GENERADO</t>
  </si>
  <si>
    <t>IV) NOTAS AL ESTADO DE FLUJO DE EFECTIVO</t>
  </si>
  <si>
    <t>EFE-01 FLUJO DE EFECTIVO</t>
  </si>
  <si>
    <t>1110xxxxxx</t>
  </si>
  <si>
    <t>1112106001  BAJIO RECURSO ESTATAL 2707800</t>
  </si>
  <si>
    <t>1112106002  BAJIO RECURSO PROPIO 2708626</t>
  </si>
  <si>
    <t>1112106004  TEATRO RECURSOS PROP</t>
  </si>
  <si>
    <t>1112106005  BAJIO MUSEO REC. PRO</t>
  </si>
  <si>
    <t>1112106006  BAJIO 6902316 RED</t>
  </si>
  <si>
    <t>1112106007  BAJIO 1141689801 RECURSO FEDERAL</t>
  </si>
  <si>
    <t>1112106008  BAJIO 12882379 CONACULTA 2015</t>
  </si>
  <si>
    <t>1112106009  BAJIO 15200173 TEMPORADA LIRICA TEATRO DEL B</t>
  </si>
  <si>
    <t>1112 Bancos/Tesoreria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</si>
  <si>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</si>
  <si>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</si>
  <si>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</si>
  <si>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</si>
  <si>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</si>
  <si>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Recreativo</t>
  </si>
  <si>
    <t>1243 Equipo e Instrumental Médico y de Laboratorio</t>
  </si>
  <si>
    <t>1244 Equipo de Transporte</t>
  </si>
  <si>
    <t>1246 Maquinaria, Otros Equipos y Herramientas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</si>
  <si>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</si>
  <si>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</si>
  <si>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</si>
  <si>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</si>
  <si>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</si>
  <si>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2017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</si>
  <si>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</si>
  <si>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</si>
  <si>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</si>
  <si>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</si>
  <si>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</si>
  <si>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</si>
  <si>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</si>
  <si>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</si>
  <si>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</si>
  <si>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</si>
  <si>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</si>
  <si>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</si>
  <si>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</si>
  <si>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</si>
  <si>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</si>
  <si>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</si>
  <si>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</si>
  <si>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</si>
  <si>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</si>
  <si>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</si>
  <si>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</si>
  <si>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</si>
  <si>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</si>
  <si>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</si>
  <si>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de Valor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</si>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</sst>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.00_-;#,##0.00\-;&quot; &quot;"/>
    <numFmt numFmtId="166" formatCode="#,##0;\-#,##0;&quot; &quot;"/>
    <numFmt numFmtId="167" formatCode="#,##0.00_ ;\-#,##0.00\ "/>
    <numFmt numFmtId="168" formatCode="#,##0.00\-;#,##0.00_-;&quot; &quot;"/>
    <numFmt numFmtId="169" formatCode="#,##0.00000000"/>
    <numFmt numFmtId="170" formatCode="General_)"/>
    <numFmt numFmtId="171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170" fontId="5" fillId="0" borderId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3" fillId="0" borderId="0"/>
    <xf numFmtId="0" fontId="5" fillId="0" borderId="0"/>
    <xf numFmtId="0" fontId="5" fillId="0" borderId="0"/>
    <xf numFmtId="0" fontId="15" fillId="0" borderId="0"/>
    <xf numFmtId="0" fontId="1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2" fillId="2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5" fillId="3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7" fillId="3" borderId="0" xfId="0" applyFont="1" applyFill="1" applyBorder="1"/>
    <xf numFmtId="0" fontId="4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3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3" fillId="3" borderId="5" xfId="0" applyNumberFormat="1" applyFont="1" applyFill="1" applyBorder="1"/>
    <xf numFmtId="164" fontId="4" fillId="3" borderId="5" xfId="0" applyNumberFormat="1" applyFont="1" applyFill="1" applyBorder="1"/>
    <xf numFmtId="49" fontId="2" fillId="3" borderId="6" xfId="0" applyNumberFormat="1" applyFont="1" applyFill="1" applyBorder="1" applyAlignment="1">
      <alignment horizontal="left"/>
    </xf>
    <xf numFmtId="165" fontId="0" fillId="0" borderId="5" xfId="0" applyNumberFormat="1" applyFill="1" applyBorder="1"/>
    <xf numFmtId="164" fontId="3" fillId="3" borderId="7" xfId="0" applyNumberFormat="1" applyFont="1" applyFill="1" applyBorder="1"/>
    <xf numFmtId="49" fontId="2" fillId="3" borderId="8" xfId="0" applyNumberFormat="1" applyFont="1" applyFill="1" applyBorder="1" applyAlignment="1">
      <alignment horizontal="left"/>
    </xf>
    <xf numFmtId="164" fontId="3" fillId="3" borderId="8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164" fontId="3" fillId="2" borderId="3" xfId="0" applyNumberFormat="1" applyFont="1" applyFill="1" applyBorder="1"/>
    <xf numFmtId="164" fontId="3" fillId="3" borderId="0" xfId="0" applyNumberFormat="1" applyFont="1" applyFill="1" applyBorder="1"/>
    <xf numFmtId="0" fontId="8" fillId="3" borderId="0" xfId="0" applyFont="1" applyFill="1" applyBorder="1"/>
    <xf numFmtId="164" fontId="3" fillId="0" borderId="5" xfId="0" applyNumberFormat="1" applyFont="1" applyFill="1" applyBorder="1"/>
    <xf numFmtId="164" fontId="3" fillId="3" borderId="6" xfId="0" applyNumberFormat="1" applyFont="1" applyFill="1" applyBorder="1"/>
    <xf numFmtId="0" fontId="4" fillId="3" borderId="0" xfId="0" applyFont="1" applyFill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left"/>
    </xf>
    <xf numFmtId="43" fontId="3" fillId="3" borderId="6" xfId="1" applyFont="1" applyFill="1" applyBorder="1"/>
    <xf numFmtId="164" fontId="3" fillId="3" borderId="9" xfId="0" applyNumberFormat="1" applyFont="1" applyFill="1" applyBorder="1"/>
    <xf numFmtId="164" fontId="3" fillId="3" borderId="6" xfId="0" applyNumberFormat="1" applyFont="1" applyFill="1" applyBorder="1" applyAlignment="1">
      <alignment wrapText="1"/>
    </xf>
    <xf numFmtId="0" fontId="3" fillId="3" borderId="6" xfId="0" applyFont="1" applyFill="1" applyBorder="1"/>
    <xf numFmtId="49" fontId="2" fillId="3" borderId="10" xfId="0" applyNumberFormat="1" applyFont="1" applyFill="1" applyBorder="1" applyAlignment="1">
      <alignment horizontal="left"/>
    </xf>
    <xf numFmtId="164" fontId="3" fillId="3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2" fillId="3" borderId="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164" fontId="2" fillId="2" borderId="3" xfId="0" applyNumberFormat="1" applyFont="1" applyFill="1" applyBorder="1"/>
    <xf numFmtId="164" fontId="2" fillId="2" borderId="11" xfId="0" applyNumberFormat="1" applyFont="1" applyFill="1" applyBorder="1"/>
    <xf numFmtId="164" fontId="2" fillId="2" borderId="13" xfId="0" applyNumberFormat="1" applyFont="1" applyFill="1" applyBorder="1"/>
    <xf numFmtId="166" fontId="4" fillId="3" borderId="4" xfId="0" applyNumberFormat="1" applyFont="1" applyFill="1" applyBorder="1"/>
    <xf numFmtId="164" fontId="4" fillId="3" borderId="4" xfId="0" applyNumberFormat="1" applyFont="1" applyFill="1" applyBorder="1"/>
    <xf numFmtId="49" fontId="5" fillId="3" borderId="5" xfId="0" applyNumberFormat="1" applyFont="1" applyFill="1" applyBorder="1" applyAlignment="1">
      <alignment horizontal="left"/>
    </xf>
    <xf numFmtId="166" fontId="3" fillId="3" borderId="5" xfId="0" applyNumberFormat="1" applyFont="1" applyFill="1" applyBorder="1"/>
    <xf numFmtId="166" fontId="4" fillId="3" borderId="5" xfId="0" applyNumberFormat="1" applyFont="1" applyFill="1" applyBorder="1"/>
    <xf numFmtId="164" fontId="3" fillId="3" borderId="0" xfId="0" applyNumberFormat="1" applyFont="1" applyFill="1"/>
    <xf numFmtId="0" fontId="4" fillId="2" borderId="4" xfId="3" applyFont="1" applyFill="1" applyBorder="1" applyAlignment="1">
      <alignment horizontal="left" vertical="center" wrapText="1"/>
    </xf>
    <xf numFmtId="4" fontId="4" fillId="2" borderId="4" xfId="4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" fontId="3" fillId="0" borderId="5" xfId="4" applyNumberFormat="1" applyFont="1" applyBorder="1" applyAlignment="1"/>
    <xf numFmtId="0" fontId="3" fillId="3" borderId="5" xfId="0" applyFont="1" applyFill="1" applyBorder="1"/>
    <xf numFmtId="0" fontId="3" fillId="3" borderId="10" xfId="0" applyFont="1" applyFill="1" applyBorder="1"/>
    <xf numFmtId="0" fontId="3" fillId="3" borderId="8" xfId="0" applyFont="1" applyFill="1" applyBorder="1"/>
    <xf numFmtId="0" fontId="3" fillId="2" borderId="3" xfId="0" applyFont="1" applyFill="1" applyBorder="1"/>
    <xf numFmtId="164" fontId="4" fillId="0" borderId="4" xfId="0" applyNumberFormat="1" applyFont="1" applyFill="1" applyBorder="1"/>
    <xf numFmtId="0" fontId="3" fillId="0" borderId="0" xfId="0" applyFont="1" applyFill="1"/>
    <xf numFmtId="49" fontId="5" fillId="3" borderId="6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wrapText="1"/>
    </xf>
    <xf numFmtId="167" fontId="3" fillId="0" borderId="5" xfId="0" applyNumberFormat="1" applyFont="1" applyFill="1" applyBorder="1"/>
    <xf numFmtId="167" fontId="3" fillId="3" borderId="5" xfId="0" applyNumberFormat="1" applyFont="1" applyFill="1" applyBorder="1"/>
    <xf numFmtId="49" fontId="3" fillId="0" borderId="0" xfId="0" applyNumberFormat="1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left"/>
    </xf>
    <xf numFmtId="167" fontId="3" fillId="3" borderId="8" xfId="0" applyNumberFormat="1" applyFont="1" applyFill="1" applyBorder="1"/>
    <xf numFmtId="49" fontId="5" fillId="3" borderId="0" xfId="0" applyNumberFormat="1" applyFont="1" applyFill="1" applyBorder="1" applyAlignment="1">
      <alignment horizontal="left"/>
    </xf>
    <xf numFmtId="167" fontId="3" fillId="2" borderId="3" xfId="0" applyNumberFormat="1" applyFont="1" applyFill="1" applyBorder="1"/>
    <xf numFmtId="167" fontId="3" fillId="3" borderId="0" xfId="0" applyNumberFormat="1" applyFont="1" applyFill="1" applyBorder="1"/>
    <xf numFmtId="49" fontId="3" fillId="0" borderId="4" xfId="0" applyNumberFormat="1" applyFont="1" applyFill="1" applyBorder="1" applyAlignment="1">
      <alignment wrapText="1"/>
    </xf>
    <xf numFmtId="4" fontId="3" fillId="0" borderId="15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" fontId="3" fillId="0" borderId="8" xfId="4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/>
    <xf numFmtId="0" fontId="4" fillId="2" borderId="3" xfId="3" applyFont="1" applyFill="1" applyBorder="1" applyAlignment="1">
      <alignment horizontal="left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/>
    <xf numFmtId="0" fontId="4" fillId="0" borderId="0" xfId="3" applyFont="1" applyFill="1" applyBorder="1" applyAlignment="1">
      <alignment horizontal="left" vertical="center" wrapText="1"/>
    </xf>
    <xf numFmtId="164" fontId="3" fillId="0" borderId="0" xfId="0" applyNumberFormat="1" applyFont="1" applyFill="1" applyBorder="1"/>
    <xf numFmtId="2" fontId="4" fillId="3" borderId="4" xfId="2" applyNumberFormat="1" applyFont="1" applyFill="1" applyBorder="1"/>
    <xf numFmtId="165" fontId="5" fillId="0" borderId="5" xfId="3" applyNumberFormat="1" applyFill="1" applyBorder="1"/>
    <xf numFmtId="2" fontId="3" fillId="3" borderId="5" xfId="2" applyNumberFormat="1" applyFont="1" applyFill="1" applyBorder="1"/>
    <xf numFmtId="9" fontId="3" fillId="3" borderId="0" xfId="2" applyFont="1" applyFill="1"/>
    <xf numFmtId="10" fontId="3" fillId="3" borderId="0" xfId="2" applyNumberFormat="1" applyFont="1" applyFill="1"/>
    <xf numFmtId="0" fontId="3" fillId="3" borderId="0" xfId="0" applyNumberFormat="1" applyFont="1" applyFill="1"/>
    <xf numFmtId="2" fontId="3" fillId="3" borderId="8" xfId="2" applyNumberFormat="1" applyFont="1" applyFill="1" applyBorder="1"/>
    <xf numFmtId="0" fontId="4" fillId="2" borderId="4" xfId="3" applyFont="1" applyFill="1" applyBorder="1" applyAlignment="1">
      <alignment horizontal="center" vertical="center" wrapText="1"/>
    </xf>
    <xf numFmtId="164" fontId="3" fillId="3" borderId="16" xfId="0" applyNumberFormat="1" applyFont="1" applyFill="1" applyBorder="1"/>
    <xf numFmtId="168" fontId="5" fillId="0" borderId="5" xfId="3" applyNumberFormat="1" applyFill="1" applyBorder="1"/>
    <xf numFmtId="164" fontId="3" fillId="3" borderId="17" xfId="0" applyNumberFormat="1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4" fillId="2" borderId="3" xfId="3" applyFont="1" applyFill="1" applyBorder="1" applyAlignment="1">
      <alignment horizontal="center" vertical="center" wrapText="1"/>
    </xf>
    <xf numFmtId="164" fontId="4" fillId="3" borderId="8" xfId="0" applyNumberFormat="1" applyFont="1" applyFill="1" applyBorder="1"/>
    <xf numFmtId="164" fontId="4" fillId="2" borderId="3" xfId="0" applyNumberFormat="1" applyFont="1" applyFill="1" applyBorder="1"/>
    <xf numFmtId="164" fontId="4" fillId="2" borderId="11" xfId="0" applyNumberFormat="1" applyFont="1" applyFill="1" applyBorder="1"/>
    <xf numFmtId="164" fontId="4" fillId="3" borderId="7" xfId="0" applyNumberFormat="1" applyFont="1" applyFill="1" applyBorder="1"/>
    <xf numFmtId="9" fontId="4" fillId="3" borderId="5" xfId="2" applyFont="1" applyFill="1" applyBorder="1"/>
    <xf numFmtId="9" fontId="3" fillId="3" borderId="5" xfId="2" applyFont="1" applyFill="1" applyBorder="1"/>
    <xf numFmtId="9" fontId="3" fillId="2" borderId="3" xfId="2" applyFont="1" applyFill="1" applyBorder="1"/>
    <xf numFmtId="0" fontId="10" fillId="2" borderId="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10" fillId="0" borderId="3" xfId="0" applyFont="1" applyBorder="1" applyAlignment="1">
      <alignment vertical="center" wrapText="1"/>
    </xf>
    <xf numFmtId="0" fontId="3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/>
    </xf>
    <xf numFmtId="43" fontId="11" fillId="0" borderId="3" xfId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66" fontId="11" fillId="0" borderId="3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43" fontId="10" fillId="2" borderId="3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4" fillId="0" borderId="3" xfId="0" applyNumberFormat="1" applyFont="1" applyBorder="1"/>
    <xf numFmtId="0" fontId="10" fillId="0" borderId="3" xfId="0" applyFont="1" applyBorder="1" applyAlignment="1">
      <alignment vertical="center"/>
    </xf>
    <xf numFmtId="43" fontId="10" fillId="0" borderId="3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0" fillId="2" borderId="3" xfId="0" applyFont="1" applyFill="1" applyBorder="1" applyAlignment="1">
      <alignment vertical="center"/>
    </xf>
    <xf numFmtId="4" fontId="3" fillId="3" borderId="0" xfId="0" applyNumberFormat="1" applyFont="1" applyFill="1"/>
    <xf numFmtId="169" fontId="3" fillId="3" borderId="0" xfId="0" applyNumberFormat="1" applyFont="1" applyFill="1"/>
    <xf numFmtId="0" fontId="6" fillId="0" borderId="0" xfId="0" applyFont="1" applyBorder="1" applyAlignment="1">
      <alignment horizontal="center"/>
    </xf>
    <xf numFmtId="166" fontId="3" fillId="3" borderId="16" xfId="0" applyNumberFormat="1" applyFont="1" applyFill="1" applyBorder="1"/>
    <xf numFmtId="166" fontId="3" fillId="3" borderId="7" xfId="0" applyNumberFormat="1" applyFont="1" applyFill="1" applyBorder="1"/>
    <xf numFmtId="166" fontId="2" fillId="3" borderId="17" xfId="0" applyNumberFormat="1" applyFont="1" applyFill="1" applyBorder="1"/>
    <xf numFmtId="164" fontId="2" fillId="3" borderId="17" xfId="0" applyNumberFormat="1" applyFont="1" applyFill="1" applyBorder="1"/>
    <xf numFmtId="166" fontId="2" fillId="2" borderId="3" xfId="0" applyNumberFormat="1" applyFont="1" applyFill="1" applyBorder="1"/>
    <xf numFmtId="4" fontId="3" fillId="2" borderId="11" xfId="4" applyNumberFormat="1" applyFont="1" applyFill="1" applyBorder="1" applyAlignment="1">
      <alignment wrapText="1"/>
    </xf>
    <xf numFmtId="4" fontId="3" fillId="2" borderId="13" xfId="4" applyNumberFormat="1" applyFont="1" applyFill="1" applyBorder="1" applyAlignment="1">
      <alignment wrapText="1"/>
    </xf>
  </cellXfs>
  <cellStyles count="49">
    <cellStyle name="=C:\WINNT\SYSTEM32\COMMAND.COM" xfId="5"/>
    <cellStyle name="Euro" xfId="6"/>
    <cellStyle name="Millares" xfId="1" builtinId="3"/>
    <cellStyle name="Millares 2" xfId="4"/>
    <cellStyle name="Millares 2 2" xfId="7"/>
    <cellStyle name="Millares 2 2 2" xfId="8"/>
    <cellStyle name="Millares 2 2 3" xfId="9"/>
    <cellStyle name="Millares 2 2 4" xfId="10"/>
    <cellStyle name="Millares 2 3" xfId="11"/>
    <cellStyle name="Millares 2 3 2" xfId="12"/>
    <cellStyle name="Millares 2 3 3" xfId="13"/>
    <cellStyle name="Millares 2 4" xfId="14"/>
    <cellStyle name="Millares 2 5" xfId="15"/>
    <cellStyle name="Millares 2 6" xfId="16"/>
    <cellStyle name="Millares 2 7" xfId="17"/>
    <cellStyle name="Millares 2 8" xfId="18"/>
    <cellStyle name="Millares 3" xfId="19"/>
    <cellStyle name="Millares 3 2" xfId="20"/>
    <cellStyle name="Millares 3 3" xfId="21"/>
    <cellStyle name="Moneda 2" xfId="22"/>
    <cellStyle name="Moneda 2 2" xfId="23"/>
    <cellStyle name="Moneda 2 3" xfId="24"/>
    <cellStyle name="Moneda 2 4" xfId="25"/>
    <cellStyle name="Moneda 2 5" xfId="26"/>
    <cellStyle name="Moneda 2 6" xfId="27"/>
    <cellStyle name="Moneda 2 7" xfId="28"/>
    <cellStyle name="Moneda 2 8" xfId="29"/>
    <cellStyle name="Normal" xfId="0" builtinId="0"/>
    <cellStyle name="Normal 2" xfId="30"/>
    <cellStyle name="Normal 2 2" xfId="3"/>
    <cellStyle name="Normal 2 3" xfId="31"/>
    <cellStyle name="Normal 2 4" xfId="32"/>
    <cellStyle name="Normal 3" xfId="33"/>
    <cellStyle name="Normal 3 2" xfId="34"/>
    <cellStyle name="Normal 3 3" xfId="35"/>
    <cellStyle name="Normal 4" xfId="36"/>
    <cellStyle name="Normal 4 2" xfId="37"/>
    <cellStyle name="Normal 4 3" xfId="38"/>
    <cellStyle name="Normal 5" xfId="39"/>
    <cellStyle name="Normal 5 2" xfId="40"/>
    <cellStyle name="Normal 5 3" xfId="41"/>
    <cellStyle name="Normal 5 4" xfId="42"/>
    <cellStyle name="Normal 56" xfId="43"/>
    <cellStyle name="Normal 6" xfId="44"/>
    <cellStyle name="Normal 6 2" xfId="45"/>
    <cellStyle name="Normal 9" xfId="46"/>
    <cellStyle name="Porcentaje" xfId="2" builtinId="5"/>
    <cellStyle name="Porcentaje 2" xfId="47"/>
    <cellStyle name="Porcentu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FINAN%20Y%20PTALES%20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Hoja1"/>
      <sheetName val="EAI"/>
      <sheetName val="COG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RBI"/>
      <sheetName val="RBM"/>
      <sheetName val="Ayudas"/>
      <sheetName val="Gto Federalizado"/>
    </sheetNames>
    <sheetDataSet>
      <sheetData sheetId="0">
        <row r="51">
          <cell r="I51">
            <v>17526335.34</v>
          </cell>
        </row>
      </sheetData>
      <sheetData sheetId="1">
        <row r="17">
          <cell r="I17">
            <v>-3298561.31</v>
          </cell>
        </row>
      </sheetData>
      <sheetData sheetId="2"/>
      <sheetData sheetId="3"/>
      <sheetData sheetId="4"/>
      <sheetData sheetId="5"/>
      <sheetData sheetId="6">
        <row r="16">
          <cell r="O16">
            <v>-75148.73</v>
          </cell>
        </row>
        <row r="17">
          <cell r="O17">
            <v>0</v>
          </cell>
        </row>
      </sheetData>
      <sheetData sheetId="7"/>
      <sheetData sheetId="8">
        <row r="3">
          <cell r="A3" t="str">
            <v>Al 31 de marzo del 2017 y  2016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531"/>
  <sheetViews>
    <sheetView showGridLines="0" tabSelected="1" view="pageBreakPreview" topLeftCell="A463" zoomScaleNormal="100" zoomScaleSheetLayoutView="100" workbookViewId="0">
      <selection activeCell="H473" sqref="H473"/>
    </sheetView>
  </sheetViews>
  <sheetFormatPr baseColWidth="10" defaultRowHeight="12.75" x14ac:dyDescent="0.2"/>
  <cols>
    <col min="1" max="1" width="57.85546875" style="4" customWidth="1"/>
    <col min="2" max="2" width="16.42578125" style="4" bestFit="1" customWidth="1"/>
    <col min="3" max="3" width="18.42578125" style="4" customWidth="1"/>
    <col min="4" max="4" width="19.140625" style="4" customWidth="1"/>
    <col min="5" max="5" width="18" style="4" customWidth="1"/>
    <col min="6" max="6" width="14.85546875" style="4" bestFit="1" customWidth="1"/>
    <col min="7" max="7" width="12.42578125" style="4" bestFit="1" customWidth="1"/>
    <col min="8" max="16384" width="11.42578125" style="4"/>
  </cols>
  <sheetData>
    <row r="1" spans="1:12" ht="8.25" customHeight="1" x14ac:dyDescent="0.2">
      <c r="A1" s="1"/>
      <c r="B1" s="2"/>
      <c r="C1" s="2"/>
      <c r="D1" s="2"/>
      <c r="E1" s="2"/>
      <c r="F1" s="3"/>
    </row>
    <row r="2" spans="1:12" ht="15" customHeight="1" x14ac:dyDescent="0.2">
      <c r="A2" s="1" t="s">
        <v>0</v>
      </c>
      <c r="B2" s="2"/>
      <c r="C2" s="2"/>
      <c r="D2" s="2"/>
      <c r="E2" s="2"/>
      <c r="F2" s="2"/>
    </row>
    <row r="3" spans="1:12" ht="18" customHeight="1" x14ac:dyDescent="0.2">
      <c r="A3" s="2" t="str">
        <f>+[1]PC!A3</f>
        <v>Al 31 de marzo del 2017 y  2016</v>
      </c>
      <c r="B3" s="2"/>
      <c r="C3" s="2"/>
      <c r="D3" s="2"/>
      <c r="E3" s="2"/>
      <c r="F3" s="2"/>
      <c r="G3" s="5"/>
      <c r="H3" s="5"/>
      <c r="I3" s="5"/>
      <c r="J3" s="5"/>
      <c r="K3" s="5"/>
      <c r="L3" s="5"/>
    </row>
    <row r="4" spans="1:12" x14ac:dyDescent="0.2">
      <c r="A4" s="6"/>
      <c r="B4" s="7"/>
      <c r="C4" s="8"/>
      <c r="D4" s="8"/>
      <c r="E4" s="8"/>
    </row>
    <row r="5" spans="1:12" x14ac:dyDescent="0.2">
      <c r="A5" s="9" t="s">
        <v>1</v>
      </c>
      <c r="B5" s="10" t="s">
        <v>2</v>
      </c>
      <c r="C5" s="10"/>
      <c r="D5" s="10"/>
      <c r="E5" s="10"/>
    </row>
    <row r="6" spans="1:12" x14ac:dyDescent="0.2">
      <c r="A6" s="9"/>
      <c r="B6" s="11"/>
      <c r="C6" s="12"/>
      <c r="D6" s="13"/>
      <c r="E6" s="14"/>
    </row>
    <row r="7" spans="1:12" x14ac:dyDescent="0.2">
      <c r="A7" s="15" t="s">
        <v>3</v>
      </c>
      <c r="B7" s="15"/>
      <c r="C7" s="15"/>
      <c r="D7" s="15"/>
      <c r="E7" s="15"/>
    </row>
    <row r="8" spans="1:12" x14ac:dyDescent="0.2">
      <c r="A8" s="16" t="s">
        <v>4</v>
      </c>
      <c r="B8" s="17"/>
      <c r="C8" s="8"/>
      <c r="D8" s="8"/>
      <c r="E8" s="8"/>
    </row>
    <row r="9" spans="1:12" x14ac:dyDescent="0.2">
      <c r="A9" s="18"/>
      <c r="B9" s="7"/>
      <c r="C9" s="8"/>
      <c r="D9" s="8"/>
      <c r="E9" s="8"/>
    </row>
    <row r="10" spans="1:12" x14ac:dyDescent="0.2">
      <c r="A10" s="19" t="s">
        <v>5</v>
      </c>
      <c r="B10" s="7"/>
      <c r="C10" s="8"/>
      <c r="D10" s="8"/>
      <c r="E10" s="8"/>
    </row>
    <row r="11" spans="1:12" x14ac:dyDescent="0.2">
      <c r="B11" s="7"/>
    </row>
    <row r="12" spans="1:12" x14ac:dyDescent="0.2">
      <c r="A12" s="20" t="s">
        <v>6</v>
      </c>
      <c r="B12" s="13"/>
      <c r="C12" s="13"/>
      <c r="D12" s="13"/>
    </row>
    <row r="13" spans="1:12" ht="20.25" customHeight="1" x14ac:dyDescent="0.2">
      <c r="A13" s="22" t="s">
        <v>7</v>
      </c>
      <c r="B13" s="23" t="s">
        <v>8</v>
      </c>
      <c r="C13" s="23" t="s">
        <v>9</v>
      </c>
      <c r="D13" s="23" t="s">
        <v>10</v>
      </c>
    </row>
    <row r="14" spans="1:12" x14ac:dyDescent="0.2">
      <c r="A14" s="24" t="s">
        <v>11</v>
      </c>
      <c r="B14" s="25"/>
      <c r="C14" s="25">
        <v>0</v>
      </c>
      <c r="D14" s="25">
        <v>0</v>
      </c>
    </row>
    <row r="15" spans="1:12" x14ac:dyDescent="0.2">
      <c r="A15" s="26"/>
      <c r="B15" s="27"/>
      <c r="C15" s="27">
        <v>0</v>
      </c>
      <c r="D15" s="27">
        <v>0</v>
      </c>
    </row>
    <row r="16" spans="1:12" x14ac:dyDescent="0.2">
      <c r="A16" s="26" t="s">
        <v>12</v>
      </c>
      <c r="B16" s="28">
        <f>+B17</f>
        <v>12545251.380000001</v>
      </c>
      <c r="C16" s="27">
        <v>0</v>
      </c>
      <c r="D16" s="27">
        <v>0</v>
      </c>
    </row>
    <row r="17" spans="1:5" ht="15" x14ac:dyDescent="0.25">
      <c r="A17" s="29" t="s">
        <v>13</v>
      </c>
      <c r="B17" s="30">
        <v>12545251.380000001</v>
      </c>
      <c r="C17" s="27"/>
      <c r="D17" s="31"/>
    </row>
    <row r="18" spans="1:5" x14ac:dyDescent="0.2">
      <c r="A18" s="26"/>
      <c r="B18" s="27"/>
      <c r="C18" s="27">
        <v>0</v>
      </c>
      <c r="D18" s="27">
        <v>0</v>
      </c>
    </row>
    <row r="19" spans="1:5" x14ac:dyDescent="0.2">
      <c r="A19" s="32" t="s">
        <v>14</v>
      </c>
      <c r="B19" s="33"/>
      <c r="C19" s="33">
        <v>0</v>
      </c>
      <c r="D19" s="33">
        <v>0</v>
      </c>
    </row>
    <row r="20" spans="1:5" x14ac:dyDescent="0.2">
      <c r="A20" s="34"/>
      <c r="B20" s="35">
        <f>B16</f>
        <v>12545251.380000001</v>
      </c>
      <c r="C20" s="35"/>
      <c r="D20" s="35"/>
    </row>
    <row r="21" spans="1:5" x14ac:dyDescent="0.2">
      <c r="A21" s="34"/>
      <c r="B21" s="36"/>
      <c r="C21" s="36"/>
      <c r="D21" s="36"/>
    </row>
    <row r="22" spans="1:5" x14ac:dyDescent="0.2">
      <c r="A22" s="21"/>
      <c r="B22" s="13"/>
      <c r="C22" s="13"/>
      <c r="D22" s="13"/>
    </row>
    <row r="23" spans="1:5" x14ac:dyDescent="0.2">
      <c r="A23" s="20" t="s">
        <v>15</v>
      </c>
      <c r="B23" s="37"/>
      <c r="C23" s="13"/>
      <c r="D23" s="13"/>
    </row>
    <row r="24" spans="1:5" ht="18.75" customHeight="1" x14ac:dyDescent="0.2">
      <c r="A24" s="22" t="s">
        <v>16</v>
      </c>
      <c r="B24" s="23" t="s">
        <v>8</v>
      </c>
      <c r="C24" s="23" t="s">
        <v>17</v>
      </c>
      <c r="D24" s="23" t="s">
        <v>18</v>
      </c>
    </row>
    <row r="25" spans="1:5" x14ac:dyDescent="0.2">
      <c r="A25" s="26" t="s">
        <v>19</v>
      </c>
      <c r="B25" s="28">
        <f>+B26</f>
        <v>-3298561.31</v>
      </c>
      <c r="C25" s="27">
        <v>0</v>
      </c>
      <c r="D25" s="27">
        <v>0</v>
      </c>
    </row>
    <row r="26" spans="1:5" x14ac:dyDescent="0.2">
      <c r="A26" s="26" t="s">
        <v>20</v>
      </c>
      <c r="B26" s="38">
        <f>+[1]ESF!I17</f>
        <v>-3298561.31</v>
      </c>
      <c r="C26" s="27">
        <v>0</v>
      </c>
      <c r="D26" s="27">
        <v>0</v>
      </c>
    </row>
    <row r="27" spans="1:5" ht="14.25" customHeight="1" x14ac:dyDescent="0.2">
      <c r="A27" s="26" t="s">
        <v>21</v>
      </c>
      <c r="B27" s="27"/>
      <c r="C27" s="27"/>
      <c r="D27" s="27"/>
    </row>
    <row r="28" spans="1:5" ht="14.25" customHeight="1" x14ac:dyDescent="0.2">
      <c r="A28" s="26"/>
      <c r="B28" s="27"/>
      <c r="C28" s="27"/>
      <c r="D28" s="27"/>
    </row>
    <row r="29" spans="1:5" ht="14.25" customHeight="1" x14ac:dyDescent="0.2">
      <c r="A29" s="32"/>
      <c r="B29" s="33"/>
      <c r="C29" s="33"/>
      <c r="D29" s="33"/>
    </row>
    <row r="30" spans="1:5" ht="14.25" customHeight="1" x14ac:dyDescent="0.2">
      <c r="A30" s="34"/>
      <c r="B30" s="35">
        <f>+B25</f>
        <v>-3298561.31</v>
      </c>
      <c r="C30" s="35"/>
      <c r="D30" s="35"/>
    </row>
    <row r="31" spans="1:5" ht="14.25" customHeight="1" x14ac:dyDescent="0.2"/>
    <row r="32" spans="1:5" ht="23.25" customHeight="1" x14ac:dyDescent="0.2">
      <c r="A32" s="22" t="s">
        <v>22</v>
      </c>
      <c r="B32" s="23" t="s">
        <v>8</v>
      </c>
      <c r="C32" s="23" t="s">
        <v>23</v>
      </c>
      <c r="D32" s="23" t="s">
        <v>24</v>
      </c>
      <c r="E32" s="23" t="s">
        <v>25</v>
      </c>
    </row>
    <row r="33" spans="1:5" ht="14.25" customHeight="1" x14ac:dyDescent="0.2">
      <c r="A33" s="26" t="s">
        <v>26</v>
      </c>
      <c r="B33" s="28">
        <f>SUM(B34:B38)</f>
        <v>81589.17</v>
      </c>
      <c r="C33" s="28">
        <f>+B33</f>
        <v>81589.17</v>
      </c>
      <c r="D33" s="27"/>
      <c r="E33" s="27"/>
    </row>
    <row r="34" spans="1:5" ht="14.25" customHeight="1" x14ac:dyDescent="0.2">
      <c r="A34" s="26" t="s">
        <v>27</v>
      </c>
      <c r="B34" s="27"/>
      <c r="C34" s="27">
        <f>+B34</f>
        <v>0</v>
      </c>
      <c r="D34" s="27"/>
      <c r="E34" s="27"/>
    </row>
    <row r="35" spans="1:5" ht="14.25" customHeight="1" x14ac:dyDescent="0.25">
      <c r="A35" s="29" t="s">
        <v>28</v>
      </c>
      <c r="B35" s="30">
        <v>644</v>
      </c>
      <c r="C35" s="39">
        <f>+B35</f>
        <v>644</v>
      </c>
      <c r="D35" s="27"/>
      <c r="E35" s="27"/>
    </row>
    <row r="36" spans="1:5" ht="14.25" customHeight="1" x14ac:dyDescent="0.25">
      <c r="A36" s="26" t="s">
        <v>29</v>
      </c>
      <c r="B36" s="30">
        <v>403.62</v>
      </c>
      <c r="C36" s="27">
        <f>+B36</f>
        <v>403.62</v>
      </c>
      <c r="D36" s="27"/>
      <c r="E36" s="27"/>
    </row>
    <row r="37" spans="1:5" ht="14.25" customHeight="1" x14ac:dyDescent="0.25">
      <c r="A37" s="29" t="s">
        <v>30</v>
      </c>
      <c r="B37" s="30">
        <v>80541.55</v>
      </c>
      <c r="C37" s="27">
        <f>+B37</f>
        <v>80541.55</v>
      </c>
      <c r="D37" s="27"/>
      <c r="E37" s="27"/>
    </row>
    <row r="38" spans="1:5" ht="14.25" customHeight="1" x14ac:dyDescent="0.2">
      <c r="A38" s="26"/>
      <c r="B38" s="27"/>
      <c r="C38" s="27"/>
      <c r="D38" s="27"/>
      <c r="E38" s="27"/>
    </row>
    <row r="39" spans="1:5" ht="14.25" customHeight="1" x14ac:dyDescent="0.2">
      <c r="A39" s="26" t="s">
        <v>31</v>
      </c>
      <c r="B39" s="28">
        <f>+B40</f>
        <v>99500</v>
      </c>
      <c r="C39" s="28">
        <f>+B39</f>
        <v>99500</v>
      </c>
      <c r="D39" s="27"/>
      <c r="E39" s="27"/>
    </row>
    <row r="40" spans="1:5" ht="14.25" customHeight="1" x14ac:dyDescent="0.2">
      <c r="A40" s="26" t="s">
        <v>32</v>
      </c>
      <c r="B40" s="27">
        <v>99500</v>
      </c>
      <c r="C40" s="27">
        <f>+B40</f>
        <v>99500</v>
      </c>
      <c r="D40" s="27"/>
      <c r="E40" s="27"/>
    </row>
    <row r="41" spans="1:5" ht="14.25" customHeight="1" x14ac:dyDescent="0.2">
      <c r="A41" s="26"/>
      <c r="B41" s="27"/>
      <c r="C41" s="27"/>
      <c r="D41" s="27"/>
      <c r="E41" s="27"/>
    </row>
    <row r="42" spans="1:5" ht="14.25" customHeight="1" x14ac:dyDescent="0.2">
      <c r="A42" s="26" t="s">
        <v>33</v>
      </c>
      <c r="B42" s="28">
        <f>+B43</f>
        <v>73126.850000000006</v>
      </c>
      <c r="C42" s="28">
        <f>+B42</f>
        <v>73126.850000000006</v>
      </c>
      <c r="D42" s="27"/>
      <c r="E42" s="27"/>
    </row>
    <row r="43" spans="1:5" ht="14.25" customHeight="1" x14ac:dyDescent="0.2">
      <c r="A43" s="29" t="s">
        <v>34</v>
      </c>
      <c r="B43" s="27">
        <v>73126.850000000006</v>
      </c>
      <c r="C43" s="27">
        <f>+B43</f>
        <v>73126.850000000006</v>
      </c>
      <c r="D43" s="27"/>
      <c r="E43" s="27"/>
    </row>
    <row r="44" spans="1:5" ht="14.25" customHeight="1" x14ac:dyDescent="0.2">
      <c r="A44" s="34"/>
      <c r="B44" s="35">
        <f>+B33+B39+B42</f>
        <v>254216.02</v>
      </c>
      <c r="C44" s="35">
        <f t="shared" ref="C44:E44" si="0">+C33+C39+C42</f>
        <v>254216.02</v>
      </c>
      <c r="D44" s="35">
        <f t="shared" si="0"/>
        <v>0</v>
      </c>
      <c r="E44" s="35">
        <f t="shared" si="0"/>
        <v>0</v>
      </c>
    </row>
    <row r="45" spans="1:5" ht="14.25" customHeight="1" x14ac:dyDescent="0.2">
      <c r="A45" s="34"/>
      <c r="B45" s="36"/>
      <c r="C45" s="36"/>
      <c r="D45" s="36"/>
      <c r="E45" s="36"/>
    </row>
    <row r="46" spans="1:5" ht="14.25" customHeight="1" x14ac:dyDescent="0.2">
      <c r="A46" s="20" t="s">
        <v>35</v>
      </c>
    </row>
    <row r="47" spans="1:5" ht="24" customHeight="1" x14ac:dyDescent="0.2">
      <c r="A47" s="22" t="s">
        <v>36</v>
      </c>
      <c r="B47" s="23" t="s">
        <v>8</v>
      </c>
      <c r="C47" s="23" t="s">
        <v>37</v>
      </c>
    </row>
    <row r="48" spans="1:5" ht="14.25" customHeight="1" x14ac:dyDescent="0.2">
      <c r="A48" s="24" t="s">
        <v>38</v>
      </c>
      <c r="B48" s="25" t="s">
        <v>39</v>
      </c>
      <c r="C48" s="25" t="s">
        <v>39</v>
      </c>
    </row>
    <row r="49" spans="1:6" ht="14.25" customHeight="1" x14ac:dyDescent="0.2">
      <c r="A49" s="26"/>
      <c r="B49" s="27"/>
      <c r="C49" s="27">
        <v>0</v>
      </c>
    </row>
    <row r="50" spans="1:6" ht="14.25" customHeight="1" x14ac:dyDescent="0.2">
      <c r="A50" s="26" t="s">
        <v>40</v>
      </c>
      <c r="B50" s="27" t="s">
        <v>39</v>
      </c>
      <c r="C50" s="27" t="s">
        <v>39</v>
      </c>
    </row>
    <row r="51" spans="1:6" ht="14.25" customHeight="1" x14ac:dyDescent="0.2">
      <c r="A51" s="32"/>
      <c r="B51" s="33"/>
      <c r="C51" s="33">
        <v>0</v>
      </c>
    </row>
    <row r="52" spans="1:6" ht="14.25" customHeight="1" x14ac:dyDescent="0.2">
      <c r="A52" s="34"/>
      <c r="B52" s="35"/>
      <c r="C52" s="35"/>
    </row>
    <row r="53" spans="1:6" ht="14.25" customHeight="1" x14ac:dyDescent="0.2">
      <c r="A53" s="34"/>
      <c r="B53" s="36"/>
      <c r="C53" s="36"/>
    </row>
    <row r="54" spans="1:6" ht="14.25" customHeight="1" x14ac:dyDescent="0.2"/>
    <row r="55" spans="1:6" ht="14.25" customHeight="1" x14ac:dyDescent="0.2">
      <c r="A55" s="20" t="s">
        <v>41</v>
      </c>
    </row>
    <row r="56" spans="1:6" ht="27.75" customHeight="1" x14ac:dyDescent="0.2">
      <c r="A56" s="22" t="s">
        <v>42</v>
      </c>
      <c r="B56" s="23" t="s">
        <v>8</v>
      </c>
      <c r="C56" s="23" t="s">
        <v>9</v>
      </c>
      <c r="D56" s="23" t="s">
        <v>43</v>
      </c>
      <c r="E56" s="41" t="s">
        <v>44</v>
      </c>
      <c r="F56" s="23" t="s">
        <v>45</v>
      </c>
    </row>
    <row r="57" spans="1:6" x14ac:dyDescent="0.2">
      <c r="A57" s="42" t="s">
        <v>46</v>
      </c>
      <c r="B57" s="43">
        <f>+B59+B58</f>
        <v>0</v>
      </c>
      <c r="C57" s="44">
        <v>0</v>
      </c>
      <c r="D57" s="44">
        <v>0</v>
      </c>
      <c r="E57" s="45"/>
      <c r="F57" s="25">
        <v>0</v>
      </c>
    </row>
    <row r="58" spans="1:6" x14ac:dyDescent="0.2">
      <c r="A58" s="29" t="s">
        <v>47</v>
      </c>
      <c r="B58" s="39">
        <v>86840100.599999994</v>
      </c>
      <c r="C58" s="39">
        <v>0</v>
      </c>
      <c r="D58" s="46"/>
      <c r="E58" s="45"/>
      <c r="F58" s="27">
        <v>0</v>
      </c>
    </row>
    <row r="59" spans="1:6" x14ac:dyDescent="0.2">
      <c r="A59" s="29" t="s">
        <v>48</v>
      </c>
      <c r="B59" s="39">
        <v>-86840100.599999994</v>
      </c>
      <c r="C59" s="39"/>
      <c r="D59" s="39">
        <v>0</v>
      </c>
      <c r="E59" s="45"/>
      <c r="F59" s="27"/>
    </row>
    <row r="60" spans="1:6" ht="14.25" customHeight="1" x14ac:dyDescent="0.2">
      <c r="A60" s="47"/>
      <c r="B60" s="48"/>
      <c r="C60" s="39">
        <v>0</v>
      </c>
      <c r="D60" s="39">
        <v>0</v>
      </c>
      <c r="E60" s="39">
        <v>0</v>
      </c>
      <c r="F60" s="27">
        <v>0</v>
      </c>
    </row>
    <row r="61" spans="1:6" ht="14.25" customHeight="1" x14ac:dyDescent="0.2">
      <c r="A61" s="34"/>
      <c r="B61" s="49">
        <f>+B57</f>
        <v>0</v>
      </c>
      <c r="C61" s="49"/>
      <c r="D61" s="50"/>
      <c r="E61" s="50"/>
      <c r="F61" s="51"/>
    </row>
    <row r="62" spans="1:6" ht="14.25" customHeight="1" x14ac:dyDescent="0.2">
      <c r="A62" s="34"/>
      <c r="B62" s="36"/>
      <c r="C62" s="36"/>
      <c r="D62" s="36"/>
      <c r="E62" s="36"/>
      <c r="F62" s="36"/>
    </row>
    <row r="63" spans="1:6" ht="14.25" customHeight="1" x14ac:dyDescent="0.2">
      <c r="A63" s="34"/>
      <c r="B63" s="36"/>
      <c r="C63" s="36"/>
      <c r="D63" s="36"/>
      <c r="E63" s="36"/>
      <c r="F63" s="36"/>
    </row>
    <row r="64" spans="1:6" x14ac:dyDescent="0.2">
      <c r="A64" s="34"/>
      <c r="B64" s="52"/>
      <c r="C64" s="52"/>
      <c r="D64" s="52"/>
      <c r="E64" s="52"/>
      <c r="F64" s="52"/>
    </row>
    <row r="65" spans="1:6" ht="26.25" customHeight="1" x14ac:dyDescent="0.2">
      <c r="A65" s="22" t="s">
        <v>49</v>
      </c>
      <c r="B65" s="23" t="s">
        <v>8</v>
      </c>
      <c r="C65" s="23" t="s">
        <v>9</v>
      </c>
      <c r="D65" s="23" t="s">
        <v>50</v>
      </c>
      <c r="E65" s="52"/>
      <c r="F65" s="52"/>
    </row>
    <row r="66" spans="1:6" x14ac:dyDescent="0.2">
      <c r="A66" s="26" t="s">
        <v>51</v>
      </c>
      <c r="B66" s="27" t="s">
        <v>39</v>
      </c>
      <c r="C66" s="27" t="s">
        <v>52</v>
      </c>
      <c r="D66" s="27" t="s">
        <v>52</v>
      </c>
      <c r="E66" s="52"/>
      <c r="F66" s="52"/>
    </row>
    <row r="67" spans="1:6" x14ac:dyDescent="0.2">
      <c r="A67" s="53"/>
      <c r="B67" s="54"/>
      <c r="C67" s="55">
        <v>0</v>
      </c>
      <c r="D67" s="56">
        <v>0</v>
      </c>
      <c r="E67" s="52"/>
      <c r="F67" s="52"/>
    </row>
    <row r="68" spans="1:6" x14ac:dyDescent="0.2">
      <c r="A68" s="34"/>
      <c r="B68" s="52"/>
      <c r="C68" s="52"/>
      <c r="D68" s="52"/>
      <c r="E68" s="52"/>
      <c r="F68" s="52"/>
    </row>
    <row r="69" spans="1:6" x14ac:dyDescent="0.2">
      <c r="A69" s="34"/>
      <c r="B69" s="52"/>
      <c r="C69" s="52"/>
      <c r="D69" s="52"/>
      <c r="E69" s="52"/>
      <c r="F69" s="52"/>
    </row>
    <row r="70" spans="1:6" x14ac:dyDescent="0.2">
      <c r="A70" s="34"/>
      <c r="B70" s="52"/>
      <c r="C70" s="52"/>
      <c r="D70" s="52"/>
      <c r="E70" s="52"/>
      <c r="F70" s="52"/>
    </row>
    <row r="71" spans="1:6" x14ac:dyDescent="0.2">
      <c r="A71" s="20" t="s">
        <v>53</v>
      </c>
    </row>
    <row r="72" spans="1:6" ht="24" customHeight="1" x14ac:dyDescent="0.2">
      <c r="A72" s="22" t="s">
        <v>54</v>
      </c>
      <c r="B72" s="23" t="s">
        <v>55</v>
      </c>
      <c r="C72" s="23" t="s">
        <v>56</v>
      </c>
      <c r="D72" s="23" t="s">
        <v>57</v>
      </c>
      <c r="E72" s="23" t="s">
        <v>58</v>
      </c>
    </row>
    <row r="73" spans="1:6" x14ac:dyDescent="0.2">
      <c r="A73" s="24" t="s">
        <v>59</v>
      </c>
      <c r="B73" s="57">
        <f>+B74</f>
        <v>46017.2</v>
      </c>
      <c r="C73" s="57">
        <f>+C74</f>
        <v>46017.2</v>
      </c>
      <c r="D73" s="58">
        <f>+D74</f>
        <v>0</v>
      </c>
      <c r="E73" s="25">
        <v>0</v>
      </c>
    </row>
    <row r="74" spans="1:6" x14ac:dyDescent="0.2">
      <c r="A74" s="59" t="s">
        <v>60</v>
      </c>
      <c r="B74" s="60">
        <v>46017.2</v>
      </c>
      <c r="C74" s="60">
        <v>46017.2</v>
      </c>
      <c r="D74" s="27">
        <f>+C74-B74</f>
        <v>0</v>
      </c>
      <c r="E74" s="27"/>
    </row>
    <row r="75" spans="1:6" x14ac:dyDescent="0.2">
      <c r="A75" s="59"/>
      <c r="B75" s="60"/>
      <c r="C75" s="27"/>
      <c r="D75" s="27"/>
      <c r="E75" s="27">
        <v>0</v>
      </c>
    </row>
    <row r="76" spans="1:6" s="40" customFormat="1" x14ac:dyDescent="0.2">
      <c r="A76" s="26" t="s">
        <v>61</v>
      </c>
      <c r="B76" s="28">
        <f>SUM(B77:B106)</f>
        <v>144552125.16</v>
      </c>
      <c r="C76" s="28">
        <f>SUM(C77:C106)</f>
        <v>144929230.46000001</v>
      </c>
      <c r="D76" s="28">
        <f>SUM(D77:D106)</f>
        <v>377105.29999999935</v>
      </c>
      <c r="E76" s="28">
        <v>0</v>
      </c>
    </row>
    <row r="77" spans="1:6" x14ac:dyDescent="0.2">
      <c r="A77" s="59" t="s">
        <v>62</v>
      </c>
      <c r="B77" s="27">
        <v>1271533.49</v>
      </c>
      <c r="C77" s="27">
        <v>1271533.49</v>
      </c>
      <c r="D77" s="27">
        <f t="shared" ref="D77:D86" si="1">+C77-B77</f>
        <v>0</v>
      </c>
      <c r="E77" s="27"/>
    </row>
    <row r="78" spans="1:6" x14ac:dyDescent="0.2">
      <c r="A78" s="59" t="s">
        <v>63</v>
      </c>
      <c r="B78" s="27">
        <v>7040458.1799999997</v>
      </c>
      <c r="C78" s="27">
        <v>7040458.1799999997</v>
      </c>
      <c r="D78" s="27">
        <f t="shared" si="1"/>
        <v>0</v>
      </c>
      <c r="E78" s="27"/>
    </row>
    <row r="79" spans="1:6" x14ac:dyDescent="0.2">
      <c r="A79" s="59" t="s">
        <v>64</v>
      </c>
      <c r="B79" s="27">
        <v>1451042.18</v>
      </c>
      <c r="C79" s="27">
        <v>1514308.58</v>
      </c>
      <c r="D79" s="38">
        <f t="shared" si="1"/>
        <v>63266.40000000014</v>
      </c>
      <c r="E79" s="27"/>
    </row>
    <row r="80" spans="1:6" x14ac:dyDescent="0.2">
      <c r="A80" s="59" t="s">
        <v>65</v>
      </c>
      <c r="B80" s="27">
        <v>2080590.11</v>
      </c>
      <c r="C80" s="27">
        <v>2105580.11</v>
      </c>
      <c r="D80" s="38">
        <f t="shared" si="1"/>
        <v>24989.999999999767</v>
      </c>
      <c r="E80" s="27"/>
    </row>
    <row r="81" spans="1:5" x14ac:dyDescent="0.2">
      <c r="A81" s="59" t="s">
        <v>66</v>
      </c>
      <c r="B81" s="27">
        <v>1530880.84</v>
      </c>
      <c r="C81" s="27">
        <v>1530880.84</v>
      </c>
      <c r="D81" s="38">
        <f t="shared" si="1"/>
        <v>0</v>
      </c>
      <c r="E81" s="27"/>
    </row>
    <row r="82" spans="1:5" x14ac:dyDescent="0.2">
      <c r="A82" s="59" t="s">
        <v>67</v>
      </c>
      <c r="B82" s="27">
        <v>2886704.45</v>
      </c>
      <c r="C82" s="27">
        <v>2908536.45</v>
      </c>
      <c r="D82" s="38">
        <f t="shared" si="1"/>
        <v>21832</v>
      </c>
      <c r="E82" s="27"/>
    </row>
    <row r="83" spans="1:5" x14ac:dyDescent="0.2">
      <c r="A83" s="59" t="s">
        <v>68</v>
      </c>
      <c r="B83" s="27">
        <v>2083016.73</v>
      </c>
      <c r="C83" s="27">
        <v>2083016.73</v>
      </c>
      <c r="D83" s="27">
        <f t="shared" si="1"/>
        <v>0</v>
      </c>
      <c r="E83" s="27"/>
    </row>
    <row r="84" spans="1:5" x14ac:dyDescent="0.2">
      <c r="A84" s="59" t="s">
        <v>69</v>
      </c>
      <c r="B84" s="27">
        <v>7138533.7300000004</v>
      </c>
      <c r="C84" s="27">
        <v>7405550.6299999999</v>
      </c>
      <c r="D84" s="27">
        <f t="shared" si="1"/>
        <v>267016.89999999944</v>
      </c>
      <c r="E84" s="27"/>
    </row>
    <row r="85" spans="1:5" x14ac:dyDescent="0.2">
      <c r="A85" s="59" t="s">
        <v>70</v>
      </c>
      <c r="B85" s="27">
        <v>207341.39</v>
      </c>
      <c r="C85" s="27">
        <v>207341.39</v>
      </c>
      <c r="D85" s="27">
        <f t="shared" si="1"/>
        <v>0</v>
      </c>
      <c r="E85" s="27"/>
    </row>
    <row r="86" spans="1:5" x14ac:dyDescent="0.2">
      <c r="A86" s="59" t="s">
        <v>71</v>
      </c>
      <c r="B86" s="27">
        <v>251698.66</v>
      </c>
      <c r="C86" s="27">
        <v>251698.66</v>
      </c>
      <c r="D86" s="27">
        <f t="shared" si="1"/>
        <v>0</v>
      </c>
      <c r="E86" s="27"/>
    </row>
    <row r="87" spans="1:5" x14ac:dyDescent="0.2">
      <c r="A87" s="59" t="s">
        <v>72</v>
      </c>
      <c r="B87" s="27">
        <v>15150</v>
      </c>
      <c r="C87" s="27">
        <v>15150</v>
      </c>
      <c r="D87" s="27">
        <v>0</v>
      </c>
      <c r="E87" s="27"/>
    </row>
    <row r="88" spans="1:5" x14ac:dyDescent="0.2">
      <c r="A88" s="59" t="s">
        <v>73</v>
      </c>
      <c r="B88" s="27">
        <v>4000</v>
      </c>
      <c r="C88" s="27">
        <v>4000</v>
      </c>
      <c r="D88" s="27">
        <f>+C88-B88</f>
        <v>0</v>
      </c>
      <c r="E88" s="27"/>
    </row>
    <row r="89" spans="1:5" x14ac:dyDescent="0.2">
      <c r="A89" s="59" t="s">
        <v>74</v>
      </c>
      <c r="B89" s="27">
        <v>270</v>
      </c>
      <c r="C89" s="27">
        <v>270</v>
      </c>
      <c r="D89" s="27">
        <v>0</v>
      </c>
      <c r="E89" s="27"/>
    </row>
    <row r="90" spans="1:5" x14ac:dyDescent="0.2">
      <c r="A90" s="59" t="s">
        <v>75</v>
      </c>
      <c r="B90" s="27">
        <v>1107293.6200000001</v>
      </c>
      <c r="C90" s="27">
        <v>1107293.6200000001</v>
      </c>
      <c r="D90" s="27">
        <f>+C90-B90</f>
        <v>0</v>
      </c>
      <c r="E90" s="27"/>
    </row>
    <row r="91" spans="1:5" x14ac:dyDescent="0.2">
      <c r="A91" s="59"/>
      <c r="B91" s="27"/>
      <c r="C91" s="27"/>
      <c r="D91" s="27">
        <f>+C91-B91</f>
        <v>0</v>
      </c>
      <c r="E91" s="27"/>
    </row>
    <row r="92" spans="1:5" x14ac:dyDescent="0.2">
      <c r="A92" s="59" t="s">
        <v>76</v>
      </c>
      <c r="B92" s="27">
        <v>697947</v>
      </c>
      <c r="C92" s="27">
        <v>697947</v>
      </c>
      <c r="D92" s="27">
        <f t="shared" ref="D92:D100" si="2">+C92-B92</f>
        <v>0</v>
      </c>
      <c r="E92" s="27"/>
    </row>
    <row r="93" spans="1:5" x14ac:dyDescent="0.2">
      <c r="A93" s="59" t="s">
        <v>77</v>
      </c>
      <c r="B93" s="27">
        <v>1264088.8899999999</v>
      </c>
      <c r="C93" s="27">
        <v>1264088.8899999999</v>
      </c>
      <c r="D93" s="27">
        <f t="shared" si="2"/>
        <v>0</v>
      </c>
      <c r="E93" s="27"/>
    </row>
    <row r="94" spans="1:5" x14ac:dyDescent="0.2">
      <c r="A94" s="59" t="s">
        <v>78</v>
      </c>
      <c r="B94" s="27">
        <v>18217</v>
      </c>
      <c r="C94" s="27">
        <v>18217</v>
      </c>
      <c r="D94" s="27">
        <f t="shared" si="2"/>
        <v>0</v>
      </c>
      <c r="E94" s="27"/>
    </row>
    <row r="95" spans="1:5" x14ac:dyDescent="0.2">
      <c r="A95" s="59" t="s">
        <v>79</v>
      </c>
      <c r="B95" s="27">
        <v>156874.92000000001</v>
      </c>
      <c r="C95" s="27">
        <v>156874.92000000001</v>
      </c>
      <c r="D95" s="27">
        <f t="shared" si="2"/>
        <v>0</v>
      </c>
      <c r="E95" s="27"/>
    </row>
    <row r="96" spans="1:5" x14ac:dyDescent="0.2">
      <c r="A96" s="59" t="s">
        <v>80</v>
      </c>
      <c r="B96" s="27">
        <v>688711.69</v>
      </c>
      <c r="C96" s="27">
        <v>688711.69</v>
      </c>
      <c r="D96" s="27">
        <f t="shared" si="2"/>
        <v>0</v>
      </c>
      <c r="E96" s="27"/>
    </row>
    <row r="97" spans="1:7" x14ac:dyDescent="0.2">
      <c r="A97" s="59" t="s">
        <v>81</v>
      </c>
      <c r="B97" s="27">
        <v>663597.46</v>
      </c>
      <c r="C97" s="27">
        <v>663597.46</v>
      </c>
      <c r="D97" s="27">
        <f t="shared" si="2"/>
        <v>0</v>
      </c>
      <c r="E97" s="27"/>
    </row>
    <row r="98" spans="1:7" x14ac:dyDescent="0.2">
      <c r="A98" s="59" t="s">
        <v>82</v>
      </c>
      <c r="B98" s="27">
        <v>1282687.8700000001</v>
      </c>
      <c r="C98" s="27">
        <v>1282687.8700000001</v>
      </c>
      <c r="D98" s="27">
        <f t="shared" si="2"/>
        <v>0</v>
      </c>
      <c r="E98" s="27"/>
    </row>
    <row r="99" spans="1:7" x14ac:dyDescent="0.2">
      <c r="A99" s="59" t="s">
        <v>83</v>
      </c>
      <c r="B99" s="27">
        <v>594176.42000000004</v>
      </c>
      <c r="C99" s="27">
        <v>594176.42000000004</v>
      </c>
      <c r="D99" s="27">
        <f t="shared" si="2"/>
        <v>0</v>
      </c>
      <c r="E99" s="27"/>
    </row>
    <row r="100" spans="1:7" x14ac:dyDescent="0.2">
      <c r="A100" s="59" t="s">
        <v>84</v>
      </c>
      <c r="B100" s="27">
        <v>1368434.44</v>
      </c>
      <c r="C100" s="27">
        <v>1368434.44</v>
      </c>
      <c r="D100" s="27">
        <f t="shared" si="2"/>
        <v>0</v>
      </c>
      <c r="E100" s="27"/>
    </row>
    <row r="101" spans="1:7" x14ac:dyDescent="0.2">
      <c r="A101" s="59" t="s">
        <v>85</v>
      </c>
      <c r="B101" s="27">
        <v>242852.18</v>
      </c>
      <c r="C101" s="27">
        <v>242852.18</v>
      </c>
      <c r="D101" s="27">
        <f>+C101-B101</f>
        <v>0</v>
      </c>
      <c r="E101" s="27"/>
    </row>
    <row r="102" spans="1:7" x14ac:dyDescent="0.2">
      <c r="A102" s="59" t="s">
        <v>86</v>
      </c>
      <c r="B102" s="27">
        <v>133561.57</v>
      </c>
      <c r="C102" s="27">
        <v>133561.57</v>
      </c>
      <c r="D102" s="27">
        <v>0</v>
      </c>
      <c r="E102" s="27"/>
    </row>
    <row r="103" spans="1:7" x14ac:dyDescent="0.2">
      <c r="A103" s="59" t="s">
        <v>87</v>
      </c>
      <c r="B103" s="27">
        <v>2161382.71</v>
      </c>
      <c r="C103" s="27">
        <v>2161382.71</v>
      </c>
      <c r="D103" s="27">
        <f>+C103-B103</f>
        <v>0</v>
      </c>
      <c r="E103" s="27"/>
    </row>
    <row r="104" spans="1:7" x14ac:dyDescent="0.2">
      <c r="A104" s="59" t="s">
        <v>88</v>
      </c>
      <c r="B104" s="27">
        <v>661611.65</v>
      </c>
      <c r="C104" s="27">
        <v>661611.65</v>
      </c>
      <c r="D104" s="27">
        <f>+C104-B104</f>
        <v>0</v>
      </c>
      <c r="E104" s="27"/>
    </row>
    <row r="105" spans="1:7" x14ac:dyDescent="0.2">
      <c r="A105" s="59" t="s">
        <v>89</v>
      </c>
      <c r="B105" s="27">
        <v>13790191.380000001</v>
      </c>
      <c r="C105" s="27">
        <v>13790191.380000001</v>
      </c>
      <c r="D105" s="27">
        <f>+C105-B105</f>
        <v>0</v>
      </c>
      <c r="E105" s="27"/>
    </row>
    <row r="106" spans="1:7" x14ac:dyDescent="0.2">
      <c r="A106" s="59" t="s">
        <v>90</v>
      </c>
      <c r="B106" s="27">
        <v>93759276.599999994</v>
      </c>
      <c r="C106" s="27">
        <v>93759276.599999994</v>
      </c>
      <c r="D106" s="27">
        <f>+C106-B106</f>
        <v>0</v>
      </c>
      <c r="E106" s="27"/>
    </row>
    <row r="107" spans="1:7" x14ac:dyDescent="0.2">
      <c r="A107" s="59"/>
      <c r="B107" s="27"/>
      <c r="C107" s="27"/>
      <c r="D107" s="27"/>
      <c r="E107" s="27">
        <v>0</v>
      </c>
    </row>
    <row r="108" spans="1:7" s="40" customFormat="1" x14ac:dyDescent="0.2">
      <c r="A108" s="26" t="s">
        <v>91</v>
      </c>
      <c r="B108" s="61">
        <f>SUM(B109:B129)</f>
        <v>40069537.670000002</v>
      </c>
      <c r="C108" s="61">
        <f>SUM(C109:C129)</f>
        <v>40069537.670000002</v>
      </c>
      <c r="D108" s="61">
        <f>SUM(D109:D129)</f>
        <v>0</v>
      </c>
      <c r="E108" s="28">
        <v>0</v>
      </c>
    </row>
    <row r="109" spans="1:7" x14ac:dyDescent="0.2">
      <c r="A109" s="59" t="s">
        <v>92</v>
      </c>
      <c r="B109" s="60">
        <v>12846.47</v>
      </c>
      <c r="C109" s="60">
        <v>12846.47</v>
      </c>
      <c r="D109" s="60">
        <f t="shared" ref="D109" si="3">+C109-B109</f>
        <v>0</v>
      </c>
      <c r="E109" s="27"/>
    </row>
    <row r="110" spans="1:7" x14ac:dyDescent="0.2">
      <c r="A110" s="59" t="s">
        <v>93</v>
      </c>
      <c r="B110" s="60">
        <v>5894781.4400000004</v>
      </c>
      <c r="C110" s="60">
        <v>5894781.4400000004</v>
      </c>
      <c r="D110" s="60">
        <f>+C110-B110</f>
        <v>0</v>
      </c>
      <c r="E110" s="27"/>
    </row>
    <row r="111" spans="1:7" x14ac:dyDescent="0.2">
      <c r="A111" s="59" t="s">
        <v>94</v>
      </c>
      <c r="B111" s="60">
        <v>669175.47</v>
      </c>
      <c r="C111" s="60">
        <v>669175.47</v>
      </c>
      <c r="D111" s="60">
        <f t="shared" ref="D111:D129" si="4">+C111-B111</f>
        <v>0</v>
      </c>
      <c r="E111" s="27"/>
    </row>
    <row r="112" spans="1:7" x14ac:dyDescent="0.2">
      <c r="A112" s="59" t="s">
        <v>95</v>
      </c>
      <c r="B112" s="60">
        <v>18396938.760000002</v>
      </c>
      <c r="C112" s="60">
        <v>18396938.760000002</v>
      </c>
      <c r="D112" s="60">
        <f t="shared" si="4"/>
        <v>0</v>
      </c>
      <c r="E112" s="27"/>
      <c r="F112" s="62"/>
      <c r="G112" s="62"/>
    </row>
    <row r="113" spans="1:5" x14ac:dyDescent="0.2">
      <c r="A113" s="59" t="s">
        <v>96</v>
      </c>
      <c r="B113" s="60">
        <v>3218517.44</v>
      </c>
      <c r="C113" s="60">
        <v>3218517.44</v>
      </c>
      <c r="D113" s="60">
        <f t="shared" si="4"/>
        <v>0</v>
      </c>
      <c r="E113" s="27"/>
    </row>
    <row r="114" spans="1:5" x14ac:dyDescent="0.2">
      <c r="A114" s="59" t="s">
        <v>97</v>
      </c>
      <c r="B114" s="60">
        <v>2195568.5299999998</v>
      </c>
      <c r="C114" s="60">
        <v>2195568.5299999998</v>
      </c>
      <c r="D114" s="60">
        <f t="shared" si="4"/>
        <v>0</v>
      </c>
      <c r="E114" s="27"/>
    </row>
    <row r="115" spans="1:5" x14ac:dyDescent="0.2">
      <c r="A115" s="59" t="s">
        <v>98</v>
      </c>
      <c r="B115" s="60">
        <v>3066656.7</v>
      </c>
      <c r="C115" s="60">
        <v>3066656.7</v>
      </c>
      <c r="D115" s="60">
        <f t="shared" si="4"/>
        <v>0</v>
      </c>
      <c r="E115" s="27"/>
    </row>
    <row r="116" spans="1:5" x14ac:dyDescent="0.2">
      <c r="A116" s="59" t="s">
        <v>99</v>
      </c>
      <c r="B116" s="60">
        <v>77971.009999999995</v>
      </c>
      <c r="C116" s="60">
        <v>77971.009999999995</v>
      </c>
      <c r="D116" s="60">
        <f t="shared" si="4"/>
        <v>0</v>
      </c>
      <c r="E116" s="27"/>
    </row>
    <row r="117" spans="1:5" x14ac:dyDescent="0.2">
      <c r="A117" s="59" t="s">
        <v>100</v>
      </c>
      <c r="B117" s="60">
        <v>69252.479999999996</v>
      </c>
      <c r="C117" s="60">
        <v>69252.479999999996</v>
      </c>
      <c r="D117" s="60">
        <f t="shared" si="4"/>
        <v>0</v>
      </c>
      <c r="E117" s="27"/>
    </row>
    <row r="118" spans="1:5" x14ac:dyDescent="0.2">
      <c r="A118" s="59" t="s">
        <v>101</v>
      </c>
      <c r="B118" s="60">
        <v>7501.25</v>
      </c>
      <c r="C118" s="60">
        <v>7501.25</v>
      </c>
      <c r="D118" s="60">
        <f t="shared" si="4"/>
        <v>0</v>
      </c>
      <c r="E118" s="27"/>
    </row>
    <row r="119" spans="1:5" x14ac:dyDescent="0.2">
      <c r="A119" s="59" t="s">
        <v>102</v>
      </c>
      <c r="B119" s="60">
        <v>270</v>
      </c>
      <c r="C119" s="60">
        <v>270</v>
      </c>
      <c r="D119" s="60">
        <f t="shared" si="4"/>
        <v>0</v>
      </c>
      <c r="E119" s="27"/>
    </row>
    <row r="120" spans="1:5" x14ac:dyDescent="0.2">
      <c r="A120" s="59" t="s">
        <v>103</v>
      </c>
      <c r="B120" s="60">
        <v>1284268.1200000001</v>
      </c>
      <c r="C120" s="60">
        <v>1284268.1200000001</v>
      </c>
      <c r="D120" s="60">
        <f t="shared" si="4"/>
        <v>0</v>
      </c>
      <c r="E120" s="27"/>
    </row>
    <row r="121" spans="1:5" x14ac:dyDescent="0.2">
      <c r="A121" s="59" t="s">
        <v>104</v>
      </c>
      <c r="B121" s="60">
        <v>1085434.33</v>
      </c>
      <c r="C121" s="60">
        <v>1085434.33</v>
      </c>
      <c r="D121" s="60">
        <f t="shared" si="4"/>
        <v>0</v>
      </c>
      <c r="E121" s="27"/>
    </row>
    <row r="122" spans="1:5" x14ac:dyDescent="0.2">
      <c r="A122" s="59" t="s">
        <v>105</v>
      </c>
      <c r="B122" s="60">
        <v>10849.28</v>
      </c>
      <c r="C122" s="60">
        <v>10849.28</v>
      </c>
      <c r="D122" s="60">
        <f t="shared" si="4"/>
        <v>0</v>
      </c>
      <c r="E122" s="27"/>
    </row>
    <row r="123" spans="1:5" x14ac:dyDescent="0.2">
      <c r="A123" s="59" t="s">
        <v>106</v>
      </c>
      <c r="B123" s="60">
        <v>148085.14000000001</v>
      </c>
      <c r="C123" s="60">
        <v>148085.14000000001</v>
      </c>
      <c r="D123" s="60">
        <f t="shared" si="4"/>
        <v>0</v>
      </c>
      <c r="E123" s="27"/>
    </row>
    <row r="124" spans="1:5" x14ac:dyDescent="0.2">
      <c r="A124" s="59" t="s">
        <v>107</v>
      </c>
      <c r="B124" s="60">
        <v>87862.45</v>
      </c>
      <c r="C124" s="60">
        <v>87862.45</v>
      </c>
      <c r="D124" s="60">
        <f t="shared" si="4"/>
        <v>0</v>
      </c>
      <c r="E124" s="27"/>
    </row>
    <row r="125" spans="1:5" x14ac:dyDescent="0.2">
      <c r="A125" s="59" t="s">
        <v>108</v>
      </c>
      <c r="B125" s="60">
        <v>1468671.93</v>
      </c>
      <c r="C125" s="60">
        <v>1468671.93</v>
      </c>
      <c r="D125" s="60">
        <f t="shared" si="4"/>
        <v>0</v>
      </c>
      <c r="E125" s="27"/>
    </row>
    <row r="126" spans="1:5" x14ac:dyDescent="0.2">
      <c r="A126" s="59" t="s">
        <v>109</v>
      </c>
      <c r="B126" s="60">
        <v>1479995.03</v>
      </c>
      <c r="C126" s="60">
        <v>1479995.03</v>
      </c>
      <c r="D126" s="60">
        <f t="shared" si="4"/>
        <v>0</v>
      </c>
      <c r="E126" s="27"/>
    </row>
    <row r="127" spans="1:5" x14ac:dyDescent="0.2">
      <c r="A127" s="59" t="s">
        <v>110</v>
      </c>
      <c r="B127" s="60">
        <v>117646.79</v>
      </c>
      <c r="C127" s="60">
        <v>117646.79</v>
      </c>
      <c r="D127" s="60">
        <f t="shared" si="4"/>
        <v>0</v>
      </c>
      <c r="E127" s="27"/>
    </row>
    <row r="128" spans="1:5" x14ac:dyDescent="0.2">
      <c r="A128" s="59" t="s">
        <v>111</v>
      </c>
      <c r="B128" s="60">
        <v>775595.55</v>
      </c>
      <c r="C128" s="60">
        <v>775595.55</v>
      </c>
      <c r="D128" s="60">
        <f t="shared" si="4"/>
        <v>0</v>
      </c>
      <c r="E128" s="27"/>
    </row>
    <row r="129" spans="1:5" x14ac:dyDescent="0.2">
      <c r="A129" s="59" t="s">
        <v>112</v>
      </c>
      <c r="B129" s="60">
        <v>1649.5</v>
      </c>
      <c r="C129" s="60">
        <v>1649.5</v>
      </c>
      <c r="D129" s="60">
        <f t="shared" si="4"/>
        <v>0</v>
      </c>
      <c r="E129" s="27"/>
    </row>
    <row r="130" spans="1:5" x14ac:dyDescent="0.2">
      <c r="A130" s="32"/>
      <c r="B130" s="33"/>
      <c r="C130" s="33"/>
      <c r="D130" s="33"/>
      <c r="E130" s="33">
        <v>0</v>
      </c>
    </row>
    <row r="131" spans="1:5" x14ac:dyDescent="0.2">
      <c r="A131" s="34"/>
      <c r="B131" s="35">
        <f>+B73+B76+B108</f>
        <v>184667680.02999997</v>
      </c>
      <c r="C131" s="35">
        <f>+C73+C76+C108</f>
        <v>185044785.32999998</v>
      </c>
      <c r="D131" s="35">
        <f>+D73+D76+D108</f>
        <v>377105.29999999935</v>
      </c>
      <c r="E131" s="51"/>
    </row>
    <row r="132" spans="1:5" x14ac:dyDescent="0.2">
      <c r="A132" s="34"/>
      <c r="B132" s="36"/>
      <c r="C132" s="36"/>
      <c r="D132" s="36"/>
      <c r="E132" s="36"/>
    </row>
    <row r="134" spans="1:5" ht="21.75" customHeight="1" x14ac:dyDescent="0.2">
      <c r="A134" s="22" t="s">
        <v>113</v>
      </c>
      <c r="B134" s="23" t="s">
        <v>55</v>
      </c>
      <c r="C134" s="23" t="s">
        <v>56</v>
      </c>
      <c r="D134" s="23" t="s">
        <v>57</v>
      </c>
      <c r="E134" s="23" t="s">
        <v>58</v>
      </c>
    </row>
    <row r="135" spans="1:5" s="40" customFormat="1" x14ac:dyDescent="0.2">
      <c r="A135" s="24" t="s">
        <v>114</v>
      </c>
      <c r="B135" s="58">
        <v>3299.01</v>
      </c>
      <c r="C135" s="58">
        <v>3299.01</v>
      </c>
      <c r="D135" s="58">
        <v>0</v>
      </c>
      <c r="E135" s="58"/>
    </row>
    <row r="136" spans="1:5" x14ac:dyDescent="0.2">
      <c r="A136" s="59" t="s">
        <v>115</v>
      </c>
      <c r="B136" s="27">
        <v>3299.01</v>
      </c>
      <c r="C136" s="27">
        <v>3299.01</v>
      </c>
      <c r="D136" s="27"/>
      <c r="E136" s="27"/>
    </row>
    <row r="137" spans="1:5" x14ac:dyDescent="0.2">
      <c r="A137" s="26"/>
      <c r="B137" s="27"/>
      <c r="C137" s="27"/>
      <c r="D137" s="27"/>
      <c r="E137" s="27"/>
    </row>
    <row r="138" spans="1:5" x14ac:dyDescent="0.2">
      <c r="A138" s="26" t="s">
        <v>116</v>
      </c>
      <c r="B138" s="28">
        <f>+B139</f>
        <v>21767.759999999998</v>
      </c>
      <c r="C138" s="28">
        <f>+C139</f>
        <v>21767.759999999998</v>
      </c>
      <c r="D138" s="28">
        <f>+D139</f>
        <v>0</v>
      </c>
      <c r="E138" s="27"/>
    </row>
    <row r="139" spans="1:5" x14ac:dyDescent="0.2">
      <c r="A139" s="59" t="s">
        <v>117</v>
      </c>
      <c r="B139" s="27">
        <v>21767.759999999998</v>
      </c>
      <c r="C139" s="27">
        <v>21767.759999999998</v>
      </c>
      <c r="D139" s="27">
        <f>+C139-B139</f>
        <v>0</v>
      </c>
      <c r="E139" s="27"/>
    </row>
    <row r="140" spans="1:5" x14ac:dyDescent="0.2">
      <c r="A140" s="26"/>
      <c r="B140" s="27"/>
      <c r="C140" s="27"/>
      <c r="D140" s="27"/>
      <c r="E140" s="27"/>
    </row>
    <row r="141" spans="1:5" x14ac:dyDescent="0.2">
      <c r="A141" s="26" t="s">
        <v>91</v>
      </c>
      <c r="B141" s="27"/>
      <c r="C141" s="27"/>
      <c r="D141" s="27"/>
      <c r="E141" s="27"/>
    </row>
    <row r="142" spans="1:5" x14ac:dyDescent="0.2">
      <c r="A142" s="32"/>
      <c r="B142" s="33"/>
      <c r="C142" s="33"/>
      <c r="D142" s="33"/>
      <c r="E142" s="33"/>
    </row>
    <row r="143" spans="1:5" x14ac:dyDescent="0.2">
      <c r="A143" s="34"/>
      <c r="B143" s="35">
        <f>+B135+B138</f>
        <v>25066.769999999997</v>
      </c>
      <c r="C143" s="35">
        <f t="shared" ref="C143:D143" si="5">+C135+C138</f>
        <v>25066.769999999997</v>
      </c>
      <c r="D143" s="35">
        <f t="shared" si="5"/>
        <v>0</v>
      </c>
      <c r="E143" s="51"/>
    </row>
    <row r="144" spans="1:5" x14ac:dyDescent="0.2">
      <c r="A144" s="34"/>
      <c r="B144" s="36"/>
      <c r="C144" s="36"/>
      <c r="D144" s="36"/>
      <c r="E144" s="36"/>
    </row>
    <row r="146" spans="1:3" ht="27" customHeight="1" x14ac:dyDescent="0.2">
      <c r="A146" s="22" t="s">
        <v>118</v>
      </c>
      <c r="B146" s="23" t="s">
        <v>8</v>
      </c>
    </row>
    <row r="147" spans="1:3" x14ac:dyDescent="0.2">
      <c r="A147" s="24" t="s">
        <v>119</v>
      </c>
      <c r="B147" s="25" t="s">
        <v>39</v>
      </c>
    </row>
    <row r="148" spans="1:3" x14ac:dyDescent="0.2">
      <c r="A148" s="26"/>
      <c r="B148" s="27"/>
    </row>
    <row r="149" spans="1:3" x14ac:dyDescent="0.2">
      <c r="A149" s="32"/>
      <c r="B149" s="33"/>
    </row>
    <row r="150" spans="1:3" x14ac:dyDescent="0.2">
      <c r="A150" s="34"/>
      <c r="B150" s="35"/>
    </row>
    <row r="151" spans="1:3" x14ac:dyDescent="0.2">
      <c r="A151" s="34"/>
      <c r="B151" s="36"/>
    </row>
    <row r="153" spans="1:3" ht="22.5" customHeight="1" x14ac:dyDescent="0.2">
      <c r="A153" s="63" t="s">
        <v>120</v>
      </c>
      <c r="B153" s="64" t="s">
        <v>8</v>
      </c>
      <c r="C153" s="65" t="s">
        <v>121</v>
      </c>
    </row>
    <row r="154" spans="1:3" x14ac:dyDescent="0.2">
      <c r="A154" s="66" t="s">
        <v>39</v>
      </c>
      <c r="B154" s="67" t="s">
        <v>122</v>
      </c>
      <c r="C154" s="68" t="s">
        <v>122</v>
      </c>
    </row>
    <row r="155" spans="1:3" x14ac:dyDescent="0.2">
      <c r="A155" s="69"/>
      <c r="B155" s="70"/>
      <c r="C155" s="71"/>
    </row>
    <row r="156" spans="1:3" x14ac:dyDescent="0.2">
      <c r="A156" s="46"/>
      <c r="B156" s="72"/>
      <c r="C156" s="72"/>
    </row>
    <row r="157" spans="1:3" x14ac:dyDescent="0.2">
      <c r="A157" s="46"/>
      <c r="B157" s="72"/>
      <c r="C157" s="72"/>
    </row>
    <row r="158" spans="1:3" x14ac:dyDescent="0.2">
      <c r="A158" s="73"/>
      <c r="B158" s="74"/>
      <c r="C158" s="74"/>
    </row>
    <row r="159" spans="1:3" x14ac:dyDescent="0.2">
      <c r="A159" s="13"/>
      <c r="B159" s="75"/>
      <c r="C159" s="75"/>
    </row>
    <row r="160" spans="1:3" x14ac:dyDescent="0.2">
      <c r="A160" s="13"/>
      <c r="B160" s="13"/>
      <c r="C160" s="13"/>
    </row>
    <row r="161" spans="1:5" x14ac:dyDescent="0.2">
      <c r="A161" s="16" t="s">
        <v>123</v>
      </c>
    </row>
    <row r="162" spans="1:5" ht="20.25" customHeight="1" x14ac:dyDescent="0.2">
      <c r="A162" s="63" t="s">
        <v>124</v>
      </c>
      <c r="B162" s="64" t="s">
        <v>8</v>
      </c>
      <c r="C162" s="23" t="s">
        <v>23</v>
      </c>
      <c r="D162" s="23" t="s">
        <v>24</v>
      </c>
      <c r="E162" s="23" t="s">
        <v>25</v>
      </c>
    </row>
    <row r="163" spans="1:5" s="40" customFormat="1" x14ac:dyDescent="0.2">
      <c r="A163" s="24" t="s">
        <v>125</v>
      </c>
      <c r="B163" s="76">
        <f>SUM(B164:B187)</f>
        <v>3298701.5100000002</v>
      </c>
      <c r="C163" s="58">
        <f>+B163</f>
        <v>3298701.5100000002</v>
      </c>
      <c r="D163" s="58"/>
      <c r="E163" s="58"/>
    </row>
    <row r="164" spans="1:5" s="40" customFormat="1" x14ac:dyDescent="0.2">
      <c r="A164" s="59" t="s">
        <v>126</v>
      </c>
      <c r="B164" s="38"/>
      <c r="C164" s="27">
        <f>+B164</f>
        <v>0</v>
      </c>
      <c r="D164" s="28"/>
      <c r="E164" s="28"/>
    </row>
    <row r="165" spans="1:5" x14ac:dyDescent="0.2">
      <c r="A165" s="59" t="s">
        <v>127</v>
      </c>
      <c r="B165" s="77"/>
      <c r="C165" s="27">
        <f t="shared" ref="C165" si="6">+B165</f>
        <v>0</v>
      </c>
      <c r="D165" s="27"/>
      <c r="E165" s="27"/>
    </row>
    <row r="166" spans="1:5" x14ac:dyDescent="0.2">
      <c r="A166" s="59" t="s">
        <v>128</v>
      </c>
      <c r="B166" s="38"/>
      <c r="C166" s="27">
        <f>+B166</f>
        <v>0</v>
      </c>
      <c r="D166" s="27"/>
      <c r="E166" s="27"/>
    </row>
    <row r="167" spans="1:5" x14ac:dyDescent="0.2">
      <c r="A167" s="59" t="s">
        <v>129</v>
      </c>
      <c r="B167" s="38"/>
      <c r="C167" s="27">
        <f t="shared" ref="C167:C189" si="7">+B167</f>
        <v>0</v>
      </c>
      <c r="D167" s="27"/>
      <c r="E167" s="27"/>
    </row>
    <row r="168" spans="1:5" x14ac:dyDescent="0.2">
      <c r="A168" s="59" t="s">
        <v>130</v>
      </c>
      <c r="B168" s="38"/>
      <c r="C168" s="27">
        <f t="shared" si="7"/>
        <v>0</v>
      </c>
      <c r="D168" s="27"/>
      <c r="E168" s="27"/>
    </row>
    <row r="169" spans="1:5" x14ac:dyDescent="0.2">
      <c r="A169" s="59" t="s">
        <v>131</v>
      </c>
      <c r="B169" s="38">
        <v>101893.28</v>
      </c>
      <c r="C169" s="27">
        <f t="shared" si="7"/>
        <v>101893.28</v>
      </c>
      <c r="D169" s="27"/>
      <c r="E169" s="27"/>
    </row>
    <row r="170" spans="1:5" x14ac:dyDescent="0.2">
      <c r="A170" s="59" t="s">
        <v>132</v>
      </c>
      <c r="B170" s="38">
        <v>87244.22</v>
      </c>
      <c r="C170" s="27">
        <f t="shared" si="7"/>
        <v>87244.22</v>
      </c>
      <c r="D170" s="27"/>
      <c r="E170" s="27"/>
    </row>
    <row r="171" spans="1:5" x14ac:dyDescent="0.2">
      <c r="A171" s="59" t="s">
        <v>133</v>
      </c>
      <c r="B171" s="38"/>
      <c r="C171" s="27">
        <f t="shared" si="7"/>
        <v>0</v>
      </c>
      <c r="D171" s="27"/>
      <c r="E171" s="27"/>
    </row>
    <row r="172" spans="1:5" x14ac:dyDescent="0.2">
      <c r="A172" s="78" t="s">
        <v>134</v>
      </c>
      <c r="B172" s="79">
        <v>399750.31</v>
      </c>
      <c r="C172" s="27">
        <f t="shared" si="7"/>
        <v>399750.31</v>
      </c>
      <c r="D172" s="27"/>
      <c r="E172" s="27"/>
    </row>
    <row r="173" spans="1:5" x14ac:dyDescent="0.2">
      <c r="A173" s="59" t="s">
        <v>135</v>
      </c>
      <c r="B173" s="38">
        <v>17499.580000000002</v>
      </c>
      <c r="C173" s="27">
        <f t="shared" si="7"/>
        <v>17499.580000000002</v>
      </c>
      <c r="D173" s="27"/>
      <c r="E173" s="27"/>
    </row>
    <row r="174" spans="1:5" x14ac:dyDescent="0.2">
      <c r="A174" s="59" t="s">
        <v>136</v>
      </c>
      <c r="B174" s="38">
        <v>6109.45</v>
      </c>
      <c r="C174" s="27">
        <f t="shared" si="7"/>
        <v>6109.45</v>
      </c>
      <c r="D174" s="27"/>
      <c r="E174" s="27"/>
    </row>
    <row r="175" spans="1:5" x14ac:dyDescent="0.2">
      <c r="A175" s="59" t="s">
        <v>137</v>
      </c>
      <c r="B175" s="38">
        <v>1011.63</v>
      </c>
      <c r="C175" s="27">
        <f t="shared" si="7"/>
        <v>1011.63</v>
      </c>
      <c r="D175" s="27"/>
      <c r="E175" s="27"/>
    </row>
    <row r="176" spans="1:5" x14ac:dyDescent="0.2">
      <c r="A176" s="59" t="s">
        <v>138</v>
      </c>
      <c r="B176" s="38">
        <v>71765.740000000005</v>
      </c>
      <c r="C176" s="27">
        <f t="shared" si="7"/>
        <v>71765.740000000005</v>
      </c>
      <c r="D176" s="27"/>
      <c r="E176" s="27"/>
    </row>
    <row r="177" spans="1:5" x14ac:dyDescent="0.2">
      <c r="A177" s="78" t="s">
        <v>139</v>
      </c>
      <c r="B177" s="79">
        <v>50793.49</v>
      </c>
      <c r="C177" s="27">
        <f t="shared" si="7"/>
        <v>50793.49</v>
      </c>
      <c r="D177" s="27"/>
      <c r="E177" s="27"/>
    </row>
    <row r="178" spans="1:5" x14ac:dyDescent="0.2">
      <c r="A178" s="59" t="s">
        <v>140</v>
      </c>
      <c r="B178" s="80"/>
      <c r="C178" s="81"/>
      <c r="D178" s="27"/>
      <c r="E178" s="27"/>
    </row>
    <row r="179" spans="1:5" x14ac:dyDescent="0.2">
      <c r="A179" s="59" t="s">
        <v>141</v>
      </c>
      <c r="B179" s="80"/>
      <c r="C179" s="81"/>
      <c r="D179" s="27"/>
      <c r="E179" s="27"/>
    </row>
    <row r="180" spans="1:5" x14ac:dyDescent="0.2">
      <c r="A180" s="59" t="s">
        <v>142</v>
      </c>
      <c r="B180" s="38">
        <v>187457.27</v>
      </c>
      <c r="C180" s="27">
        <f t="shared" si="7"/>
        <v>187457.27</v>
      </c>
      <c r="D180" s="27"/>
      <c r="E180" s="27"/>
    </row>
    <row r="181" spans="1:5" x14ac:dyDescent="0.2">
      <c r="A181" s="59" t="s">
        <v>143</v>
      </c>
      <c r="B181" s="80">
        <v>1356887.9</v>
      </c>
      <c r="C181" s="27">
        <f t="shared" si="7"/>
        <v>1356887.9</v>
      </c>
      <c r="D181" s="27"/>
      <c r="E181" s="27"/>
    </row>
    <row r="182" spans="1:5" x14ac:dyDescent="0.2">
      <c r="A182" s="59" t="s">
        <v>144</v>
      </c>
      <c r="B182" s="80">
        <v>345.9</v>
      </c>
      <c r="C182" s="27">
        <f t="shared" si="7"/>
        <v>345.9</v>
      </c>
      <c r="D182" s="27"/>
      <c r="E182" s="27"/>
    </row>
    <row r="183" spans="1:5" x14ac:dyDescent="0.2">
      <c r="A183" s="59" t="s">
        <v>145</v>
      </c>
      <c r="B183" s="80"/>
      <c r="C183" s="81"/>
      <c r="D183" s="27"/>
      <c r="E183" s="27"/>
    </row>
    <row r="184" spans="1:5" x14ac:dyDescent="0.2">
      <c r="A184" s="59" t="s">
        <v>146</v>
      </c>
      <c r="B184" s="38">
        <v>1015000</v>
      </c>
      <c r="C184" s="27">
        <f>+B184</f>
        <v>1015000</v>
      </c>
      <c r="D184" s="27"/>
      <c r="E184" s="27"/>
    </row>
    <row r="185" spans="1:5" x14ac:dyDescent="0.2">
      <c r="A185" s="82" t="s">
        <v>147</v>
      </c>
      <c r="B185" s="38"/>
      <c r="C185" s="27">
        <f>+B185</f>
        <v>0</v>
      </c>
      <c r="D185" s="27"/>
      <c r="E185" s="27"/>
    </row>
    <row r="186" spans="1:5" x14ac:dyDescent="0.2">
      <c r="A186" s="59" t="s">
        <v>148</v>
      </c>
      <c r="B186" s="38"/>
      <c r="C186" s="27">
        <f t="shared" si="7"/>
        <v>0</v>
      </c>
      <c r="D186" s="27"/>
      <c r="E186" s="27"/>
    </row>
    <row r="187" spans="1:5" x14ac:dyDescent="0.2">
      <c r="A187" s="59" t="s">
        <v>149</v>
      </c>
      <c r="B187" s="38">
        <v>2942.74</v>
      </c>
      <c r="C187" s="27">
        <f t="shared" si="7"/>
        <v>2942.74</v>
      </c>
      <c r="D187" s="27"/>
      <c r="E187" s="27"/>
    </row>
    <row r="188" spans="1:5" x14ac:dyDescent="0.2">
      <c r="A188" s="26"/>
      <c r="B188" s="27"/>
      <c r="C188" s="27">
        <f t="shared" si="7"/>
        <v>0</v>
      </c>
      <c r="D188" s="27"/>
      <c r="E188" s="27"/>
    </row>
    <row r="189" spans="1:5" x14ac:dyDescent="0.2">
      <c r="A189" s="26" t="s">
        <v>150</v>
      </c>
      <c r="B189" s="28">
        <f>+B190</f>
        <v>5720</v>
      </c>
      <c r="C189" s="28">
        <f t="shared" si="7"/>
        <v>5720</v>
      </c>
      <c r="D189" s="27"/>
      <c r="E189" s="27"/>
    </row>
    <row r="190" spans="1:5" x14ac:dyDescent="0.2">
      <c r="A190" s="83" t="s">
        <v>151</v>
      </c>
      <c r="B190" s="84">
        <v>5720</v>
      </c>
      <c r="C190" s="84">
        <f>+B190</f>
        <v>5720</v>
      </c>
      <c r="D190" s="33"/>
      <c r="E190" s="33"/>
    </row>
    <row r="191" spans="1:5" x14ac:dyDescent="0.2">
      <c r="A191" s="85"/>
      <c r="B191" s="86">
        <f>+B189+B163</f>
        <v>3304421.5100000002</v>
      </c>
      <c r="C191" s="86">
        <f t="shared" ref="C191:E191" si="8">+C189+C163</f>
        <v>3304421.5100000002</v>
      </c>
      <c r="D191" s="86">
        <f t="shared" si="8"/>
        <v>0</v>
      </c>
      <c r="E191" s="86">
        <f t="shared" si="8"/>
        <v>0</v>
      </c>
    </row>
    <row r="192" spans="1:5" x14ac:dyDescent="0.2">
      <c r="A192" s="85"/>
      <c r="B192" s="87"/>
      <c r="C192" s="87"/>
      <c r="D192" s="36"/>
      <c r="E192" s="36"/>
    </row>
    <row r="194" spans="1:4" ht="20.25" customHeight="1" x14ac:dyDescent="0.2">
      <c r="A194" s="63" t="s">
        <v>152</v>
      </c>
      <c r="B194" s="64" t="s">
        <v>8</v>
      </c>
      <c r="C194" s="23" t="s">
        <v>153</v>
      </c>
      <c r="D194" s="23" t="s">
        <v>121</v>
      </c>
    </row>
    <row r="195" spans="1:4" x14ac:dyDescent="0.2">
      <c r="A195" s="42" t="s">
        <v>154</v>
      </c>
      <c r="B195" s="88" t="s">
        <v>122</v>
      </c>
      <c r="C195" s="89" t="s">
        <v>122</v>
      </c>
      <c r="D195" s="90" t="s">
        <v>122</v>
      </c>
    </row>
    <row r="196" spans="1:4" x14ac:dyDescent="0.2">
      <c r="A196" s="91"/>
      <c r="B196" s="92"/>
      <c r="C196" s="93"/>
      <c r="D196" s="94"/>
    </row>
    <row r="197" spans="1:4" x14ac:dyDescent="0.2">
      <c r="A197" s="95"/>
      <c r="B197" s="96"/>
      <c r="C197" s="97"/>
      <c r="D197" s="98"/>
    </row>
    <row r="198" spans="1:4" x14ac:dyDescent="0.2">
      <c r="A198" s="82"/>
      <c r="B198" s="99"/>
      <c r="C198" s="174"/>
      <c r="D198" s="175"/>
    </row>
    <row r="199" spans="1:4" x14ac:dyDescent="0.2">
      <c r="A199" s="82"/>
      <c r="B199" s="82"/>
      <c r="C199" s="93"/>
      <c r="D199" s="93"/>
    </row>
    <row r="201" spans="1:4" ht="27.75" customHeight="1" x14ac:dyDescent="0.2">
      <c r="A201" s="63" t="s">
        <v>155</v>
      </c>
      <c r="B201" s="64" t="s">
        <v>8</v>
      </c>
      <c r="C201" s="23" t="s">
        <v>153</v>
      </c>
      <c r="D201" s="23" t="s">
        <v>121</v>
      </c>
    </row>
    <row r="202" spans="1:4" x14ac:dyDescent="0.2">
      <c r="A202" s="42" t="s">
        <v>156</v>
      </c>
      <c r="B202" s="88" t="s">
        <v>122</v>
      </c>
      <c r="C202" s="89" t="s">
        <v>122</v>
      </c>
      <c r="D202" s="90" t="s">
        <v>122</v>
      </c>
    </row>
    <row r="203" spans="1:4" x14ac:dyDescent="0.2">
      <c r="A203" s="91"/>
      <c r="B203" s="92"/>
      <c r="C203" s="93"/>
      <c r="D203" s="94"/>
    </row>
    <row r="204" spans="1:4" x14ac:dyDescent="0.2">
      <c r="A204" s="95"/>
      <c r="B204" s="96"/>
      <c r="C204" s="97"/>
      <c r="D204" s="98"/>
    </row>
    <row r="205" spans="1:4" x14ac:dyDescent="0.2">
      <c r="A205" s="82"/>
      <c r="B205" s="99"/>
      <c r="C205" s="174"/>
      <c r="D205" s="175"/>
    </row>
    <row r="207" spans="1:4" ht="24" customHeight="1" x14ac:dyDescent="0.2">
      <c r="A207" s="63" t="s">
        <v>157</v>
      </c>
      <c r="B207" s="64" t="s">
        <v>8</v>
      </c>
      <c r="C207" s="23" t="s">
        <v>153</v>
      </c>
      <c r="D207" s="23" t="s">
        <v>121</v>
      </c>
    </row>
    <row r="208" spans="1:4" x14ac:dyDescent="0.2">
      <c r="A208" s="42" t="s">
        <v>158</v>
      </c>
      <c r="B208" s="88" t="s">
        <v>122</v>
      </c>
      <c r="C208" s="89" t="s">
        <v>122</v>
      </c>
      <c r="D208" s="90" t="s">
        <v>122</v>
      </c>
    </row>
    <row r="209" spans="1:4" x14ac:dyDescent="0.2">
      <c r="A209" s="91"/>
      <c r="B209" s="92"/>
      <c r="C209" s="93"/>
      <c r="D209" s="94"/>
    </row>
    <row r="210" spans="1:4" x14ac:dyDescent="0.2">
      <c r="A210" s="95"/>
      <c r="B210" s="96"/>
      <c r="C210" s="97"/>
      <c r="D210" s="98"/>
    </row>
    <row r="211" spans="1:4" x14ac:dyDescent="0.2">
      <c r="B211" s="75"/>
      <c r="C211" s="118"/>
      <c r="D211" s="120"/>
    </row>
    <row r="213" spans="1:4" ht="24" customHeight="1" x14ac:dyDescent="0.2">
      <c r="A213" s="63" t="s">
        <v>159</v>
      </c>
      <c r="B213" s="64" t="s">
        <v>8</v>
      </c>
      <c r="C213" s="100" t="s">
        <v>153</v>
      </c>
      <c r="D213" s="100" t="s">
        <v>43</v>
      </c>
    </row>
    <row r="214" spans="1:4" x14ac:dyDescent="0.2">
      <c r="A214" s="42" t="s">
        <v>160</v>
      </c>
      <c r="B214" s="25" t="s">
        <v>122</v>
      </c>
      <c r="C214" s="25" t="s">
        <v>122</v>
      </c>
      <c r="D214" s="25" t="s">
        <v>122</v>
      </c>
    </row>
    <row r="215" spans="1:4" x14ac:dyDescent="0.2">
      <c r="A215" s="26"/>
      <c r="B215" s="27"/>
      <c r="C215" s="27">
        <v>0</v>
      </c>
      <c r="D215" s="27">
        <v>0</v>
      </c>
    </row>
    <row r="216" spans="1:4" x14ac:dyDescent="0.2">
      <c r="A216" s="32"/>
      <c r="B216" s="101"/>
      <c r="C216" s="101">
        <v>0</v>
      </c>
      <c r="D216" s="101">
        <v>0</v>
      </c>
    </row>
    <row r="217" spans="1:4" x14ac:dyDescent="0.2">
      <c r="B217" s="75"/>
      <c r="C217" s="118"/>
      <c r="D217" s="120"/>
    </row>
    <row r="218" spans="1:4" x14ac:dyDescent="0.2">
      <c r="A218" s="16" t="s">
        <v>161</v>
      </c>
    </row>
    <row r="219" spans="1:4" x14ac:dyDescent="0.2">
      <c r="A219" s="16"/>
    </row>
    <row r="220" spans="1:4" x14ac:dyDescent="0.2">
      <c r="A220" s="16" t="s">
        <v>162</v>
      </c>
    </row>
    <row r="221" spans="1:4" ht="24" customHeight="1" x14ac:dyDescent="0.2">
      <c r="A221" s="102" t="s">
        <v>163</v>
      </c>
      <c r="B221" s="103" t="s">
        <v>8</v>
      </c>
      <c r="C221" s="23" t="s">
        <v>164</v>
      </c>
      <c r="D221" s="23" t="s">
        <v>43</v>
      </c>
    </row>
    <row r="222" spans="1:4" x14ac:dyDescent="0.2">
      <c r="A222" s="24" t="s">
        <v>165</v>
      </c>
      <c r="B222" s="76">
        <f>+SUM(B223:B240)</f>
        <v>5090326.1500000004</v>
      </c>
      <c r="C222" s="25"/>
      <c r="D222" s="25"/>
    </row>
    <row r="223" spans="1:4" x14ac:dyDescent="0.2">
      <c r="A223" s="59" t="s">
        <v>166</v>
      </c>
      <c r="B223" s="27">
        <v>2156225</v>
      </c>
      <c r="C223" s="27"/>
      <c r="D223" s="27"/>
    </row>
    <row r="224" spans="1:4" x14ac:dyDescent="0.2">
      <c r="A224" s="78" t="s">
        <v>167</v>
      </c>
      <c r="B224" s="79">
        <v>2118904.87</v>
      </c>
      <c r="C224" s="27"/>
      <c r="D224" s="27"/>
    </row>
    <row r="225" spans="1:4" x14ac:dyDescent="0.2">
      <c r="A225" s="59" t="s">
        <v>168</v>
      </c>
      <c r="B225" s="27"/>
      <c r="C225" s="27"/>
      <c r="D225" s="27"/>
    </row>
    <row r="226" spans="1:4" x14ac:dyDescent="0.2">
      <c r="A226" s="59" t="s">
        <v>169</v>
      </c>
      <c r="B226" s="27">
        <v>74050</v>
      </c>
      <c r="C226" s="27"/>
      <c r="D226" s="27"/>
    </row>
    <row r="227" spans="1:4" x14ac:dyDescent="0.2">
      <c r="A227" s="59" t="s">
        <v>170</v>
      </c>
      <c r="B227" s="27"/>
      <c r="C227" s="27"/>
      <c r="D227" s="27"/>
    </row>
    <row r="228" spans="1:4" x14ac:dyDescent="0.2">
      <c r="A228" s="59" t="s">
        <v>171</v>
      </c>
      <c r="B228" s="27"/>
      <c r="C228" s="27"/>
      <c r="D228" s="27"/>
    </row>
    <row r="229" spans="1:4" x14ac:dyDescent="0.2">
      <c r="A229" s="59" t="s">
        <v>172</v>
      </c>
      <c r="B229" s="27">
        <v>5564.42</v>
      </c>
      <c r="C229" s="27"/>
      <c r="D229" s="27"/>
    </row>
    <row r="230" spans="1:4" x14ac:dyDescent="0.2">
      <c r="A230" s="59" t="s">
        <v>173</v>
      </c>
      <c r="B230" s="27"/>
      <c r="C230" s="27"/>
      <c r="D230" s="27"/>
    </row>
    <row r="231" spans="1:4" x14ac:dyDescent="0.2">
      <c r="A231" s="59" t="s">
        <v>174</v>
      </c>
      <c r="B231" s="27"/>
      <c r="C231" s="27"/>
      <c r="D231" s="27"/>
    </row>
    <row r="232" spans="1:4" x14ac:dyDescent="0.2">
      <c r="A232" s="59" t="s">
        <v>175</v>
      </c>
      <c r="B232" s="27"/>
      <c r="C232" s="27"/>
      <c r="D232" s="27"/>
    </row>
    <row r="233" spans="1:4" x14ac:dyDescent="0.2">
      <c r="A233" s="59" t="s">
        <v>176</v>
      </c>
      <c r="B233" s="27">
        <v>1.33</v>
      </c>
      <c r="C233" s="27"/>
      <c r="D233" s="27"/>
    </row>
    <row r="234" spans="1:4" x14ac:dyDescent="0.2">
      <c r="A234" s="59" t="s">
        <v>177</v>
      </c>
      <c r="B234" s="27">
        <v>650000</v>
      </c>
      <c r="C234" s="27"/>
      <c r="D234" s="27"/>
    </row>
    <row r="235" spans="1:4" x14ac:dyDescent="0.2">
      <c r="A235" s="59" t="s">
        <v>178</v>
      </c>
      <c r="B235" s="27"/>
      <c r="C235" s="27"/>
      <c r="D235" s="27"/>
    </row>
    <row r="236" spans="1:4" x14ac:dyDescent="0.2">
      <c r="A236" s="59" t="s">
        <v>179</v>
      </c>
      <c r="B236" s="27"/>
      <c r="C236" s="27"/>
      <c r="D236" s="27"/>
    </row>
    <row r="237" spans="1:4" x14ac:dyDescent="0.2">
      <c r="A237" s="59" t="s">
        <v>180</v>
      </c>
      <c r="B237" s="27">
        <v>3954.53</v>
      </c>
      <c r="C237" s="27"/>
      <c r="D237" s="27"/>
    </row>
    <row r="238" spans="1:4" x14ac:dyDescent="0.2">
      <c r="A238" s="59" t="s">
        <v>181</v>
      </c>
      <c r="B238" s="27">
        <v>81626</v>
      </c>
      <c r="C238" s="27"/>
      <c r="D238" s="27"/>
    </row>
    <row r="239" spans="1:4" x14ac:dyDescent="0.2">
      <c r="A239" s="59" t="s">
        <v>182</v>
      </c>
      <c r="B239" s="27"/>
      <c r="C239" s="27"/>
      <c r="D239" s="27"/>
    </row>
    <row r="240" spans="1:4" x14ac:dyDescent="0.2">
      <c r="A240" s="59" t="s">
        <v>183</v>
      </c>
      <c r="B240" s="27"/>
      <c r="C240" s="27"/>
      <c r="D240" s="27"/>
    </row>
    <row r="241" spans="1:4" x14ac:dyDescent="0.2">
      <c r="A241" s="26"/>
      <c r="B241" s="27"/>
      <c r="C241" s="27"/>
      <c r="D241" s="27"/>
    </row>
    <row r="242" spans="1:4" x14ac:dyDescent="0.2">
      <c r="A242" s="26" t="s">
        <v>184</v>
      </c>
      <c r="B242" s="104">
        <f>+SUM(B243:B252)</f>
        <v>27870366.890000001</v>
      </c>
      <c r="C242" s="27"/>
      <c r="D242" s="27"/>
    </row>
    <row r="243" spans="1:4" x14ac:dyDescent="0.2">
      <c r="A243" s="59" t="s">
        <v>185</v>
      </c>
      <c r="B243" s="27"/>
      <c r="C243" s="27"/>
      <c r="D243" s="27"/>
    </row>
    <row r="244" spans="1:4" x14ac:dyDescent="0.2">
      <c r="A244" s="59" t="s">
        <v>186</v>
      </c>
      <c r="B244" s="27"/>
      <c r="C244" s="27"/>
      <c r="D244" s="27"/>
    </row>
    <row r="245" spans="1:4" x14ac:dyDescent="0.2">
      <c r="A245" s="59" t="s">
        <v>187</v>
      </c>
      <c r="B245" s="27"/>
      <c r="C245" s="27"/>
      <c r="D245" s="27"/>
    </row>
    <row r="246" spans="1:4" x14ac:dyDescent="0.2">
      <c r="A246" s="59" t="s">
        <v>188</v>
      </c>
      <c r="B246" s="27"/>
      <c r="C246" s="27"/>
      <c r="D246" s="27"/>
    </row>
    <row r="247" spans="1:4" x14ac:dyDescent="0.2">
      <c r="A247" s="59" t="s">
        <v>189</v>
      </c>
      <c r="B247" s="27">
        <v>9394002.8599999994</v>
      </c>
      <c r="C247" s="27"/>
      <c r="D247" s="27"/>
    </row>
    <row r="248" spans="1:4" x14ac:dyDescent="0.2">
      <c r="A248" s="59" t="s">
        <v>190</v>
      </c>
      <c r="B248" s="27">
        <v>710269.09</v>
      </c>
      <c r="C248" s="27"/>
      <c r="D248" s="27"/>
    </row>
    <row r="249" spans="1:4" x14ac:dyDescent="0.2">
      <c r="A249" s="59" t="s">
        <v>191</v>
      </c>
      <c r="B249" s="27">
        <v>17756817.32</v>
      </c>
      <c r="C249" s="27"/>
      <c r="D249" s="27"/>
    </row>
    <row r="250" spans="1:4" x14ac:dyDescent="0.2">
      <c r="A250" s="59" t="s">
        <v>192</v>
      </c>
      <c r="B250" s="27">
        <v>9277.6200000000008</v>
      </c>
      <c r="C250" s="27"/>
      <c r="D250" s="27"/>
    </row>
    <row r="251" spans="1:4" x14ac:dyDescent="0.2">
      <c r="A251" s="59" t="s">
        <v>193</v>
      </c>
      <c r="B251" s="27"/>
      <c r="C251" s="27"/>
      <c r="D251" s="27"/>
    </row>
    <row r="252" spans="1:4" x14ac:dyDescent="0.2">
      <c r="A252" s="59" t="s">
        <v>194</v>
      </c>
      <c r="B252" s="27"/>
      <c r="C252" s="27"/>
      <c r="D252" s="27"/>
    </row>
    <row r="253" spans="1:4" x14ac:dyDescent="0.2">
      <c r="A253" s="83"/>
      <c r="B253" s="27"/>
      <c r="C253" s="27"/>
      <c r="D253" s="27"/>
    </row>
    <row r="254" spans="1:4" x14ac:dyDescent="0.2">
      <c r="A254" s="105" t="s">
        <v>195</v>
      </c>
      <c r="B254" s="35">
        <f>+B242+B222</f>
        <v>32960693.039999999</v>
      </c>
      <c r="C254" s="35"/>
      <c r="D254" s="35"/>
    </row>
    <row r="255" spans="1:4" x14ac:dyDescent="0.2">
      <c r="A255" s="105"/>
      <c r="B255" s="106"/>
      <c r="C255" s="36"/>
      <c r="D255" s="36"/>
    </row>
    <row r="258" spans="1:4" ht="24.75" customHeight="1" x14ac:dyDescent="0.2">
      <c r="A258" s="102" t="s">
        <v>196</v>
      </c>
      <c r="B258" s="103" t="s">
        <v>8</v>
      </c>
      <c r="C258" s="23" t="s">
        <v>164</v>
      </c>
      <c r="D258" s="23" t="s">
        <v>43</v>
      </c>
    </row>
    <row r="259" spans="1:4" x14ac:dyDescent="0.2">
      <c r="A259" s="24" t="s">
        <v>197</v>
      </c>
      <c r="B259" s="58">
        <f>+B260+B262</f>
        <v>80931.73000000001</v>
      </c>
      <c r="C259" s="25"/>
      <c r="D259" s="25"/>
    </row>
    <row r="260" spans="1:4" x14ac:dyDescent="0.2">
      <c r="A260" s="59" t="s">
        <v>198</v>
      </c>
      <c r="B260" s="27">
        <v>80929.850000000006</v>
      </c>
      <c r="C260" s="27"/>
      <c r="D260" s="27"/>
    </row>
    <row r="261" spans="1:4" x14ac:dyDescent="0.2">
      <c r="A261" s="59" t="s">
        <v>199</v>
      </c>
      <c r="B261" s="27">
        <v>80929.850000000006</v>
      </c>
      <c r="C261" s="27"/>
      <c r="D261" s="27"/>
    </row>
    <row r="262" spans="1:4" x14ac:dyDescent="0.2">
      <c r="A262" s="59" t="s">
        <v>200</v>
      </c>
      <c r="B262" s="27">
        <v>1.88</v>
      </c>
      <c r="C262" s="27"/>
      <c r="D262" s="27"/>
    </row>
    <row r="263" spans="1:4" x14ac:dyDescent="0.2">
      <c r="A263" s="59" t="s">
        <v>201</v>
      </c>
      <c r="B263" s="27">
        <v>1.88</v>
      </c>
      <c r="C263" s="27"/>
      <c r="D263" s="27"/>
    </row>
    <row r="264" spans="1:4" x14ac:dyDescent="0.2">
      <c r="A264" s="26"/>
      <c r="B264" s="27"/>
      <c r="C264" s="27"/>
      <c r="D264" s="27"/>
    </row>
    <row r="265" spans="1:4" x14ac:dyDescent="0.2">
      <c r="A265" s="32"/>
      <c r="B265" s="33"/>
      <c r="C265" s="33"/>
      <c r="D265" s="33"/>
    </row>
    <row r="266" spans="1:4" x14ac:dyDescent="0.2">
      <c r="A266" s="34"/>
      <c r="B266" s="35">
        <f>+B259</f>
        <v>80931.73000000001</v>
      </c>
      <c r="C266" s="49"/>
      <c r="D266" s="51"/>
    </row>
    <row r="267" spans="1:4" x14ac:dyDescent="0.2">
      <c r="A267" s="34"/>
      <c r="B267" s="36"/>
      <c r="C267" s="36"/>
      <c r="D267" s="36"/>
    </row>
    <row r="269" spans="1:4" x14ac:dyDescent="0.2">
      <c r="A269" s="16" t="s">
        <v>202</v>
      </c>
    </row>
    <row r="271" spans="1:4" ht="26.25" customHeight="1" x14ac:dyDescent="0.2">
      <c r="A271" s="102" t="s">
        <v>203</v>
      </c>
      <c r="B271" s="103" t="s">
        <v>8</v>
      </c>
      <c r="C271" s="23" t="s">
        <v>204</v>
      </c>
      <c r="D271" s="23" t="s">
        <v>205</v>
      </c>
    </row>
    <row r="272" spans="1:4" x14ac:dyDescent="0.2">
      <c r="A272" s="24" t="s">
        <v>206</v>
      </c>
      <c r="B272" s="58">
        <f>SUM(B273:B382)</f>
        <v>17526335.340000004</v>
      </c>
      <c r="C272" s="107">
        <v>100</v>
      </c>
      <c r="D272" s="25">
        <v>0</v>
      </c>
    </row>
    <row r="273" spans="1:6" x14ac:dyDescent="0.2">
      <c r="A273" s="59" t="s">
        <v>207</v>
      </c>
      <c r="B273" s="108">
        <v>2671531.2799999998</v>
      </c>
      <c r="C273" s="109">
        <f>+(B273/$B$272)</f>
        <v>0.15242954263820443</v>
      </c>
      <c r="D273" s="27"/>
      <c r="F273" s="110"/>
    </row>
    <row r="274" spans="1:6" x14ac:dyDescent="0.2">
      <c r="A274" s="59" t="s">
        <v>208</v>
      </c>
      <c r="B274" s="108">
        <v>385232.61</v>
      </c>
      <c r="C274" s="109">
        <f t="shared" ref="C274:C338" si="9">+(B274/$B$272)</f>
        <v>2.198021449017875E-2</v>
      </c>
      <c r="D274" s="27"/>
      <c r="F274" s="110"/>
    </row>
    <row r="275" spans="1:6" x14ac:dyDescent="0.2">
      <c r="A275" s="59" t="s">
        <v>209</v>
      </c>
      <c r="B275" s="108">
        <v>5192.03</v>
      </c>
      <c r="C275" s="109">
        <f t="shared" si="9"/>
        <v>2.9624162149575751E-4</v>
      </c>
      <c r="D275" s="27"/>
      <c r="F275" s="110"/>
    </row>
    <row r="276" spans="1:6" x14ac:dyDescent="0.2">
      <c r="A276" s="59" t="s">
        <v>210</v>
      </c>
      <c r="B276" s="27">
        <v>11154.51</v>
      </c>
      <c r="C276" s="109">
        <f t="shared" si="9"/>
        <v>6.3644280356443285E-4</v>
      </c>
      <c r="D276" s="27"/>
      <c r="F276" s="110"/>
    </row>
    <row r="277" spans="1:6" x14ac:dyDescent="0.2">
      <c r="A277" s="59" t="s">
        <v>211</v>
      </c>
      <c r="B277" s="108">
        <v>2067037.27</v>
      </c>
      <c r="C277" s="109">
        <f t="shared" si="9"/>
        <v>0.11793893189310616</v>
      </c>
      <c r="D277" s="27"/>
      <c r="F277" s="110"/>
    </row>
    <row r="278" spans="1:6" x14ac:dyDescent="0.2">
      <c r="A278" s="59" t="s">
        <v>212</v>
      </c>
      <c r="B278" s="108">
        <v>1171468.31</v>
      </c>
      <c r="C278" s="109">
        <f t="shared" si="9"/>
        <v>6.6840459643972547E-2</v>
      </c>
      <c r="D278" s="27"/>
      <c r="F278" s="110"/>
    </row>
    <row r="279" spans="1:6" x14ac:dyDescent="0.2">
      <c r="A279" s="59" t="s">
        <v>213</v>
      </c>
      <c r="B279" s="27"/>
      <c r="C279" s="109">
        <f t="shared" si="9"/>
        <v>0</v>
      </c>
      <c r="D279" s="27"/>
      <c r="F279" s="110"/>
    </row>
    <row r="280" spans="1:6" x14ac:dyDescent="0.2">
      <c r="A280" s="59" t="s">
        <v>214</v>
      </c>
      <c r="B280" s="27"/>
      <c r="C280" s="109">
        <f t="shared" si="9"/>
        <v>0</v>
      </c>
      <c r="D280" s="27"/>
      <c r="F280" s="110"/>
    </row>
    <row r="281" spans="1:6" x14ac:dyDescent="0.2">
      <c r="A281" s="59" t="s">
        <v>215</v>
      </c>
      <c r="B281" s="108">
        <v>1654264.48</v>
      </c>
      <c r="C281" s="109">
        <f t="shared" si="9"/>
        <v>9.4387357534150645E-2</v>
      </c>
      <c r="D281" s="27"/>
      <c r="F281" s="110"/>
    </row>
    <row r="282" spans="1:6" x14ac:dyDescent="0.2">
      <c r="A282" s="59" t="s">
        <v>216</v>
      </c>
      <c r="B282" s="27">
        <v>9894.6</v>
      </c>
      <c r="C282" s="109">
        <f t="shared" si="9"/>
        <v>5.6455612699694E-4</v>
      </c>
      <c r="D282" s="27"/>
      <c r="F282" s="110"/>
    </row>
    <row r="283" spans="1:6" x14ac:dyDescent="0.2">
      <c r="A283" s="59" t="s">
        <v>217</v>
      </c>
      <c r="B283" s="108">
        <v>1311542.71</v>
      </c>
      <c r="C283" s="109">
        <f t="shared" si="9"/>
        <v>7.4832683761715563E-2</v>
      </c>
      <c r="D283" s="27"/>
      <c r="F283" s="110"/>
    </row>
    <row r="284" spans="1:6" x14ac:dyDescent="0.2">
      <c r="A284" s="59" t="s">
        <v>218</v>
      </c>
      <c r="B284" s="27"/>
      <c r="C284" s="109">
        <f t="shared" si="9"/>
        <v>0</v>
      </c>
      <c r="D284" s="27"/>
      <c r="E284" s="62"/>
      <c r="F284" s="111"/>
    </row>
    <row r="285" spans="1:6" x14ac:dyDescent="0.2">
      <c r="A285" s="59" t="s">
        <v>219</v>
      </c>
      <c r="B285" s="108">
        <v>2549.27</v>
      </c>
      <c r="C285" s="109">
        <f t="shared" si="9"/>
        <v>1.454536815909172E-4</v>
      </c>
      <c r="D285" s="27"/>
      <c r="F285" s="110"/>
    </row>
    <row r="286" spans="1:6" x14ac:dyDescent="0.2">
      <c r="A286" s="59" t="s">
        <v>220</v>
      </c>
      <c r="B286" s="108">
        <v>45</v>
      </c>
      <c r="C286" s="109">
        <f t="shared" si="9"/>
        <v>2.567564703460706E-6</v>
      </c>
      <c r="D286" s="27"/>
      <c r="F286" s="110"/>
    </row>
    <row r="287" spans="1:6" x14ac:dyDescent="0.2">
      <c r="A287" s="59" t="s">
        <v>221</v>
      </c>
      <c r="B287" s="108">
        <v>986</v>
      </c>
      <c r="C287" s="109">
        <f t="shared" si="9"/>
        <v>5.625819550249458E-5</v>
      </c>
      <c r="D287" s="27"/>
      <c r="F287" s="110"/>
    </row>
    <row r="288" spans="1:6" x14ac:dyDescent="0.2">
      <c r="A288" s="59" t="s">
        <v>222</v>
      </c>
      <c r="B288" s="108">
        <v>1380.76</v>
      </c>
      <c r="C288" s="109">
        <f t="shared" si="9"/>
        <v>7.8782014221120096E-5</v>
      </c>
      <c r="D288" s="27"/>
      <c r="F288" s="110"/>
    </row>
    <row r="289" spans="1:6" x14ac:dyDescent="0.2">
      <c r="A289" s="59" t="s">
        <v>223</v>
      </c>
      <c r="B289" s="27">
        <v>755.22</v>
      </c>
      <c r="C289" s="109">
        <f t="shared" si="9"/>
        <v>4.3090582563279879E-5</v>
      </c>
      <c r="D289" s="27"/>
      <c r="F289" s="110"/>
    </row>
    <row r="290" spans="1:6" x14ac:dyDescent="0.2">
      <c r="A290" s="59" t="s">
        <v>224</v>
      </c>
      <c r="B290" s="108">
        <v>5954</v>
      </c>
      <c r="C290" s="109">
        <f t="shared" si="9"/>
        <v>3.3971733876455651E-4</v>
      </c>
      <c r="D290" s="27"/>
      <c r="F290" s="110"/>
    </row>
    <row r="291" spans="1:6" x14ac:dyDescent="0.2">
      <c r="A291" s="59" t="s">
        <v>225</v>
      </c>
      <c r="B291" s="108">
        <v>5550.5</v>
      </c>
      <c r="C291" s="109">
        <f t="shared" si="9"/>
        <v>3.1669484192352554E-4</v>
      </c>
      <c r="D291" s="27"/>
      <c r="F291" s="110"/>
    </row>
    <row r="292" spans="1:6" x14ac:dyDescent="0.2">
      <c r="A292" s="59" t="s">
        <v>226</v>
      </c>
      <c r="B292" s="27"/>
      <c r="C292" s="109">
        <f t="shared" si="9"/>
        <v>0</v>
      </c>
      <c r="D292" s="27"/>
      <c r="F292" s="110"/>
    </row>
    <row r="293" spans="1:6" x14ac:dyDescent="0.2">
      <c r="A293" s="59" t="s">
        <v>227</v>
      </c>
      <c r="B293" s="27"/>
      <c r="C293" s="109">
        <f t="shared" si="9"/>
        <v>0</v>
      </c>
      <c r="D293" s="27"/>
      <c r="F293" s="110"/>
    </row>
    <row r="294" spans="1:6" x14ac:dyDescent="0.2">
      <c r="A294" s="59" t="s">
        <v>228</v>
      </c>
      <c r="B294" s="27"/>
      <c r="C294" s="109">
        <f t="shared" si="9"/>
        <v>0</v>
      </c>
      <c r="D294" s="27"/>
      <c r="F294" s="110"/>
    </row>
    <row r="295" spans="1:6" x14ac:dyDescent="0.2">
      <c r="A295" s="59" t="s">
        <v>229</v>
      </c>
      <c r="B295" s="108">
        <v>3883.99</v>
      </c>
      <c r="C295" s="109">
        <f t="shared" si="9"/>
        <v>2.2160879183542992E-4</v>
      </c>
      <c r="D295" s="27"/>
      <c r="F295" s="110"/>
    </row>
    <row r="296" spans="1:6" x14ac:dyDescent="0.2">
      <c r="A296" s="59" t="s">
        <v>230</v>
      </c>
      <c r="B296" s="27"/>
      <c r="C296" s="109">
        <f t="shared" si="9"/>
        <v>0</v>
      </c>
      <c r="D296" s="27"/>
      <c r="F296" s="110"/>
    </row>
    <row r="297" spans="1:6" x14ac:dyDescent="0.2">
      <c r="A297" s="59" t="s">
        <v>231</v>
      </c>
      <c r="B297" s="27"/>
      <c r="C297" s="109">
        <f t="shared" si="9"/>
        <v>0</v>
      </c>
      <c r="D297" s="27"/>
      <c r="F297" s="110"/>
    </row>
    <row r="298" spans="1:6" x14ac:dyDescent="0.2">
      <c r="A298" s="59" t="s">
        <v>232</v>
      </c>
      <c r="B298" s="27"/>
      <c r="C298" s="109">
        <f t="shared" si="9"/>
        <v>0</v>
      </c>
      <c r="D298" s="27"/>
      <c r="F298" s="110"/>
    </row>
    <row r="299" spans="1:6" x14ac:dyDescent="0.2">
      <c r="A299" s="59" t="s">
        <v>233</v>
      </c>
      <c r="B299" s="108">
        <v>10949.52</v>
      </c>
      <c r="C299" s="109">
        <f t="shared" si="9"/>
        <v>6.2474669048526827E-4</v>
      </c>
      <c r="D299" s="27"/>
      <c r="F299" s="110"/>
    </row>
    <row r="300" spans="1:6" x14ac:dyDescent="0.2">
      <c r="A300" s="59" t="s">
        <v>234</v>
      </c>
      <c r="B300" s="108">
        <v>2162.8200000000002</v>
      </c>
      <c r="C300" s="109">
        <f t="shared" si="9"/>
        <v>1.2340400648753075E-4</v>
      </c>
      <c r="D300" s="27"/>
      <c r="F300" s="110"/>
    </row>
    <row r="301" spans="1:6" x14ac:dyDescent="0.2">
      <c r="A301" s="59" t="s">
        <v>235</v>
      </c>
      <c r="B301" s="108">
        <v>973.03</v>
      </c>
      <c r="C301" s="109">
        <f t="shared" si="9"/>
        <v>5.5518166297963789E-5</v>
      </c>
      <c r="D301" s="27"/>
      <c r="F301" s="110"/>
    </row>
    <row r="302" spans="1:6" x14ac:dyDescent="0.2">
      <c r="A302" s="59" t="s">
        <v>236</v>
      </c>
      <c r="B302" s="108">
        <v>2620.37</v>
      </c>
      <c r="C302" s="109">
        <f t="shared" si="9"/>
        <v>1.495104338223851E-4</v>
      </c>
      <c r="D302" s="27"/>
      <c r="F302" s="110"/>
    </row>
    <row r="303" spans="1:6" x14ac:dyDescent="0.2">
      <c r="A303" s="59" t="s">
        <v>237</v>
      </c>
      <c r="B303" s="27"/>
      <c r="C303" s="109">
        <f t="shared" si="9"/>
        <v>0</v>
      </c>
      <c r="D303" s="27"/>
      <c r="F303" s="110"/>
    </row>
    <row r="304" spans="1:6" x14ac:dyDescent="0.2">
      <c r="A304" s="59" t="s">
        <v>238</v>
      </c>
      <c r="B304" s="27"/>
      <c r="C304" s="109">
        <f t="shared" si="9"/>
        <v>0</v>
      </c>
      <c r="D304" s="27"/>
      <c r="F304" s="110"/>
    </row>
    <row r="305" spans="1:6" x14ac:dyDescent="0.2">
      <c r="A305" s="59" t="s">
        <v>239</v>
      </c>
      <c r="B305" s="108">
        <v>1015.63</v>
      </c>
      <c r="C305" s="109">
        <f t="shared" si="9"/>
        <v>5.7948794217239929E-5</v>
      </c>
      <c r="D305" s="27"/>
      <c r="F305" s="110"/>
    </row>
    <row r="306" spans="1:6" x14ac:dyDescent="0.2">
      <c r="A306" s="59" t="s">
        <v>240</v>
      </c>
      <c r="B306" s="27"/>
      <c r="C306" s="109">
        <f t="shared" si="9"/>
        <v>0</v>
      </c>
      <c r="D306" s="27"/>
      <c r="F306" s="110"/>
    </row>
    <row r="307" spans="1:6" x14ac:dyDescent="0.2">
      <c r="A307" s="59" t="s">
        <v>241</v>
      </c>
      <c r="B307" s="27"/>
      <c r="C307" s="109">
        <f t="shared" si="9"/>
        <v>0</v>
      </c>
      <c r="D307" s="27"/>
      <c r="F307" s="110"/>
    </row>
    <row r="308" spans="1:6" x14ac:dyDescent="0.2">
      <c r="A308" s="59" t="s">
        <v>242</v>
      </c>
      <c r="B308" s="27"/>
      <c r="C308" s="109">
        <f t="shared" si="9"/>
        <v>0</v>
      </c>
      <c r="D308" s="27"/>
      <c r="F308" s="110"/>
    </row>
    <row r="309" spans="1:6" x14ac:dyDescent="0.2">
      <c r="A309" s="59" t="s">
        <v>243</v>
      </c>
      <c r="B309" s="108">
        <v>581.49</v>
      </c>
      <c r="C309" s="109">
        <f t="shared" si="9"/>
        <v>3.317807109811924E-5</v>
      </c>
      <c r="D309" s="27"/>
      <c r="F309" s="110"/>
    </row>
    <row r="310" spans="1:6" x14ac:dyDescent="0.2">
      <c r="A310" s="59" t="s">
        <v>244</v>
      </c>
      <c r="B310" s="108">
        <v>1502.49</v>
      </c>
      <c r="C310" s="109">
        <f t="shared" si="9"/>
        <v>8.5727562028948352E-5</v>
      </c>
      <c r="D310" s="27"/>
      <c r="F310" s="110"/>
    </row>
    <row r="311" spans="1:6" x14ac:dyDescent="0.2">
      <c r="A311" s="59" t="s">
        <v>245</v>
      </c>
      <c r="B311" s="108">
        <v>232</v>
      </c>
      <c r="C311" s="109">
        <f t="shared" si="9"/>
        <v>1.3237222471175195E-5</v>
      </c>
      <c r="D311" s="27"/>
      <c r="F311" s="110"/>
    </row>
    <row r="312" spans="1:6" x14ac:dyDescent="0.2">
      <c r="A312" s="59" t="s">
        <v>246</v>
      </c>
      <c r="B312" s="108">
        <v>5021</v>
      </c>
      <c r="C312" s="109">
        <f t="shared" si="9"/>
        <v>2.8648316391280453E-4</v>
      </c>
      <c r="D312" s="27"/>
      <c r="F312" s="110"/>
    </row>
    <row r="313" spans="1:6" x14ac:dyDescent="0.2">
      <c r="A313" s="59" t="s">
        <v>247</v>
      </c>
      <c r="B313" s="27"/>
      <c r="C313" s="109">
        <f t="shared" si="9"/>
        <v>0</v>
      </c>
      <c r="D313" s="27"/>
      <c r="F313" s="110"/>
    </row>
    <row r="314" spans="1:6" x14ac:dyDescent="0.2">
      <c r="A314" s="59" t="s">
        <v>246</v>
      </c>
      <c r="B314" s="27"/>
      <c r="C314" s="109">
        <f t="shared" si="9"/>
        <v>0</v>
      </c>
      <c r="D314" s="27"/>
      <c r="F314" s="110"/>
    </row>
    <row r="315" spans="1:6" x14ac:dyDescent="0.2">
      <c r="A315" s="59" t="s">
        <v>248</v>
      </c>
      <c r="B315" s="27"/>
      <c r="C315" s="109">
        <f t="shared" si="9"/>
        <v>0</v>
      </c>
      <c r="D315" s="27"/>
      <c r="F315" s="110"/>
    </row>
    <row r="316" spans="1:6" x14ac:dyDescent="0.2">
      <c r="A316" s="59" t="s">
        <v>249</v>
      </c>
      <c r="B316" s="27">
        <v>3502.04</v>
      </c>
      <c r="C316" s="109">
        <f t="shared" si="9"/>
        <v>1.9981587320238957E-4</v>
      </c>
      <c r="D316" s="27"/>
      <c r="F316" s="110"/>
    </row>
    <row r="317" spans="1:6" x14ac:dyDescent="0.2">
      <c r="A317" s="59" t="s">
        <v>250</v>
      </c>
      <c r="B317" s="27">
        <v>3413.63</v>
      </c>
      <c r="C317" s="109">
        <f t="shared" si="9"/>
        <v>1.9477146441499046E-4</v>
      </c>
      <c r="D317" s="27"/>
      <c r="E317" s="62"/>
      <c r="F317" s="111"/>
    </row>
    <row r="318" spans="1:6" x14ac:dyDescent="0.2">
      <c r="A318" s="59" t="s">
        <v>251</v>
      </c>
      <c r="B318" s="108">
        <v>944348</v>
      </c>
      <c r="C318" s="109">
        <f t="shared" si="9"/>
        <v>5.3881657612971347E-2</v>
      </c>
      <c r="D318" s="27"/>
      <c r="F318" s="110"/>
    </row>
    <row r="319" spans="1:6" x14ac:dyDescent="0.2">
      <c r="A319" s="59" t="s">
        <v>252</v>
      </c>
      <c r="B319" s="108">
        <v>995.41</v>
      </c>
      <c r="C319" s="109">
        <f t="shared" si="9"/>
        <v>5.6795101810484916E-5</v>
      </c>
      <c r="D319" s="27"/>
      <c r="F319" s="110"/>
    </row>
    <row r="320" spans="1:6" x14ac:dyDescent="0.2">
      <c r="A320" s="59" t="s">
        <v>253</v>
      </c>
      <c r="B320" s="108">
        <v>159976</v>
      </c>
      <c r="C320" s="109">
        <f t="shared" si="9"/>
        <v>9.1277495777962198E-3</v>
      </c>
      <c r="D320" s="27"/>
      <c r="F320" s="110"/>
    </row>
    <row r="321" spans="1:6" x14ac:dyDescent="0.2">
      <c r="A321" s="59" t="s">
        <v>254</v>
      </c>
      <c r="B321" s="108">
        <v>40888.410000000003</v>
      </c>
      <c r="C321" s="109">
        <f t="shared" si="9"/>
        <v>2.3329697399251058E-3</v>
      </c>
      <c r="D321" s="27"/>
      <c r="F321" s="110"/>
    </row>
    <row r="322" spans="1:6" x14ac:dyDescent="0.2">
      <c r="A322" s="59" t="s">
        <v>255</v>
      </c>
      <c r="B322" s="108">
        <v>20408.59</v>
      </c>
      <c r="C322" s="109">
        <f t="shared" si="9"/>
        <v>1.1644527851422473E-3</v>
      </c>
      <c r="D322" s="27"/>
      <c r="F322" s="110"/>
    </row>
    <row r="323" spans="1:6" x14ac:dyDescent="0.2">
      <c r="A323" s="59" t="s">
        <v>256</v>
      </c>
      <c r="B323" s="108">
        <v>10302.17</v>
      </c>
      <c r="C323" s="109">
        <f t="shared" si="9"/>
        <v>5.8781084580115071E-4</v>
      </c>
      <c r="D323" s="27"/>
      <c r="F323" s="110"/>
    </row>
    <row r="324" spans="1:6" x14ac:dyDescent="0.2">
      <c r="A324" s="59" t="s">
        <v>257</v>
      </c>
      <c r="B324" s="27">
        <v>840.85</v>
      </c>
      <c r="C324" s="109">
        <f t="shared" si="9"/>
        <v>4.7976372908998551E-5</v>
      </c>
      <c r="D324" s="27"/>
      <c r="F324" s="110"/>
    </row>
    <row r="325" spans="1:6" x14ac:dyDescent="0.2">
      <c r="A325" s="59" t="s">
        <v>258</v>
      </c>
      <c r="B325" s="27"/>
      <c r="C325" s="109">
        <f t="shared" si="9"/>
        <v>0</v>
      </c>
      <c r="D325" s="27"/>
      <c r="F325" s="110"/>
    </row>
    <row r="326" spans="1:6" x14ac:dyDescent="0.2">
      <c r="A326" s="59" t="s">
        <v>259</v>
      </c>
      <c r="B326" s="27">
        <v>723.83</v>
      </c>
      <c r="C326" s="109">
        <f t="shared" si="9"/>
        <v>4.1299563540132506E-5</v>
      </c>
      <c r="D326" s="27"/>
      <c r="F326" s="110"/>
    </row>
    <row r="327" spans="1:6" x14ac:dyDescent="0.2">
      <c r="A327" s="59" t="s">
        <v>260</v>
      </c>
      <c r="B327" s="108">
        <v>1104.76</v>
      </c>
      <c r="C327" s="109">
        <f t="shared" si="9"/>
        <v>6.3034284039894435E-5</v>
      </c>
      <c r="D327" s="27"/>
      <c r="F327" s="110"/>
    </row>
    <row r="328" spans="1:6" x14ac:dyDescent="0.2">
      <c r="A328" s="59" t="s">
        <v>261</v>
      </c>
      <c r="B328" s="27"/>
      <c r="C328" s="109">
        <f t="shared" si="9"/>
        <v>0</v>
      </c>
      <c r="D328" s="27"/>
      <c r="F328" s="110"/>
    </row>
    <row r="329" spans="1:6" x14ac:dyDescent="0.2">
      <c r="A329" s="59" t="s">
        <v>262</v>
      </c>
      <c r="B329" s="27"/>
      <c r="C329" s="109">
        <f t="shared" si="9"/>
        <v>0</v>
      </c>
      <c r="D329" s="27"/>
      <c r="F329" s="110"/>
    </row>
    <row r="330" spans="1:6" x14ac:dyDescent="0.2">
      <c r="A330" s="59" t="s">
        <v>263</v>
      </c>
      <c r="B330" s="27"/>
      <c r="C330" s="109">
        <f t="shared" si="9"/>
        <v>0</v>
      </c>
      <c r="D330" s="27"/>
      <c r="F330" s="110"/>
    </row>
    <row r="331" spans="1:6" x14ac:dyDescent="0.2">
      <c r="A331" s="59" t="s">
        <v>264</v>
      </c>
      <c r="B331" s="108">
        <v>12892.78</v>
      </c>
      <c r="C331" s="109">
        <f t="shared" si="9"/>
        <v>7.3562326349964715E-4</v>
      </c>
      <c r="D331" s="27"/>
      <c r="F331" s="110"/>
    </row>
    <row r="332" spans="1:6" x14ac:dyDescent="0.2">
      <c r="A332" s="59" t="s">
        <v>265</v>
      </c>
      <c r="B332" s="108">
        <v>6960</v>
      </c>
      <c r="C332" s="109">
        <f t="shared" si="9"/>
        <v>3.9711667413525585E-4</v>
      </c>
      <c r="D332" s="27"/>
      <c r="F332" s="110"/>
    </row>
    <row r="333" spans="1:6" x14ac:dyDescent="0.2">
      <c r="A333" s="59" t="s">
        <v>266</v>
      </c>
      <c r="B333" s="108">
        <v>24475.16</v>
      </c>
      <c r="C333" s="109">
        <f t="shared" si="9"/>
        <v>1.3964790428345184E-3</v>
      </c>
      <c r="D333" s="27"/>
      <c r="F333" s="110"/>
    </row>
    <row r="334" spans="1:6" x14ac:dyDescent="0.2">
      <c r="A334" s="59" t="s">
        <v>267</v>
      </c>
      <c r="B334" s="108">
        <v>12803.06</v>
      </c>
      <c r="C334" s="109">
        <f t="shared" si="9"/>
        <v>7.305041100508805E-4</v>
      </c>
      <c r="D334" s="27"/>
      <c r="F334" s="110"/>
    </row>
    <row r="335" spans="1:6" x14ac:dyDescent="0.2">
      <c r="A335" s="59" t="s">
        <v>268</v>
      </c>
      <c r="B335" s="27"/>
      <c r="C335" s="109">
        <f t="shared" si="9"/>
        <v>0</v>
      </c>
      <c r="D335" s="27"/>
      <c r="E335" s="112"/>
      <c r="F335" s="110"/>
    </row>
    <row r="336" spans="1:6" x14ac:dyDescent="0.2">
      <c r="A336" s="59" t="s">
        <v>269</v>
      </c>
      <c r="B336" s="108">
        <v>85222.13</v>
      </c>
      <c r="C336" s="109">
        <f t="shared" si="9"/>
        <v>4.8625185098164388E-3</v>
      </c>
      <c r="D336" s="27"/>
      <c r="F336" s="110"/>
    </row>
    <row r="337" spans="1:6" x14ac:dyDescent="0.2">
      <c r="A337" s="59" t="s">
        <v>270</v>
      </c>
      <c r="B337" s="27"/>
      <c r="C337" s="109">
        <f t="shared" si="9"/>
        <v>0</v>
      </c>
      <c r="D337" s="27"/>
      <c r="F337" s="110"/>
    </row>
    <row r="338" spans="1:6" x14ac:dyDescent="0.2">
      <c r="A338" s="59" t="s">
        <v>271</v>
      </c>
      <c r="B338" s="27"/>
      <c r="C338" s="109">
        <f t="shared" si="9"/>
        <v>0</v>
      </c>
      <c r="D338" s="27"/>
      <c r="F338" s="110"/>
    </row>
    <row r="339" spans="1:6" x14ac:dyDescent="0.2">
      <c r="A339" s="59" t="s">
        <v>272</v>
      </c>
      <c r="B339" s="27"/>
      <c r="C339" s="109">
        <f t="shared" ref="C339:C381" si="10">+(B339/$B$272)</f>
        <v>0</v>
      </c>
      <c r="D339" s="27"/>
      <c r="F339" s="110"/>
    </row>
    <row r="340" spans="1:6" x14ac:dyDescent="0.2">
      <c r="A340" s="59" t="s">
        <v>273</v>
      </c>
      <c r="B340" s="27">
        <v>6673.08</v>
      </c>
      <c r="C340" s="109">
        <f t="shared" si="10"/>
        <v>3.8074588158599039E-4</v>
      </c>
      <c r="D340" s="27"/>
      <c r="F340" s="110"/>
    </row>
    <row r="341" spans="1:6" x14ac:dyDescent="0.2">
      <c r="A341" s="59" t="s">
        <v>274</v>
      </c>
      <c r="B341" s="27"/>
      <c r="C341" s="109">
        <f t="shared" si="10"/>
        <v>0</v>
      </c>
      <c r="D341" s="27"/>
      <c r="F341" s="110"/>
    </row>
    <row r="342" spans="1:6" x14ac:dyDescent="0.2">
      <c r="A342" s="59" t="s">
        <v>275</v>
      </c>
      <c r="B342" s="108">
        <v>470427.13</v>
      </c>
      <c r="C342" s="109">
        <f t="shared" si="10"/>
        <v>2.6841157656407134E-2</v>
      </c>
      <c r="D342" s="27"/>
      <c r="F342" s="110"/>
    </row>
    <row r="343" spans="1:6" x14ac:dyDescent="0.2">
      <c r="A343" s="59" t="s">
        <v>276</v>
      </c>
      <c r="B343" s="108">
        <v>236739.72</v>
      </c>
      <c r="C343" s="109">
        <f t="shared" si="10"/>
        <v>1.3507656643981568E-2</v>
      </c>
      <c r="D343" s="27"/>
      <c r="F343" s="110"/>
    </row>
    <row r="344" spans="1:6" x14ac:dyDescent="0.2">
      <c r="A344" s="59" t="s">
        <v>277</v>
      </c>
      <c r="B344" s="108">
        <v>228570.26</v>
      </c>
      <c r="C344" s="109">
        <f t="shared" si="10"/>
        <v>1.3041531818596366E-2</v>
      </c>
      <c r="D344" s="27"/>
      <c r="F344" s="110"/>
    </row>
    <row r="345" spans="1:6" x14ac:dyDescent="0.2">
      <c r="A345" s="59" t="s">
        <v>278</v>
      </c>
      <c r="B345" s="108">
        <v>823483.64</v>
      </c>
      <c r="C345" s="109">
        <f t="shared" si="10"/>
        <v>4.6985500620918726E-2</v>
      </c>
      <c r="D345" s="27"/>
      <c r="F345" s="110"/>
    </row>
    <row r="346" spans="1:6" x14ac:dyDescent="0.2">
      <c r="A346" s="59" t="s">
        <v>279</v>
      </c>
      <c r="B346" s="27"/>
      <c r="C346" s="109">
        <f t="shared" si="10"/>
        <v>0</v>
      </c>
      <c r="D346" s="27"/>
      <c r="F346" s="110"/>
    </row>
    <row r="347" spans="1:6" x14ac:dyDescent="0.2">
      <c r="A347" s="59" t="s">
        <v>280</v>
      </c>
      <c r="B347" s="27">
        <v>5800</v>
      </c>
      <c r="C347" s="109">
        <f t="shared" si="10"/>
        <v>3.3093056177937986E-4</v>
      </c>
      <c r="D347" s="27"/>
      <c r="F347" s="110"/>
    </row>
    <row r="348" spans="1:6" x14ac:dyDescent="0.2">
      <c r="A348" s="59" t="s">
        <v>281</v>
      </c>
      <c r="B348" s="27"/>
      <c r="C348" s="109">
        <f t="shared" si="10"/>
        <v>0</v>
      </c>
      <c r="D348" s="27"/>
      <c r="F348" s="110"/>
    </row>
    <row r="349" spans="1:6" x14ac:dyDescent="0.2">
      <c r="A349" s="59" t="s">
        <v>282</v>
      </c>
      <c r="B349" s="108">
        <v>4012</v>
      </c>
      <c r="C349" s="109">
        <f t="shared" si="10"/>
        <v>2.289126575618745E-4</v>
      </c>
      <c r="D349" s="27"/>
      <c r="F349" s="110"/>
    </row>
    <row r="350" spans="1:6" x14ac:dyDescent="0.2">
      <c r="A350" s="59" t="s">
        <v>283</v>
      </c>
      <c r="B350" s="108">
        <v>12196.97</v>
      </c>
      <c r="C350" s="109">
        <f t="shared" si="10"/>
        <v>6.9592243691486949E-4</v>
      </c>
      <c r="D350" s="27"/>
      <c r="F350" s="110"/>
    </row>
    <row r="351" spans="1:6" x14ac:dyDescent="0.2">
      <c r="A351" s="59" t="s">
        <v>284</v>
      </c>
      <c r="B351" s="108">
        <v>10543.6</v>
      </c>
      <c r="C351" s="109">
        <f t="shared" si="10"/>
        <v>6.0158611572018439E-4</v>
      </c>
      <c r="D351" s="27"/>
      <c r="F351" s="110"/>
    </row>
    <row r="352" spans="1:6" x14ac:dyDescent="0.2">
      <c r="A352" s="59" t="s">
        <v>285</v>
      </c>
      <c r="B352" s="27">
        <v>5628</v>
      </c>
      <c r="C352" s="109">
        <f t="shared" si="10"/>
        <v>3.2111675891281896E-4</v>
      </c>
      <c r="D352" s="27"/>
      <c r="F352" s="110"/>
    </row>
    <row r="353" spans="1:6" x14ac:dyDescent="0.2">
      <c r="A353" s="59" t="s">
        <v>286</v>
      </c>
      <c r="B353" s="108">
        <v>2320.0100000000002</v>
      </c>
      <c r="C353" s="109">
        <f t="shared" si="10"/>
        <v>1.3237279528168606E-4</v>
      </c>
      <c r="D353" s="27"/>
      <c r="F353" s="110"/>
    </row>
    <row r="354" spans="1:6" x14ac:dyDescent="0.2">
      <c r="A354" s="59" t="s">
        <v>287</v>
      </c>
      <c r="B354" s="108">
        <v>4060466.16</v>
      </c>
      <c r="C354" s="109">
        <f t="shared" si="10"/>
        <v>0.23167799093361405</v>
      </c>
      <c r="D354" s="27"/>
      <c r="F354" s="110"/>
    </row>
    <row r="355" spans="1:6" x14ac:dyDescent="0.2">
      <c r="A355" s="59" t="s">
        <v>288</v>
      </c>
      <c r="B355" s="108">
        <v>32810.46</v>
      </c>
      <c r="C355" s="109">
        <f t="shared" si="10"/>
        <v>1.8720662000068745E-3</v>
      </c>
      <c r="D355" s="27"/>
      <c r="F355" s="110"/>
    </row>
    <row r="356" spans="1:6" x14ac:dyDescent="0.2">
      <c r="A356" s="59" t="s">
        <v>289</v>
      </c>
      <c r="B356" s="108">
        <v>805094.3</v>
      </c>
      <c r="C356" s="109">
        <f t="shared" si="10"/>
        <v>4.5936260169720106E-2</v>
      </c>
      <c r="D356" s="27"/>
      <c r="F356" s="110"/>
    </row>
    <row r="357" spans="1:6" x14ac:dyDescent="0.2">
      <c r="A357" s="59" t="s">
        <v>290</v>
      </c>
      <c r="B357" s="108">
        <v>4559.66</v>
      </c>
      <c r="C357" s="109">
        <f t="shared" si="10"/>
        <v>2.6016049057292538E-4</v>
      </c>
      <c r="D357" s="27"/>
      <c r="F357" s="110"/>
    </row>
    <row r="358" spans="1:6" x14ac:dyDescent="0.2">
      <c r="A358" s="59" t="s">
        <v>291</v>
      </c>
      <c r="B358" s="27"/>
      <c r="C358" s="109">
        <f t="shared" si="10"/>
        <v>0</v>
      </c>
      <c r="D358" s="27"/>
      <c r="F358" s="110"/>
    </row>
    <row r="359" spans="1:6" x14ac:dyDescent="0.2">
      <c r="A359" s="59" t="s">
        <v>292</v>
      </c>
      <c r="B359" s="108">
        <v>151703.62</v>
      </c>
      <c r="C359" s="109">
        <f t="shared" si="10"/>
        <v>8.6557524466492359E-3</v>
      </c>
      <c r="D359" s="27"/>
      <c r="E359" s="62"/>
      <c r="F359" s="111"/>
    </row>
    <row r="360" spans="1:6" x14ac:dyDescent="0.2">
      <c r="A360" s="59" t="s">
        <v>293</v>
      </c>
      <c r="B360" s="27"/>
      <c r="C360" s="109">
        <f t="shared" si="10"/>
        <v>0</v>
      </c>
      <c r="D360" s="27"/>
      <c r="F360" s="110"/>
    </row>
    <row r="361" spans="1:6" x14ac:dyDescent="0.2">
      <c r="A361" s="85" t="s">
        <v>294</v>
      </c>
      <c r="B361" s="108">
        <v>2969.02</v>
      </c>
      <c r="C361" s="109">
        <f t="shared" si="10"/>
        <v>1.6940335457486455E-4</v>
      </c>
      <c r="D361" s="27"/>
      <c r="F361" s="110"/>
    </row>
    <row r="362" spans="1:6" x14ac:dyDescent="0.2">
      <c r="A362" s="85" t="s">
        <v>295</v>
      </c>
      <c r="B362" s="27"/>
      <c r="C362" s="109">
        <f t="shared" si="10"/>
        <v>0</v>
      </c>
      <c r="D362" s="27"/>
      <c r="F362" s="110"/>
    </row>
    <row r="363" spans="1:6" x14ac:dyDescent="0.2">
      <c r="A363" s="85" t="s">
        <v>296</v>
      </c>
      <c r="B363" s="27"/>
      <c r="C363" s="109">
        <f t="shared" si="10"/>
        <v>0</v>
      </c>
      <c r="D363" s="27"/>
      <c r="F363" s="110"/>
    </row>
    <row r="364" spans="1:6" x14ac:dyDescent="0.2">
      <c r="A364" s="85" t="s">
        <v>297</v>
      </c>
      <c r="B364" s="27"/>
      <c r="C364" s="109">
        <f t="shared" si="10"/>
        <v>0</v>
      </c>
      <c r="D364" s="27"/>
      <c r="F364" s="110"/>
    </row>
    <row r="365" spans="1:6" x14ac:dyDescent="0.2">
      <c r="A365" s="85" t="s">
        <v>298</v>
      </c>
      <c r="B365" s="27"/>
      <c r="C365" s="109">
        <f t="shared" si="10"/>
        <v>0</v>
      </c>
      <c r="D365" s="27"/>
      <c r="F365" s="110"/>
    </row>
    <row r="366" spans="1:6" x14ac:dyDescent="0.2">
      <c r="A366" s="85" t="s">
        <v>299</v>
      </c>
      <c r="B366" s="27"/>
      <c r="C366" s="109">
        <f t="shared" si="10"/>
        <v>0</v>
      </c>
      <c r="D366" s="27"/>
      <c r="F366" s="110"/>
    </row>
    <row r="367" spans="1:6" x14ac:dyDescent="0.2">
      <c r="A367" s="85" t="s">
        <v>300</v>
      </c>
      <c r="B367" s="27"/>
      <c r="C367" s="109">
        <f t="shared" si="10"/>
        <v>0</v>
      </c>
      <c r="D367" s="27"/>
      <c r="F367" s="110"/>
    </row>
    <row r="368" spans="1:6" x14ac:dyDescent="0.2">
      <c r="A368" s="85" t="s">
        <v>301</v>
      </c>
      <c r="B368" s="27"/>
      <c r="C368" s="109">
        <f t="shared" si="10"/>
        <v>0</v>
      </c>
      <c r="D368" s="27"/>
      <c r="F368" s="110"/>
    </row>
    <row r="369" spans="1:6" x14ac:dyDescent="0.2">
      <c r="A369" s="85" t="s">
        <v>302</v>
      </c>
      <c r="B369" s="27"/>
      <c r="C369" s="109">
        <f t="shared" si="10"/>
        <v>0</v>
      </c>
      <c r="D369" s="27"/>
      <c r="F369" s="110"/>
    </row>
    <row r="370" spans="1:6" x14ac:dyDescent="0.2">
      <c r="A370" s="85" t="s">
        <v>303</v>
      </c>
      <c r="B370" s="27"/>
      <c r="C370" s="109">
        <f t="shared" si="10"/>
        <v>0</v>
      </c>
      <c r="D370" s="27"/>
      <c r="F370" s="110"/>
    </row>
    <row r="371" spans="1:6" x14ac:dyDescent="0.2">
      <c r="A371" s="85" t="s">
        <v>304</v>
      </c>
      <c r="B371" s="27"/>
      <c r="C371" s="109">
        <f t="shared" si="10"/>
        <v>0</v>
      </c>
      <c r="D371" s="27"/>
      <c r="F371" s="110"/>
    </row>
    <row r="372" spans="1:6" x14ac:dyDescent="0.2">
      <c r="A372" s="85" t="s">
        <v>305</v>
      </c>
      <c r="B372" s="27"/>
      <c r="C372" s="109">
        <f t="shared" si="10"/>
        <v>0</v>
      </c>
      <c r="D372" s="27"/>
      <c r="F372" s="110"/>
    </row>
    <row r="373" spans="1:6" x14ac:dyDescent="0.2">
      <c r="A373" s="85" t="s">
        <v>306</v>
      </c>
      <c r="B373" s="27"/>
      <c r="C373" s="109">
        <f t="shared" si="10"/>
        <v>0</v>
      </c>
      <c r="D373" s="27"/>
      <c r="F373" s="110"/>
    </row>
    <row r="374" spans="1:6" x14ac:dyDescent="0.2">
      <c r="A374" s="85" t="s">
        <v>307</v>
      </c>
      <c r="B374" s="27"/>
      <c r="C374" s="109">
        <f t="shared" si="10"/>
        <v>0</v>
      </c>
      <c r="D374" s="27"/>
      <c r="F374" s="110"/>
    </row>
    <row r="375" spans="1:6" x14ac:dyDescent="0.2">
      <c r="A375" s="85" t="s">
        <v>308</v>
      </c>
      <c r="B375" s="27"/>
      <c r="C375" s="109">
        <f t="shared" si="10"/>
        <v>0</v>
      </c>
      <c r="D375" s="27"/>
      <c r="F375" s="110"/>
    </row>
    <row r="376" spans="1:6" x14ac:dyDescent="0.2">
      <c r="A376" s="85" t="s">
        <v>309</v>
      </c>
      <c r="B376" s="27"/>
      <c r="C376" s="109">
        <f t="shared" si="10"/>
        <v>0</v>
      </c>
      <c r="D376" s="27"/>
      <c r="F376" s="110"/>
    </row>
    <row r="377" spans="1:6" x14ac:dyDescent="0.2">
      <c r="A377" s="85" t="s">
        <v>310</v>
      </c>
      <c r="B377" s="27"/>
      <c r="C377" s="109">
        <f t="shared" si="10"/>
        <v>0</v>
      </c>
      <c r="D377" s="27"/>
      <c r="F377" s="110"/>
    </row>
    <row r="378" spans="1:6" x14ac:dyDescent="0.2">
      <c r="A378" s="85" t="s">
        <v>311</v>
      </c>
      <c r="B378" s="27"/>
      <c r="C378" s="109">
        <f t="shared" si="10"/>
        <v>0</v>
      </c>
      <c r="D378" s="27"/>
      <c r="F378" s="110"/>
    </row>
    <row r="379" spans="1:6" x14ac:dyDescent="0.2">
      <c r="A379" s="85" t="s">
        <v>312</v>
      </c>
      <c r="B379" s="27"/>
      <c r="C379" s="109">
        <f t="shared" si="10"/>
        <v>0</v>
      </c>
      <c r="D379" s="27"/>
      <c r="F379" s="110"/>
    </row>
    <row r="380" spans="1:6" x14ac:dyDescent="0.2">
      <c r="A380" s="85" t="s">
        <v>313</v>
      </c>
      <c r="B380" s="27"/>
      <c r="C380" s="109">
        <f t="shared" si="10"/>
        <v>0</v>
      </c>
      <c r="D380" s="27"/>
      <c r="F380" s="110"/>
    </row>
    <row r="381" spans="1:6" x14ac:dyDescent="0.2">
      <c r="A381" s="85" t="s">
        <v>314</v>
      </c>
      <c r="B381" s="27"/>
      <c r="C381" s="109">
        <f t="shared" si="10"/>
        <v>0</v>
      </c>
      <c r="D381" s="27"/>
      <c r="F381" s="110"/>
    </row>
    <row r="382" spans="1:6" x14ac:dyDescent="0.2">
      <c r="A382" s="83"/>
      <c r="B382" s="33"/>
      <c r="C382" s="113"/>
      <c r="D382" s="33"/>
      <c r="F382" s="110"/>
    </row>
    <row r="383" spans="1:6" x14ac:dyDescent="0.2">
      <c r="A383" s="85"/>
      <c r="B383" s="35">
        <f>+B272</f>
        <v>17526335.340000004</v>
      </c>
      <c r="C383" s="35">
        <f>+C272</f>
        <v>100</v>
      </c>
      <c r="D383" s="35"/>
      <c r="F383" s="110"/>
    </row>
    <row r="386" spans="1:6" x14ac:dyDescent="0.2">
      <c r="A386" s="16" t="s">
        <v>315</v>
      </c>
    </row>
    <row r="387" spans="1:6" ht="28.5" customHeight="1" x14ac:dyDescent="0.2">
      <c r="A387" s="63" t="s">
        <v>316</v>
      </c>
      <c r="B387" s="64" t="s">
        <v>55</v>
      </c>
      <c r="C387" s="100" t="s">
        <v>56</v>
      </c>
      <c r="D387" s="100" t="s">
        <v>317</v>
      </c>
      <c r="E387" s="114" t="s">
        <v>9</v>
      </c>
      <c r="F387" s="64" t="s">
        <v>153</v>
      </c>
    </row>
    <row r="388" spans="1:6" x14ac:dyDescent="0.2">
      <c r="A388" s="42" t="s">
        <v>318</v>
      </c>
      <c r="B388" s="58">
        <f>SUM(B389:B398)</f>
        <v>-146012463.31999999</v>
      </c>
      <c r="C388" s="58">
        <f>SUM(C389:C398)</f>
        <v>-146162760.78000003</v>
      </c>
      <c r="D388" s="58">
        <f>SUM(D389:D398)</f>
        <v>0</v>
      </c>
      <c r="E388" s="25">
        <v>0</v>
      </c>
      <c r="F388" s="115">
        <v>0</v>
      </c>
    </row>
    <row r="389" spans="1:6" x14ac:dyDescent="0.2">
      <c r="A389" s="78" t="s">
        <v>319</v>
      </c>
      <c r="B389" s="38">
        <v>76387.429999999993</v>
      </c>
      <c r="C389" s="108">
        <v>76387.429999999993</v>
      </c>
      <c r="D389" s="27">
        <f>+C389-B389</f>
        <v>0</v>
      </c>
      <c r="E389" s="27"/>
      <c r="F389" s="31"/>
    </row>
    <row r="390" spans="1:6" x14ac:dyDescent="0.2">
      <c r="A390" s="78" t="s">
        <v>320</v>
      </c>
      <c r="B390" s="27">
        <v>75148.73</v>
      </c>
      <c r="C390" s="116">
        <v>-75148.73</v>
      </c>
      <c r="D390" s="27">
        <f>B390+C390</f>
        <v>0</v>
      </c>
      <c r="E390" s="27"/>
      <c r="F390" s="31"/>
    </row>
    <row r="391" spans="1:6" x14ac:dyDescent="0.2">
      <c r="A391" s="78" t="s">
        <v>321</v>
      </c>
      <c r="B391" s="27">
        <v>-480280</v>
      </c>
      <c r="C391" s="116">
        <v>-480280</v>
      </c>
      <c r="D391" s="27">
        <f t="shared" ref="D391:D397" si="11">+C391-B391</f>
        <v>0</v>
      </c>
      <c r="E391" s="27"/>
      <c r="F391" s="31"/>
    </row>
    <row r="392" spans="1:6" x14ac:dyDescent="0.2">
      <c r="A392" s="78" t="s">
        <v>322</v>
      </c>
      <c r="B392" s="27">
        <v>-1288427.8600000001</v>
      </c>
      <c r="C392" s="116">
        <v>-1288427.8600000001</v>
      </c>
      <c r="D392" s="27">
        <f t="shared" si="11"/>
        <v>0</v>
      </c>
      <c r="E392" s="27"/>
      <c r="F392" s="31"/>
    </row>
    <row r="393" spans="1:6" x14ac:dyDescent="0.2">
      <c r="A393" s="78" t="s">
        <v>323</v>
      </c>
      <c r="B393" s="27">
        <v>-9507207.0500000007</v>
      </c>
      <c r="C393" s="116">
        <v>-9507207.0500000007</v>
      </c>
      <c r="D393" s="27">
        <f t="shared" si="11"/>
        <v>0</v>
      </c>
      <c r="E393" s="27"/>
      <c r="F393" s="31"/>
    </row>
    <row r="394" spans="1:6" x14ac:dyDescent="0.2">
      <c r="A394" s="78" t="s">
        <v>324</v>
      </c>
      <c r="B394" s="27">
        <v>-103352909.43000001</v>
      </c>
      <c r="C394" s="116">
        <v>-103352909.43000001</v>
      </c>
      <c r="D394" s="27">
        <f t="shared" si="11"/>
        <v>0</v>
      </c>
      <c r="E394" s="27"/>
      <c r="F394" s="31"/>
    </row>
    <row r="395" spans="1:6" x14ac:dyDescent="0.2">
      <c r="A395" s="78" t="s">
        <v>325</v>
      </c>
      <c r="B395" s="27">
        <v>0</v>
      </c>
      <c r="D395" s="27">
        <f t="shared" si="11"/>
        <v>0</v>
      </c>
      <c r="E395" s="27"/>
      <c r="F395" s="31"/>
    </row>
    <row r="396" spans="1:6" x14ac:dyDescent="0.2">
      <c r="A396" s="78" t="s">
        <v>326</v>
      </c>
      <c r="B396" s="27">
        <v>-32303281.140000001</v>
      </c>
      <c r="C396" s="116">
        <v>-32303281.140000001</v>
      </c>
      <c r="D396" s="27">
        <f t="shared" si="11"/>
        <v>0</v>
      </c>
      <c r="E396" s="27"/>
      <c r="F396" s="31"/>
    </row>
    <row r="397" spans="1:6" x14ac:dyDescent="0.2">
      <c r="A397" s="78" t="s">
        <v>327</v>
      </c>
      <c r="B397" s="27">
        <v>768106</v>
      </c>
      <c r="C397" s="108">
        <v>768106</v>
      </c>
      <c r="D397" s="27">
        <f t="shared" si="11"/>
        <v>0</v>
      </c>
      <c r="E397" s="27"/>
      <c r="F397" s="31"/>
    </row>
    <row r="398" spans="1:6" x14ac:dyDescent="0.2">
      <c r="A398" s="47"/>
      <c r="B398" s="33"/>
      <c r="C398" s="33"/>
      <c r="D398" s="33"/>
      <c r="E398" s="33"/>
      <c r="F398" s="117"/>
    </row>
    <row r="399" spans="1:6" x14ac:dyDescent="0.2">
      <c r="B399" s="35">
        <f>+B388</f>
        <v>-146012463.31999999</v>
      </c>
      <c r="C399" s="35">
        <f>+C388</f>
        <v>-146162760.78000003</v>
      </c>
      <c r="D399" s="118"/>
      <c r="E399" s="119"/>
      <c r="F399" s="120"/>
    </row>
    <row r="402" spans="1:7" ht="27" customHeight="1" x14ac:dyDescent="0.2">
      <c r="A402" s="102" t="s">
        <v>328</v>
      </c>
      <c r="B402" s="103" t="s">
        <v>55</v>
      </c>
      <c r="C402" s="23" t="s">
        <v>56</v>
      </c>
      <c r="D402" s="23" t="s">
        <v>317</v>
      </c>
      <c r="E402" s="121" t="s">
        <v>153</v>
      </c>
    </row>
    <row r="403" spans="1:7" x14ac:dyDescent="0.2">
      <c r="A403" s="42" t="s">
        <v>329</v>
      </c>
      <c r="B403" s="58"/>
      <c r="C403" s="104"/>
      <c r="D403" s="104">
        <f>+C403</f>
        <v>0</v>
      </c>
      <c r="E403" s="25"/>
      <c r="G403" s="62"/>
    </row>
    <row r="404" spans="1:7" x14ac:dyDescent="0.2">
      <c r="A404" s="78" t="s">
        <v>330</v>
      </c>
      <c r="B404" s="27">
        <v>136518.74</v>
      </c>
      <c r="C404" s="27">
        <v>136518.74</v>
      </c>
      <c r="D404" s="27">
        <f>+C404-B404</f>
        <v>0</v>
      </c>
      <c r="E404" s="27"/>
    </row>
    <row r="405" spans="1:7" x14ac:dyDescent="0.2">
      <c r="A405" s="78" t="s">
        <v>331</v>
      </c>
      <c r="B405" s="27">
        <v>764801.56</v>
      </c>
      <c r="C405" s="27">
        <v>764801.56</v>
      </c>
      <c r="D405" s="27">
        <v>0</v>
      </c>
      <c r="E405" s="27"/>
    </row>
    <row r="406" spans="1:7" x14ac:dyDescent="0.2">
      <c r="A406" s="78" t="s">
        <v>332</v>
      </c>
      <c r="B406" s="27">
        <v>6593916.1699999999</v>
      </c>
      <c r="C406" s="27">
        <v>6593916.1699999999</v>
      </c>
      <c r="D406" s="27">
        <v>0</v>
      </c>
      <c r="E406" s="27"/>
    </row>
    <row r="407" spans="1:7" x14ac:dyDescent="0.2">
      <c r="A407" s="78" t="s">
        <v>333</v>
      </c>
      <c r="B407" s="27">
        <v>4528805.42</v>
      </c>
      <c r="C407" s="27">
        <v>4528805.42</v>
      </c>
      <c r="D407" s="27">
        <v>0</v>
      </c>
      <c r="E407" s="27"/>
    </row>
    <row r="408" spans="1:7" x14ac:dyDescent="0.2">
      <c r="A408" s="78" t="s">
        <v>334</v>
      </c>
      <c r="B408" s="27">
        <v>2740666.59</v>
      </c>
      <c r="C408" s="27">
        <v>2740666.59</v>
      </c>
      <c r="D408" s="27">
        <v>0</v>
      </c>
      <c r="E408" s="27"/>
    </row>
    <row r="409" spans="1:7" x14ac:dyDescent="0.2">
      <c r="A409" s="78" t="s">
        <v>335</v>
      </c>
      <c r="B409" s="27">
        <v>249971.1</v>
      </c>
      <c r="C409" s="27">
        <v>249971.1</v>
      </c>
      <c r="D409" s="27">
        <f>+C409-B409</f>
        <v>0</v>
      </c>
      <c r="E409" s="27"/>
    </row>
    <row r="410" spans="1:7" x14ac:dyDescent="0.2">
      <c r="A410" s="78" t="s">
        <v>336</v>
      </c>
      <c r="B410" s="27">
        <v>12248727.65</v>
      </c>
      <c r="C410" s="27">
        <v>12248727.65</v>
      </c>
      <c r="D410" s="27">
        <f>+C410-B410</f>
        <v>0</v>
      </c>
      <c r="E410" s="27"/>
    </row>
    <row r="411" spans="1:7" x14ac:dyDescent="0.2">
      <c r="A411" s="78" t="s">
        <v>337</v>
      </c>
      <c r="B411" s="27">
        <v>8166732.7800000003</v>
      </c>
      <c r="C411" s="27">
        <v>8166732.7800000003</v>
      </c>
      <c r="D411" s="27">
        <v>0</v>
      </c>
      <c r="E411" s="27"/>
    </row>
    <row r="412" spans="1:7" x14ac:dyDescent="0.2">
      <c r="A412" s="78" t="s">
        <v>338</v>
      </c>
      <c r="B412" s="27">
        <v>9831647.2799999993</v>
      </c>
      <c r="C412" s="27">
        <v>9831647.2799999993</v>
      </c>
      <c r="D412" s="27">
        <f>+C412-B412</f>
        <v>0</v>
      </c>
      <c r="E412" s="27"/>
    </row>
    <row r="413" spans="1:7" x14ac:dyDescent="0.2">
      <c r="A413" s="78" t="s">
        <v>339</v>
      </c>
      <c r="B413" s="27">
        <v>10932267.390000001</v>
      </c>
      <c r="C413" s="27">
        <v>10932267.390000001</v>
      </c>
      <c r="D413" s="27">
        <f>+C413-B413</f>
        <v>0</v>
      </c>
      <c r="E413" s="27"/>
    </row>
    <row r="414" spans="1:7" x14ac:dyDescent="0.2">
      <c r="A414" s="78" t="s">
        <v>340</v>
      </c>
      <c r="B414" s="27">
        <v>7325924.9000000004</v>
      </c>
      <c r="C414" s="27">
        <v>7325924.9000000004</v>
      </c>
      <c r="D414" s="27">
        <f>+C414-B414</f>
        <v>0</v>
      </c>
      <c r="E414" s="27"/>
    </row>
    <row r="415" spans="1:7" x14ac:dyDescent="0.2">
      <c r="A415" s="78" t="s">
        <v>341</v>
      </c>
      <c r="B415" s="27">
        <v>-802011.37</v>
      </c>
      <c r="C415" s="27">
        <v>-802011.37</v>
      </c>
      <c r="D415" s="27">
        <f>+C415-B415</f>
        <v>0</v>
      </c>
      <c r="E415" s="27"/>
    </row>
    <row r="416" spans="1:7" x14ac:dyDescent="0.2">
      <c r="A416" s="78" t="s">
        <v>342</v>
      </c>
      <c r="B416" s="27">
        <v>-47484.6</v>
      </c>
      <c r="C416" s="27">
        <v>-47484.6</v>
      </c>
      <c r="D416" s="27">
        <f>+B416-C416</f>
        <v>0</v>
      </c>
      <c r="E416" s="27"/>
    </row>
    <row r="417" spans="1:5" x14ac:dyDescent="0.2">
      <c r="A417" s="85" t="s">
        <v>343</v>
      </c>
      <c r="B417" s="27">
        <v>-31678563.66</v>
      </c>
      <c r="C417" s="27">
        <v>-31678563.66</v>
      </c>
      <c r="D417" s="27">
        <f>+C417-B417</f>
        <v>0</v>
      </c>
      <c r="E417" s="27"/>
    </row>
    <row r="418" spans="1:5" x14ac:dyDescent="0.2">
      <c r="A418" s="29" t="s">
        <v>344</v>
      </c>
      <c r="B418" s="28">
        <f>SUM(B404:B417)</f>
        <v>30991919.949999999</v>
      </c>
      <c r="C418" s="28">
        <f>SUM(C404:C417)</f>
        <v>30991919.949999999</v>
      </c>
      <c r="D418" s="28">
        <f>SUM(D404:D417)</f>
        <v>0</v>
      </c>
      <c r="E418" s="27"/>
    </row>
    <row r="419" spans="1:5" x14ac:dyDescent="0.2">
      <c r="A419" s="29"/>
      <c r="B419" s="27"/>
      <c r="C419" s="27"/>
      <c r="D419" s="27"/>
      <c r="E419" s="27"/>
    </row>
    <row r="420" spans="1:5" x14ac:dyDescent="0.2">
      <c r="A420" s="47" t="s">
        <v>345</v>
      </c>
      <c r="B420" s="122">
        <f>+B418</f>
        <v>30991919.949999999</v>
      </c>
      <c r="C420" s="122">
        <f>+C418+C403</f>
        <v>30991919.949999999</v>
      </c>
      <c r="D420" s="122">
        <f>+D418+D403</f>
        <v>0</v>
      </c>
      <c r="E420" s="33"/>
    </row>
    <row r="421" spans="1:5" x14ac:dyDescent="0.2">
      <c r="A421" s="34"/>
      <c r="B421" s="123">
        <f>+B420</f>
        <v>30991919.949999999</v>
      </c>
      <c r="C421" s="123">
        <f>+C420</f>
        <v>30991919.949999999</v>
      </c>
      <c r="D421" s="124"/>
      <c r="E421" s="51"/>
    </row>
    <row r="424" spans="1:5" x14ac:dyDescent="0.2">
      <c r="A424" s="16" t="s">
        <v>346</v>
      </c>
    </row>
    <row r="425" spans="1:5" ht="30.75" customHeight="1" x14ac:dyDescent="0.2">
      <c r="A425" s="102" t="s">
        <v>347</v>
      </c>
      <c r="B425" s="103" t="s">
        <v>55</v>
      </c>
      <c r="C425" s="23" t="s">
        <v>56</v>
      </c>
      <c r="D425" s="23" t="s">
        <v>57</v>
      </c>
    </row>
    <row r="426" spans="1:5" x14ac:dyDescent="0.2">
      <c r="A426" s="24" t="s">
        <v>348</v>
      </c>
      <c r="B426" s="58">
        <f>+B435</f>
        <v>13485095.180000002</v>
      </c>
      <c r="C426" s="58">
        <f>+C435</f>
        <v>16256646.969999997</v>
      </c>
      <c r="D426" s="58">
        <f t="shared" ref="D426:D434" si="12">+C426-B426</f>
        <v>2771551.7899999954</v>
      </c>
    </row>
    <row r="427" spans="1:5" x14ac:dyDescent="0.2">
      <c r="A427" s="59" t="s">
        <v>349</v>
      </c>
      <c r="B427" s="27">
        <v>9939670.4199999999</v>
      </c>
      <c r="C427" s="27">
        <v>12103068.199999999</v>
      </c>
      <c r="D427" s="27">
        <f t="shared" si="12"/>
        <v>2163397.7799999993</v>
      </c>
    </row>
    <row r="428" spans="1:5" x14ac:dyDescent="0.2">
      <c r="A428" s="59" t="s">
        <v>350</v>
      </c>
      <c r="B428" s="27">
        <v>2841316.74</v>
      </c>
      <c r="C428" s="27">
        <v>2976043.63</v>
      </c>
      <c r="D428" s="27">
        <f t="shared" si="12"/>
        <v>134726.88999999966</v>
      </c>
    </row>
    <row r="429" spans="1:5" x14ac:dyDescent="0.2">
      <c r="A429" s="59" t="s">
        <v>351</v>
      </c>
      <c r="B429" s="27">
        <v>597646.64</v>
      </c>
      <c r="C429" s="27">
        <v>1001134.52</v>
      </c>
      <c r="D429" s="27">
        <f t="shared" si="12"/>
        <v>403487.88</v>
      </c>
    </row>
    <row r="430" spans="1:5" x14ac:dyDescent="0.2">
      <c r="A430" s="59" t="s">
        <v>352</v>
      </c>
      <c r="B430" s="27">
        <v>75453.16</v>
      </c>
      <c r="C430" s="27">
        <v>99070.68</v>
      </c>
      <c r="D430" s="27">
        <f t="shared" si="12"/>
        <v>23617.51999999999</v>
      </c>
    </row>
    <row r="431" spans="1:5" x14ac:dyDescent="0.2">
      <c r="A431" s="59" t="s">
        <v>353</v>
      </c>
      <c r="B431" s="27">
        <v>31008.22</v>
      </c>
      <c r="C431" s="27">
        <v>77329.94</v>
      </c>
      <c r="D431" s="27">
        <f t="shared" si="12"/>
        <v>46321.72</v>
      </c>
    </row>
    <row r="432" spans="1:5" x14ac:dyDescent="0.2">
      <c r="A432" s="59" t="s">
        <v>354</v>
      </c>
      <c r="B432" s="27"/>
      <c r="C432" s="27"/>
      <c r="D432" s="27">
        <f t="shared" si="12"/>
        <v>0</v>
      </c>
    </row>
    <row r="433" spans="1:4" x14ac:dyDescent="0.2">
      <c r="A433" s="59" t="s">
        <v>355</v>
      </c>
      <c r="B433" s="27"/>
      <c r="C433" s="27"/>
      <c r="D433" s="27">
        <f t="shared" si="12"/>
        <v>0</v>
      </c>
    </row>
    <row r="434" spans="1:4" x14ac:dyDescent="0.2">
      <c r="A434" s="59" t="s">
        <v>356</v>
      </c>
      <c r="B434" s="27"/>
      <c r="C434" s="27"/>
      <c r="D434" s="27">
        <f t="shared" si="12"/>
        <v>0</v>
      </c>
    </row>
    <row r="435" spans="1:4" x14ac:dyDescent="0.2">
      <c r="A435" s="83" t="s">
        <v>357</v>
      </c>
      <c r="B435" s="33">
        <f>+SUM(B427:B434)</f>
        <v>13485095.180000002</v>
      </c>
      <c r="C435" s="33">
        <f>+SUM(C427:C434)</f>
        <v>16256646.969999997</v>
      </c>
      <c r="D435" s="33">
        <f>+C435-B435</f>
        <v>2771551.7899999954</v>
      </c>
    </row>
    <row r="436" spans="1:4" x14ac:dyDescent="0.2">
      <c r="A436" s="85"/>
      <c r="B436" s="35">
        <f>+B426</f>
        <v>13485095.180000002</v>
      </c>
      <c r="C436" s="35">
        <f t="shared" ref="C436:D436" si="13">+C426</f>
        <v>16256646.969999997</v>
      </c>
      <c r="D436" s="35">
        <f t="shared" si="13"/>
        <v>2771551.7899999954</v>
      </c>
    </row>
    <row r="437" spans="1:4" x14ac:dyDescent="0.2">
      <c r="A437" s="85"/>
      <c r="B437" s="36"/>
      <c r="C437" s="36"/>
      <c r="D437" s="36"/>
    </row>
    <row r="439" spans="1:4" ht="24" customHeight="1" x14ac:dyDescent="0.2">
      <c r="A439" s="102" t="s">
        <v>358</v>
      </c>
      <c r="B439" s="103" t="s">
        <v>57</v>
      </c>
      <c r="C439" s="23" t="s">
        <v>359</v>
      </c>
      <c r="D439" s="13"/>
    </row>
    <row r="440" spans="1:4" x14ac:dyDescent="0.2">
      <c r="A440" s="24" t="s">
        <v>360</v>
      </c>
      <c r="B440" s="115"/>
      <c r="C440" s="25"/>
      <c r="D440" s="36"/>
    </row>
    <row r="441" spans="1:4" x14ac:dyDescent="0.2">
      <c r="A441" s="26"/>
      <c r="B441" s="31"/>
      <c r="C441" s="27"/>
      <c r="D441" s="36"/>
    </row>
    <row r="442" spans="1:4" x14ac:dyDescent="0.2">
      <c r="A442" s="26" t="s">
        <v>59</v>
      </c>
      <c r="B442" s="125">
        <f>+B443</f>
        <v>0</v>
      </c>
      <c r="C442" s="27"/>
      <c r="D442" s="36"/>
    </row>
    <row r="443" spans="1:4" x14ac:dyDescent="0.2">
      <c r="A443" s="59" t="s">
        <v>361</v>
      </c>
      <c r="B443" s="31">
        <v>0</v>
      </c>
      <c r="C443" s="27"/>
      <c r="D443" s="36"/>
    </row>
    <row r="444" spans="1:4" x14ac:dyDescent="0.2">
      <c r="A444" s="26"/>
      <c r="B444" s="31"/>
      <c r="C444" s="27"/>
      <c r="D444" s="36"/>
    </row>
    <row r="445" spans="1:4" x14ac:dyDescent="0.2">
      <c r="A445" s="26" t="s">
        <v>61</v>
      </c>
      <c r="B445" s="125">
        <f>SUM(B446:B451)</f>
        <v>377105.30000000005</v>
      </c>
      <c r="C445" s="126">
        <f>SUM(C446:C451)</f>
        <v>1</v>
      </c>
      <c r="D445" s="36"/>
    </row>
    <row r="446" spans="1:4" x14ac:dyDescent="0.2">
      <c r="A446" s="59" t="s">
        <v>362</v>
      </c>
      <c r="B446" s="31">
        <v>110088.4</v>
      </c>
      <c r="C446" s="127">
        <f>+B446/B445</f>
        <v>0.29193013198170376</v>
      </c>
      <c r="D446" s="36"/>
    </row>
    <row r="447" spans="1:4" x14ac:dyDescent="0.2">
      <c r="A447" s="59" t="s">
        <v>363</v>
      </c>
      <c r="B447" s="31">
        <v>267016.90000000002</v>
      </c>
      <c r="C447" s="127">
        <f>+B447/B445</f>
        <v>0.70806986801829619</v>
      </c>
      <c r="D447" s="36"/>
    </row>
    <row r="448" spans="1:4" x14ac:dyDescent="0.2">
      <c r="A448" s="59" t="s">
        <v>364</v>
      </c>
      <c r="B448" s="31"/>
      <c r="C448" s="127"/>
      <c r="D448" s="36"/>
    </row>
    <row r="449" spans="1:6" x14ac:dyDescent="0.2">
      <c r="A449" s="59" t="s">
        <v>365</v>
      </c>
      <c r="B449" s="31"/>
      <c r="C449" s="127"/>
      <c r="D449" s="36"/>
    </row>
    <row r="450" spans="1:6" x14ac:dyDescent="0.2">
      <c r="A450" s="59" t="s">
        <v>366</v>
      </c>
      <c r="B450" s="31"/>
      <c r="C450" s="127"/>
      <c r="D450" s="36"/>
    </row>
    <row r="451" spans="1:6" x14ac:dyDescent="0.2">
      <c r="A451" s="59" t="s">
        <v>367</v>
      </c>
      <c r="B451" s="31"/>
      <c r="C451" s="127"/>
      <c r="D451" s="36"/>
    </row>
    <row r="452" spans="1:6" x14ac:dyDescent="0.2">
      <c r="A452" s="26"/>
      <c r="B452" s="31"/>
      <c r="C452" s="27"/>
      <c r="D452" s="36"/>
    </row>
    <row r="453" spans="1:6" x14ac:dyDescent="0.2">
      <c r="A453" s="26" t="s">
        <v>368</v>
      </c>
      <c r="B453" s="31"/>
      <c r="C453" s="27"/>
      <c r="D453" s="36"/>
      <c r="E453" s="13"/>
      <c r="F453" s="13"/>
    </row>
    <row r="454" spans="1:6" x14ac:dyDescent="0.2">
      <c r="A454" s="32"/>
      <c r="B454" s="117"/>
      <c r="C454" s="33"/>
      <c r="D454" s="36"/>
      <c r="E454" s="13"/>
      <c r="F454" s="13"/>
    </row>
    <row r="455" spans="1:6" x14ac:dyDescent="0.2">
      <c r="A455" s="34"/>
      <c r="B455" s="35">
        <f>+B445</f>
        <v>377105.30000000005</v>
      </c>
      <c r="C455" s="128">
        <f>+C445</f>
        <v>1</v>
      </c>
      <c r="D455" s="36"/>
      <c r="E455" s="13"/>
      <c r="F455" s="13"/>
    </row>
    <row r="456" spans="1:6" x14ac:dyDescent="0.2">
      <c r="A456" s="34"/>
      <c r="B456" s="36"/>
      <c r="C456" s="36"/>
      <c r="D456" s="36"/>
      <c r="E456" s="13"/>
      <c r="F456" s="13"/>
    </row>
    <row r="457" spans="1:6" x14ac:dyDescent="0.2">
      <c r="D457" s="13"/>
      <c r="E457" s="13"/>
      <c r="F457" s="13"/>
    </row>
    <row r="458" spans="1:6" x14ac:dyDescent="0.2">
      <c r="A458" s="16" t="s">
        <v>369</v>
      </c>
      <c r="E458" s="13"/>
      <c r="F458" s="13"/>
    </row>
    <row r="459" spans="1:6" ht="12" customHeight="1" x14ac:dyDescent="0.2">
      <c r="A459" s="16" t="s">
        <v>370</v>
      </c>
      <c r="E459" s="13"/>
      <c r="F459" s="13"/>
    </row>
    <row r="460" spans="1:6" x14ac:dyDescent="0.2">
      <c r="A460" s="7"/>
      <c r="B460" s="7"/>
      <c r="C460" s="7"/>
      <c r="D460" s="7"/>
      <c r="E460" s="13"/>
      <c r="F460" s="13"/>
    </row>
    <row r="461" spans="1:6" x14ac:dyDescent="0.2">
      <c r="A461" s="129" t="s">
        <v>371</v>
      </c>
      <c r="B461" s="130"/>
      <c r="C461" s="130"/>
      <c r="D461" s="131"/>
      <c r="E461" s="13"/>
      <c r="F461" s="13"/>
    </row>
    <row r="462" spans="1:6" x14ac:dyDescent="0.2">
      <c r="A462" s="132" t="s">
        <v>372</v>
      </c>
      <c r="B462" s="133"/>
      <c r="C462" s="133"/>
      <c r="D462" s="134"/>
      <c r="E462" s="13"/>
      <c r="F462" s="13"/>
    </row>
    <row r="463" spans="1:6" x14ac:dyDescent="0.2">
      <c r="A463" s="135" t="s">
        <v>373</v>
      </c>
      <c r="B463" s="136"/>
      <c r="C463" s="136"/>
      <c r="D463" s="137"/>
      <c r="E463" s="13"/>
      <c r="F463" s="13"/>
    </row>
    <row r="464" spans="1:6" x14ac:dyDescent="0.2">
      <c r="A464" s="138" t="s">
        <v>374</v>
      </c>
      <c r="B464" s="139"/>
      <c r="D464" s="140">
        <v>33116771.620000001</v>
      </c>
      <c r="E464" s="13"/>
      <c r="F464" s="13"/>
    </row>
    <row r="465" spans="1:6" x14ac:dyDescent="0.2">
      <c r="A465" s="141"/>
      <c r="B465" s="141"/>
      <c r="C465" s="13"/>
      <c r="E465" s="13"/>
      <c r="F465" s="13"/>
    </row>
    <row r="466" spans="1:6" x14ac:dyDescent="0.2">
      <c r="A466" s="142" t="s">
        <v>375</v>
      </c>
      <c r="B466" s="142"/>
      <c r="C466" s="143"/>
      <c r="D466" s="144">
        <v>1.88</v>
      </c>
      <c r="E466" s="13"/>
      <c r="F466" s="13"/>
    </row>
    <row r="467" spans="1:6" x14ac:dyDescent="0.2">
      <c r="A467" s="145" t="s">
        <v>376</v>
      </c>
      <c r="B467" s="145"/>
      <c r="C467" s="144" t="s">
        <v>377</v>
      </c>
      <c r="D467" s="146"/>
      <c r="E467" s="13"/>
      <c r="F467" s="13"/>
    </row>
    <row r="468" spans="1:6" x14ac:dyDescent="0.2">
      <c r="A468" s="145" t="s">
        <v>378</v>
      </c>
      <c r="B468" s="145"/>
      <c r="C468" s="144" t="s">
        <v>377</v>
      </c>
      <c r="D468" s="146"/>
      <c r="E468" s="13"/>
      <c r="F468" s="13"/>
    </row>
    <row r="469" spans="1:6" x14ac:dyDescent="0.2">
      <c r="A469" s="145" t="s">
        <v>379</v>
      </c>
      <c r="B469" s="145"/>
      <c r="C469" s="144" t="s">
        <v>377</v>
      </c>
      <c r="D469" s="146"/>
      <c r="E469" s="13"/>
      <c r="F469" s="13"/>
    </row>
    <row r="470" spans="1:6" x14ac:dyDescent="0.2">
      <c r="A470" s="145" t="s">
        <v>380</v>
      </c>
      <c r="B470" s="145"/>
      <c r="C470" s="144" t="s">
        <v>377</v>
      </c>
      <c r="D470" s="146"/>
      <c r="E470" s="13"/>
      <c r="F470" s="13"/>
    </row>
    <row r="471" spans="1:6" x14ac:dyDescent="0.2">
      <c r="A471" s="147" t="s">
        <v>381</v>
      </c>
      <c r="B471" s="148"/>
      <c r="C471" s="149">
        <v>1.88</v>
      </c>
      <c r="D471" s="146"/>
      <c r="E471" s="13"/>
      <c r="F471" s="13"/>
    </row>
    <row r="472" spans="1:6" x14ac:dyDescent="0.2">
      <c r="A472" s="141"/>
      <c r="B472" s="141"/>
      <c r="C472" s="13"/>
      <c r="E472" s="13"/>
      <c r="F472" s="13"/>
    </row>
    <row r="473" spans="1:6" x14ac:dyDescent="0.2">
      <c r="A473" s="142" t="s">
        <v>382</v>
      </c>
      <c r="B473" s="142"/>
      <c r="C473" s="143"/>
      <c r="D473" s="150">
        <f>SUM(C474:C477)</f>
        <v>-75148.73</v>
      </c>
      <c r="E473" s="13"/>
      <c r="F473" s="13"/>
    </row>
    <row r="474" spans="1:6" x14ac:dyDescent="0.2">
      <c r="A474" s="145" t="s">
        <v>383</v>
      </c>
      <c r="B474" s="145"/>
      <c r="C474" s="149"/>
      <c r="D474" s="146"/>
      <c r="E474" s="13"/>
      <c r="F474" s="13"/>
    </row>
    <row r="475" spans="1:6" x14ac:dyDescent="0.2">
      <c r="A475" s="145" t="s">
        <v>384</v>
      </c>
      <c r="B475" s="145"/>
      <c r="C475" s="144">
        <v>0</v>
      </c>
      <c r="D475" s="146"/>
      <c r="E475" s="13"/>
      <c r="F475" s="13"/>
    </row>
    <row r="476" spans="1:6" x14ac:dyDescent="0.2">
      <c r="A476" s="145" t="s">
        <v>385</v>
      </c>
      <c r="B476" s="145"/>
      <c r="C476" s="151">
        <f>+[1]EFE!O16</f>
        <v>-75148.73</v>
      </c>
      <c r="D476" s="146"/>
      <c r="E476" s="13"/>
      <c r="F476" s="13"/>
    </row>
    <row r="477" spans="1:6" x14ac:dyDescent="0.2">
      <c r="A477" s="152" t="s">
        <v>386</v>
      </c>
      <c r="B477" s="153"/>
      <c r="C477" s="154">
        <f>+'NOTAS (2)'!D417</f>
        <v>0</v>
      </c>
      <c r="D477" s="155"/>
      <c r="E477" s="13"/>
      <c r="F477" s="13"/>
    </row>
    <row r="478" spans="1:6" x14ac:dyDescent="0.2">
      <c r="A478" s="141"/>
      <c r="B478" s="141"/>
      <c r="E478" s="13"/>
      <c r="F478" s="13"/>
    </row>
    <row r="479" spans="1:6" x14ac:dyDescent="0.2">
      <c r="A479" s="156" t="s">
        <v>387</v>
      </c>
      <c r="B479" s="156"/>
      <c r="D479" s="157">
        <f>+D464+D466+D473</f>
        <v>33041624.77</v>
      </c>
      <c r="E479" s="158"/>
      <c r="F479" s="13"/>
    </row>
    <row r="480" spans="1:6" x14ac:dyDescent="0.2">
      <c r="A480" s="7"/>
      <c r="B480" s="7"/>
      <c r="C480" s="7"/>
      <c r="D480" s="7"/>
      <c r="E480" s="13"/>
      <c r="F480" s="13"/>
    </row>
    <row r="481" spans="1:6" x14ac:dyDescent="0.2">
      <c r="A481" s="7"/>
      <c r="B481" s="7"/>
      <c r="C481" s="7"/>
      <c r="D481" s="7"/>
      <c r="E481" s="13"/>
      <c r="F481" s="13"/>
    </row>
    <row r="482" spans="1:6" x14ac:dyDescent="0.2">
      <c r="A482" s="129" t="s">
        <v>388</v>
      </c>
      <c r="B482" s="130"/>
      <c r="C482" s="130"/>
      <c r="D482" s="131"/>
      <c r="E482" s="13"/>
      <c r="F482" s="13"/>
    </row>
    <row r="483" spans="1:6" x14ac:dyDescent="0.2">
      <c r="A483" s="132" t="str">
        <f>+A462</f>
        <v>Correspondiente del 1 de enero al 31 de marzo de 2017</v>
      </c>
      <c r="B483" s="133"/>
      <c r="C483" s="133"/>
      <c r="D483" s="134"/>
      <c r="E483" s="13"/>
      <c r="F483" s="13"/>
    </row>
    <row r="484" spans="1:6" x14ac:dyDescent="0.2">
      <c r="A484" s="135" t="s">
        <v>373</v>
      </c>
      <c r="B484" s="136"/>
      <c r="C484" s="136"/>
      <c r="D484" s="137"/>
      <c r="E484" s="13"/>
      <c r="F484" s="13"/>
    </row>
    <row r="485" spans="1:6" x14ac:dyDescent="0.2">
      <c r="A485" s="138" t="s">
        <v>389</v>
      </c>
      <c r="B485" s="139"/>
      <c r="D485" s="159">
        <v>17903440.640000001</v>
      </c>
      <c r="E485" s="13"/>
      <c r="F485" s="13"/>
    </row>
    <row r="486" spans="1:6" x14ac:dyDescent="0.2">
      <c r="A486" s="141"/>
      <c r="B486" s="141"/>
      <c r="E486" s="13"/>
      <c r="F486" s="13"/>
    </row>
    <row r="487" spans="1:6" x14ac:dyDescent="0.2">
      <c r="A487" s="160" t="s">
        <v>390</v>
      </c>
      <c r="B487" s="160"/>
      <c r="C487" s="143"/>
      <c r="D487" s="161">
        <f>SUM(C487:C504)</f>
        <v>377105.30000000005</v>
      </c>
      <c r="E487" s="13"/>
      <c r="F487" s="13"/>
    </row>
    <row r="488" spans="1:6" x14ac:dyDescent="0.2">
      <c r="A488" s="145" t="s">
        <v>391</v>
      </c>
      <c r="B488" s="145"/>
      <c r="C488" s="149">
        <f>+B446</f>
        <v>110088.4</v>
      </c>
      <c r="D488" s="162"/>
      <c r="E488" s="13"/>
      <c r="F488" s="13"/>
    </row>
    <row r="489" spans="1:6" x14ac:dyDescent="0.2">
      <c r="A489" s="145" t="s">
        <v>392</v>
      </c>
      <c r="B489" s="145"/>
      <c r="C489" s="149">
        <f>+B447</f>
        <v>267016.90000000002</v>
      </c>
      <c r="D489" s="162"/>
      <c r="E489" s="13"/>
      <c r="F489" s="13"/>
    </row>
    <row r="490" spans="1:6" x14ac:dyDescent="0.2">
      <c r="A490" s="145" t="s">
        <v>393</v>
      </c>
      <c r="B490" s="145"/>
      <c r="C490" s="149">
        <f>+B448</f>
        <v>0</v>
      </c>
      <c r="D490" s="162"/>
      <c r="E490" s="13"/>
      <c r="F490" s="13"/>
    </row>
    <row r="491" spans="1:6" x14ac:dyDescent="0.2">
      <c r="A491" s="145" t="s">
        <v>394</v>
      </c>
      <c r="B491" s="145"/>
      <c r="C491" s="149">
        <f>+B449</f>
        <v>0</v>
      </c>
      <c r="D491" s="162"/>
      <c r="E491" s="13"/>
      <c r="F491" s="13"/>
    </row>
    <row r="492" spans="1:6" x14ac:dyDescent="0.2">
      <c r="A492" s="145" t="s">
        <v>395</v>
      </c>
      <c r="B492" s="145"/>
      <c r="C492" s="144" t="s">
        <v>377</v>
      </c>
      <c r="D492" s="162"/>
      <c r="E492" s="13"/>
      <c r="F492" s="13"/>
    </row>
    <row r="493" spans="1:6" x14ac:dyDescent="0.2">
      <c r="A493" s="145" t="s">
        <v>396</v>
      </c>
      <c r="B493" s="145"/>
      <c r="C493" s="149">
        <f>+B450</f>
        <v>0</v>
      </c>
      <c r="D493" s="162"/>
      <c r="E493" s="13"/>
      <c r="F493" s="13"/>
    </row>
    <row r="494" spans="1:6" x14ac:dyDescent="0.2">
      <c r="A494" s="145" t="s">
        <v>397</v>
      </c>
      <c r="B494" s="145"/>
      <c r="C494" s="149">
        <f>+B451</f>
        <v>0</v>
      </c>
      <c r="D494" s="162"/>
      <c r="E494" s="13"/>
      <c r="F494" s="13"/>
    </row>
    <row r="495" spans="1:6" x14ac:dyDescent="0.2">
      <c r="A495" s="145" t="s">
        <v>398</v>
      </c>
      <c r="B495" s="145"/>
      <c r="C495" s="144" t="s">
        <v>377</v>
      </c>
      <c r="D495" s="162"/>
      <c r="E495" s="13"/>
      <c r="F495" s="13"/>
    </row>
    <row r="496" spans="1:6" x14ac:dyDescent="0.2">
      <c r="A496" s="145" t="s">
        <v>399</v>
      </c>
      <c r="B496" s="145"/>
      <c r="C496" s="144" t="s">
        <v>377</v>
      </c>
      <c r="D496" s="162"/>
      <c r="E496" s="13"/>
      <c r="F496" s="13"/>
    </row>
    <row r="497" spans="1:6" x14ac:dyDescent="0.2">
      <c r="A497" s="145" t="s">
        <v>400</v>
      </c>
      <c r="B497" s="145"/>
      <c r="C497" s="144" t="s">
        <v>377</v>
      </c>
      <c r="D497" s="162"/>
      <c r="E497" s="13"/>
      <c r="F497" s="13"/>
    </row>
    <row r="498" spans="1:6" x14ac:dyDescent="0.2">
      <c r="A498" s="145" t="s">
        <v>401</v>
      </c>
      <c r="B498" s="145"/>
      <c r="C498" s="144" t="s">
        <v>377</v>
      </c>
      <c r="D498" s="162"/>
      <c r="E498" s="13"/>
      <c r="F498" s="13"/>
    </row>
    <row r="499" spans="1:6" x14ac:dyDescent="0.2">
      <c r="A499" s="145" t="s">
        <v>402</v>
      </c>
      <c r="B499" s="145"/>
      <c r="C499" s="144" t="s">
        <v>377</v>
      </c>
      <c r="D499" s="162"/>
      <c r="E499" s="13"/>
      <c r="F499" s="13"/>
    </row>
    <row r="500" spans="1:6" x14ac:dyDescent="0.2">
      <c r="A500" s="145" t="s">
        <v>403</v>
      </c>
      <c r="B500" s="145"/>
      <c r="C500" s="144" t="s">
        <v>377</v>
      </c>
      <c r="D500" s="162"/>
      <c r="E500" s="13"/>
      <c r="F500" s="13"/>
    </row>
    <row r="501" spans="1:6" x14ac:dyDescent="0.2">
      <c r="A501" s="145" t="s">
        <v>404</v>
      </c>
      <c r="B501" s="145"/>
      <c r="C501" s="144" t="s">
        <v>377</v>
      </c>
      <c r="D501" s="162"/>
      <c r="E501" s="13"/>
      <c r="F501" s="13"/>
    </row>
    <row r="502" spans="1:6" x14ac:dyDescent="0.2">
      <c r="A502" s="145" t="s">
        <v>405</v>
      </c>
      <c r="B502" s="145"/>
      <c r="C502" s="144" t="s">
        <v>377</v>
      </c>
      <c r="D502" s="162"/>
      <c r="E502" s="13"/>
      <c r="F502" s="13"/>
    </row>
    <row r="503" spans="1:6" ht="12.75" customHeight="1" x14ac:dyDescent="0.2">
      <c r="A503" s="145" t="s">
        <v>406</v>
      </c>
      <c r="B503" s="145"/>
      <c r="C503" s="144" t="s">
        <v>377</v>
      </c>
      <c r="D503" s="162"/>
      <c r="E503" s="13"/>
      <c r="F503" s="13"/>
    </row>
    <row r="504" spans="1:6" x14ac:dyDescent="0.2">
      <c r="A504" s="163" t="s">
        <v>407</v>
      </c>
      <c r="B504" s="164"/>
      <c r="C504" s="144" t="s">
        <v>377</v>
      </c>
      <c r="D504" s="162"/>
      <c r="E504" s="13"/>
      <c r="F504" s="13"/>
    </row>
    <row r="505" spans="1:6" x14ac:dyDescent="0.2">
      <c r="A505" s="141"/>
      <c r="B505" s="141"/>
      <c r="E505" s="13"/>
      <c r="F505" s="13"/>
    </row>
    <row r="506" spans="1:6" x14ac:dyDescent="0.2">
      <c r="A506" s="160" t="s">
        <v>408</v>
      </c>
      <c r="B506" s="160"/>
      <c r="C506" s="143"/>
      <c r="D506" s="161">
        <f>SUM(C506:C513)</f>
        <v>0</v>
      </c>
      <c r="E506" s="13"/>
      <c r="F506" s="13"/>
    </row>
    <row r="507" spans="1:6" x14ac:dyDescent="0.2">
      <c r="A507" s="145" t="s">
        <v>409</v>
      </c>
      <c r="B507" s="145"/>
      <c r="C507" s="151"/>
      <c r="D507" s="162"/>
      <c r="E507" s="13"/>
      <c r="F507" s="13"/>
    </row>
    <row r="508" spans="1:6" x14ac:dyDescent="0.2">
      <c r="A508" s="145" t="s">
        <v>410</v>
      </c>
      <c r="B508" s="145"/>
      <c r="C508" s="144" t="s">
        <v>377</v>
      </c>
      <c r="D508" s="162"/>
      <c r="E508" s="13"/>
      <c r="F508" s="13"/>
    </row>
    <row r="509" spans="1:6" x14ac:dyDescent="0.2">
      <c r="A509" s="145" t="s">
        <v>411</v>
      </c>
      <c r="B509" s="145"/>
      <c r="C509" s="144" t="s">
        <v>377</v>
      </c>
      <c r="D509" s="162"/>
      <c r="E509" s="13"/>
      <c r="F509" s="13"/>
    </row>
    <row r="510" spans="1:6" x14ac:dyDescent="0.2">
      <c r="A510" s="145" t="s">
        <v>412</v>
      </c>
      <c r="B510" s="145"/>
      <c r="C510" s="144" t="s">
        <v>377</v>
      </c>
      <c r="D510" s="162"/>
      <c r="E510" s="13"/>
      <c r="F510" s="13"/>
    </row>
    <row r="511" spans="1:6" x14ac:dyDescent="0.2">
      <c r="A511" s="145" t="s">
        <v>413</v>
      </c>
      <c r="B511" s="145"/>
      <c r="C511" s="144" t="s">
        <v>377</v>
      </c>
      <c r="D511" s="162"/>
      <c r="E511" s="13"/>
      <c r="F511" s="13"/>
    </row>
    <row r="512" spans="1:6" x14ac:dyDescent="0.2">
      <c r="A512" s="145" t="s">
        <v>414</v>
      </c>
      <c r="B512" s="145"/>
      <c r="C512" s="149">
        <f>-D138</f>
        <v>0</v>
      </c>
      <c r="D512" s="162"/>
      <c r="E512" s="13"/>
      <c r="F512" s="13"/>
    </row>
    <row r="513" spans="1:6" x14ac:dyDescent="0.2">
      <c r="A513" s="163" t="s">
        <v>415</v>
      </c>
      <c r="B513" s="164"/>
      <c r="C513" s="149">
        <f>+[1]EFE!O17</f>
        <v>0</v>
      </c>
      <c r="D513" s="162"/>
      <c r="E513" s="13"/>
      <c r="F513" s="13"/>
    </row>
    <row r="514" spans="1:6" x14ac:dyDescent="0.2">
      <c r="A514" s="141"/>
      <c r="B514" s="141"/>
      <c r="E514" s="13"/>
      <c r="F514" s="13"/>
    </row>
    <row r="515" spans="1:6" x14ac:dyDescent="0.2">
      <c r="A515" s="165" t="s">
        <v>416</v>
      </c>
      <c r="D515" s="157">
        <f>+D485-D487+D506</f>
        <v>17526335.34</v>
      </c>
      <c r="E515" s="158" t="str">
        <f>IF(D515=[1]EA!I51," ","ERROR")</f>
        <v xml:space="preserve"> </v>
      </c>
      <c r="F515" s="13"/>
    </row>
    <row r="516" spans="1:6" x14ac:dyDescent="0.2">
      <c r="E516" s="13"/>
      <c r="F516" s="13"/>
    </row>
    <row r="517" spans="1:6" x14ac:dyDescent="0.2">
      <c r="D517" s="166"/>
      <c r="E517" s="13"/>
      <c r="F517" s="13"/>
    </row>
    <row r="518" spans="1:6" x14ac:dyDescent="0.2">
      <c r="D518" s="167"/>
      <c r="E518" s="13"/>
      <c r="F518" s="13"/>
    </row>
    <row r="519" spans="1:6" x14ac:dyDescent="0.2">
      <c r="E519" s="13"/>
      <c r="F519" s="13"/>
    </row>
    <row r="520" spans="1:6" x14ac:dyDescent="0.2">
      <c r="A520" s="15" t="s">
        <v>417</v>
      </c>
      <c r="B520" s="15"/>
      <c r="C520" s="15"/>
      <c r="D520" s="15"/>
      <c r="E520" s="15"/>
      <c r="F520" s="13"/>
    </row>
    <row r="521" spans="1:6" x14ac:dyDescent="0.2">
      <c r="A521" s="168"/>
      <c r="B521" s="168"/>
      <c r="C521" s="168"/>
      <c r="D521" s="168"/>
      <c r="E521" s="168"/>
      <c r="F521" s="13"/>
    </row>
    <row r="522" spans="1:6" x14ac:dyDescent="0.2">
      <c r="A522" s="168"/>
      <c r="B522" s="168"/>
      <c r="C522" s="168"/>
      <c r="D522" s="168"/>
      <c r="E522" s="168"/>
      <c r="F522" s="13"/>
    </row>
    <row r="523" spans="1:6" ht="21" customHeight="1" x14ac:dyDescent="0.2">
      <c r="A523" s="63" t="s">
        <v>418</v>
      </c>
      <c r="B523" s="64" t="s">
        <v>55</v>
      </c>
      <c r="C523" s="100" t="s">
        <v>56</v>
      </c>
      <c r="D523" s="100" t="s">
        <v>57</v>
      </c>
      <c r="E523" s="13"/>
      <c r="F523" s="13"/>
    </row>
    <row r="524" spans="1:6" x14ac:dyDescent="0.2">
      <c r="A524" s="24" t="s">
        <v>419</v>
      </c>
      <c r="B524" s="169">
        <v>0</v>
      </c>
      <c r="C524" s="115"/>
      <c r="D524" s="115"/>
      <c r="E524" s="13"/>
      <c r="F524" s="13"/>
    </row>
    <row r="525" spans="1:6" x14ac:dyDescent="0.2">
      <c r="A525" s="26" t="s">
        <v>420</v>
      </c>
      <c r="B525" s="170" t="s">
        <v>420</v>
      </c>
      <c r="C525" s="31" t="s">
        <v>420</v>
      </c>
      <c r="D525" s="31"/>
      <c r="E525" s="13"/>
      <c r="F525" s="13"/>
    </row>
    <row r="526" spans="1:6" x14ac:dyDescent="0.2">
      <c r="A526" s="32"/>
      <c r="B526" s="171">
        <v>0</v>
      </c>
      <c r="C526" s="172">
        <v>0</v>
      </c>
      <c r="D526" s="172">
        <v>0</v>
      </c>
      <c r="E526" s="13"/>
      <c r="F526" s="13"/>
    </row>
    <row r="527" spans="1:6" x14ac:dyDescent="0.2">
      <c r="A527" s="34"/>
      <c r="B527" s="173"/>
      <c r="C527" s="54"/>
      <c r="D527" s="54"/>
      <c r="E527" s="13"/>
      <c r="F527" s="13"/>
    </row>
    <row r="528" spans="1:6" x14ac:dyDescent="0.2">
      <c r="E528" s="13"/>
      <c r="F528" s="13"/>
    </row>
    <row r="529" spans="5:6" x14ac:dyDescent="0.2">
      <c r="E529" s="13"/>
      <c r="F529" s="13"/>
    </row>
    <row r="531" spans="5:6" ht="12.75" customHeight="1" x14ac:dyDescent="0.2"/>
  </sheetData>
  <mergeCells count="58">
    <mergeCell ref="A512:B512"/>
    <mergeCell ref="A513:B513"/>
    <mergeCell ref="A514:B514"/>
    <mergeCell ref="A520:E520"/>
    <mergeCell ref="A506:B506"/>
    <mergeCell ref="A507:B507"/>
    <mergeCell ref="A508:B508"/>
    <mergeCell ref="A509:B509"/>
    <mergeCell ref="A510:B510"/>
    <mergeCell ref="A511:B511"/>
    <mergeCell ref="A500:B500"/>
    <mergeCell ref="A501:B501"/>
    <mergeCell ref="A502:B502"/>
    <mergeCell ref="A503:B503"/>
    <mergeCell ref="A504:B504"/>
    <mergeCell ref="A505:B505"/>
    <mergeCell ref="A494:B494"/>
    <mergeCell ref="A495:B495"/>
    <mergeCell ref="A496:B496"/>
    <mergeCell ref="A497:B497"/>
    <mergeCell ref="A498:B498"/>
    <mergeCell ref="A499:B499"/>
    <mergeCell ref="A488:B488"/>
    <mergeCell ref="A489:B489"/>
    <mergeCell ref="A490:B490"/>
    <mergeCell ref="A491:B491"/>
    <mergeCell ref="A492:B492"/>
    <mergeCell ref="A493:B493"/>
    <mergeCell ref="A482:D482"/>
    <mergeCell ref="A483:D483"/>
    <mergeCell ref="A484:D484"/>
    <mergeCell ref="A485:B485"/>
    <mergeCell ref="A486:B486"/>
    <mergeCell ref="A487:B487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62:D462"/>
    <mergeCell ref="A463:D463"/>
    <mergeCell ref="A464:B464"/>
    <mergeCell ref="A465:B465"/>
    <mergeCell ref="A466:B466"/>
    <mergeCell ref="A467:B467"/>
    <mergeCell ref="A1:E1"/>
    <mergeCell ref="A2:F2"/>
    <mergeCell ref="A3:F3"/>
    <mergeCell ref="B5:E5"/>
    <mergeCell ref="A7:E7"/>
    <mergeCell ref="A461:D461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53 B194 B201 B207"/>
    <dataValidation allowBlank="1" showInputMessage="1" showErrorMessage="1" prompt="Corresponde al número de la cuenta de acuerdo al Plan de Cuentas emitido por el CONAC (DOF 22/11/2010)." sqref="A153"/>
    <dataValidation allowBlank="1" showInputMessage="1" showErrorMessage="1" prompt="Características cualitativas significativas que les impacten financieramente." sqref="C153:D153 D194 D201 D207"/>
    <dataValidation allowBlank="1" showInputMessage="1" showErrorMessage="1" prompt="Especificar origen de dicho recurso: Federal, Estatal, Municipal, Particulares." sqref="C194 C201 C207"/>
  </dataValidations>
  <pageMargins left="0.70866141732283472" right="0.70866141732283472" top="0.39370078740157483" bottom="0.74803149606299213" header="0.31496062992125984" footer="0.31496062992125984"/>
  <pageSetup scale="84" fitToHeight="0" orientation="landscape" r:id="rId1"/>
  <rowBreaks count="12" manualBreakCount="12">
    <brk id="44" max="5" man="1"/>
    <brk id="70" max="5" man="1"/>
    <brk id="119" max="5" man="1"/>
    <brk id="159" max="5" man="1"/>
    <brk id="206" max="5" man="1"/>
    <brk id="254" max="5" man="1"/>
    <brk id="303" max="5" man="1"/>
    <brk id="354" max="5" man="1"/>
    <brk id="399" max="5" man="1"/>
    <brk id="436" max="5" man="1"/>
    <brk id="481" max="5" man="1"/>
    <brk id="5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(2)</vt:lpstr>
      <vt:lpstr>'NOTAS (2)'!Área_de_impresión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2017-07-28T20:43:18Z</cp:lastPrinted>
  <dcterms:created xsi:type="dcterms:W3CDTF">2017-07-28T20:24:19Z</dcterms:created>
  <dcterms:modified xsi:type="dcterms:W3CDTF">2017-07-28T20:44:10Z</dcterms:modified>
</cp:coreProperties>
</file>