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OG" sheetId="15" r:id="rId2"/>
  </sheets>
  <calcPr calcId="152511"/>
</workbook>
</file>

<file path=xl/calcChain.xml><?xml version="1.0" encoding="utf-8"?>
<calcChain xmlns="http://schemas.openxmlformats.org/spreadsheetml/2006/main">
  <c r="G41" i="15" l="1"/>
  <c r="J10" i="15"/>
  <c r="J41" i="15" s="1"/>
  <c r="I10" i="15"/>
  <c r="H10" i="15"/>
  <c r="G10" i="15"/>
  <c r="E10" i="15"/>
  <c r="D10" i="15"/>
  <c r="F40" i="15"/>
  <c r="K40" i="15" s="1"/>
  <c r="J39" i="15"/>
  <c r="I39" i="15"/>
  <c r="H39" i="15"/>
  <c r="G39" i="15"/>
  <c r="E39" i="15"/>
  <c r="D39" i="15"/>
  <c r="F38" i="15"/>
  <c r="K38" i="15" s="1"/>
  <c r="F37" i="15"/>
  <c r="K37" i="15" s="1"/>
  <c r="F36" i="15"/>
  <c r="K36" i="15" s="1"/>
  <c r="J35" i="15"/>
  <c r="I35" i="15"/>
  <c r="H35" i="15"/>
  <c r="G35" i="15"/>
  <c r="E35" i="15"/>
  <c r="D35" i="15"/>
  <c r="J33" i="15"/>
  <c r="I33" i="15"/>
  <c r="H33" i="15"/>
  <c r="G33" i="15"/>
  <c r="J24" i="15"/>
  <c r="I24" i="15"/>
  <c r="H24" i="15"/>
  <c r="G24" i="15"/>
  <c r="J16" i="15"/>
  <c r="I16" i="15"/>
  <c r="I41" i="15" s="1"/>
  <c r="H16" i="15"/>
  <c r="H41" i="15" s="1"/>
  <c r="G16" i="15"/>
  <c r="F18" i="15"/>
  <c r="K18" i="15" s="1"/>
  <c r="F19" i="15"/>
  <c r="K19" i="15" s="1"/>
  <c r="F20" i="15"/>
  <c r="K20" i="15" s="1"/>
  <c r="F21" i="15"/>
  <c r="K21" i="15" s="1"/>
  <c r="F22" i="15"/>
  <c r="K22" i="15" s="1"/>
  <c r="F23" i="15"/>
  <c r="K23" i="15" s="1"/>
  <c r="D16" i="15"/>
  <c r="F12" i="15"/>
  <c r="K12" i="15" s="1"/>
  <c r="F13" i="15"/>
  <c r="K13" i="15" s="1"/>
  <c r="F14" i="15"/>
  <c r="K14" i="15" s="1"/>
  <c r="F15" i="15"/>
  <c r="K15" i="15" s="1"/>
  <c r="F35" i="15" l="1"/>
  <c r="K35" i="15"/>
  <c r="F39" i="15"/>
  <c r="K39" i="15" s="1"/>
  <c r="F11" i="15" l="1"/>
  <c r="K11" i="15" s="1"/>
  <c r="E24" i="15" l="1"/>
  <c r="F32" i="15"/>
  <c r="K32" i="15" s="1"/>
  <c r="F31" i="15"/>
  <c r="K31" i="15" s="1"/>
  <c r="E16" i="15"/>
  <c r="E41" i="15" l="1"/>
  <c r="E33" i="15"/>
  <c r="D33" i="15"/>
  <c r="D24" i="15"/>
  <c r="D41" i="15" s="1"/>
  <c r="F34" i="15"/>
  <c r="K34" i="15" s="1"/>
  <c r="F30" i="15"/>
  <c r="K30" i="15" s="1"/>
  <c r="F29" i="15"/>
  <c r="K29" i="15" s="1"/>
  <c r="F28" i="15"/>
  <c r="K28" i="15" s="1"/>
  <c r="F27" i="15"/>
  <c r="K27" i="15" s="1"/>
  <c r="F26" i="15"/>
  <c r="K26" i="15" s="1"/>
  <c r="F25" i="15"/>
  <c r="K25" i="15" s="1"/>
  <c r="F17" i="15"/>
  <c r="K17" i="15" s="1"/>
  <c r="F33" i="15" l="1"/>
  <c r="K33" i="15" s="1"/>
  <c r="F16" i="15"/>
  <c r="K16" i="15" s="1"/>
  <c r="F24" i="15"/>
  <c r="K24" i="15" s="1"/>
  <c r="F10" i="15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F41" i="15" l="1"/>
  <c r="E201" i="3"/>
  <c r="E212" i="3"/>
  <c r="E175" i="3"/>
  <c r="E145" i="3"/>
  <c r="E143" i="3"/>
  <c r="E122" i="3"/>
  <c r="E153" i="3"/>
  <c r="E164" i="3"/>
  <c r="K10" i="15"/>
  <c r="K41" i="15" s="1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<sst xmlns="http://schemas.openxmlformats.org/spreadsheetml/2006/main" count="292" uniqueCount="122">
  <si>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</si>
  <si>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</si>
  <si>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</si>
  <si>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</si>
  <si>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</si>
  <si>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</si>
  <si>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</si>
  <si>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</si>
  <si>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</si>
  <si>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</si>
  <si>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</si>
  <si>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</si>
  <si>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</si>
  <si>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</si>
  <si>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</si>
  <si>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</si>
  <si>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</si>
  <si>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</si>
  <si>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</si>
  <si>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</si>
  <si>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</si>
  <si>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</si>
  <si>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</si>
  <si>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</si>
  <si>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</si>
  <si>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</si>
  <si>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</si>
  <si>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</si>
  <si>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</si>
  <si>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</si>
  <si>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</si>
  <si>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</si>
  <si>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</si>
  <si>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</si>
  <si>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</si>
  <si>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</si>
  <si>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</si>
  <si>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</si>
  <si>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</si>
  <si>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</si>
  <si>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</si>
  <si>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</si>
  <si>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</si>
  <si>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</si>
  <si>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</si>
  <si>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</si>
  <si>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</si>
  <si>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</si>
  <si>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</si>
  <si>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</si>
  <si>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</si>
  <si>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</si>
  <si>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</si>
  <si>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</si>
  <si>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</si>
  <si>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</si>
  <si>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</si>
  <si>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</si>
  <si>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</si>
  <si>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</si>
  <si>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</si>
  <si>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</si>
  <si>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</si>
  <si>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</si>
  <si>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</si>
  <si>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</si>
  <si>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</si>
  <si>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</si>
  <si>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</si>
  <si>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</si>
  <si>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</si>
  <si>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</si>
  <si>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</si>
  <si>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</si>
  <si>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</si>
  <si>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Materiales y Suministros</t>
  </si>
  <si>
    <t>Servicios Generales</t>
  </si>
  <si>
    <t>Servicios Personales</t>
  </si>
  <si>
    <t>Modificado</t>
  </si>
  <si>
    <t>Devengado</t>
  </si>
  <si>
    <t>Transferencias, Asignaciones, Subsidios y Otras Ayudas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</si>
  <si>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</si>
  <si>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</si>
  <si>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</si>
  <si>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</si>
  <si>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</si>
  <si>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</si>
  <si>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</si>
  <si>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Combustibles, Lubricantes y Aditivos</t>
  </si>
  <si>
    <t>Otros Servicios Generales</t>
  </si>
  <si>
    <t>Pensiones y jubilaciones</t>
  </si>
  <si>
    <t>Servicios Básicos</t>
  </si>
  <si>
    <t>Servicios Oficiales</t>
  </si>
  <si>
    <t>Comprometido</t>
  </si>
  <si>
    <t>Ejercido</t>
  </si>
  <si>
    <t>ESTADO ANALÍTICO DEL EJERCICIO DEL PRESUPUESTO DE EGRESOS</t>
  </si>
  <si>
    <t>CLASIFICACIÓN POR OBJETO DEL GASTO (CAPÍTULO Y CONCEPTO)</t>
  </si>
  <si>
    <t>Del 1 de Enero al 31 de Marzo de 2017</t>
  </si>
  <si>
    <t>CENTRO DE EVALUACIÓN Y CONTROL DE CONFIANZA DEL ESTADO DE GUANAJUATO</t>
  </si>
  <si>
    <t>8 = ( 3 - 5 )</t>
  </si>
  <si>
    <t>Remuneraciones al Personal de Carácter Permanente</t>
  </si>
  <si>
    <t>Remunneraciones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</si>
  <si>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</si>
  <si>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</si>
  <si>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</si>
  <si>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</t>
  </si>
  <si>
    <t>Alimentos y Utensilios</t>
  </si>
  <si>
    <t>Materiales y Artículos de Construcción y Reparación</t>
  </si>
  <si>
    <t>Productos Químicos, Farmaceúticos y de Laboratorio</t>
  </si>
  <si>
    <t>Vestuario, Blancos y Prendas de Proteccion y Artículos</t>
  </si>
  <si>
    <t>Herramientas, Refacciones y Accesorios menores</t>
  </si>
  <si>
    <t>Servicios de Arrendamientos</t>
  </si>
  <si>
    <t>Servicios, Profesionales, Científicos, Técnicos y</t>
  </si>
  <si>
    <t>Servicios Financieros, Bancarios y Comerciales</t>
  </si>
  <si>
    <t>Servicio de Instalacíon, Reparación, Matenimiento</t>
  </si>
  <si>
    <t>Servicio de Traslado y Viáticos</t>
  </si>
  <si>
    <t xml:space="preserve">Bienes Muebles, Inmuebles e Intangibles </t>
  </si>
  <si>
    <t>Mobiliario y equipo de administracion</t>
  </si>
  <si>
    <t>Mobiliario y equipo adicional y recreativo</t>
  </si>
  <si>
    <t>Maquinaria, Otros equipos y herramientas</t>
  </si>
  <si>
    <t>Provisiones para contingencias y otras erogaciones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</si>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</sst>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1" applyNumberFormat="0" applyFon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1" fillId="17" borderId="13" applyNumberFormat="0" applyProtection="0">
      <alignment horizontal="left" vertical="center" indent="1"/>
    </xf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2" xfId="0" applyFont="1" applyFill="1" applyBorder="1"/>
    <xf numFmtId="0" fontId="16" fillId="0" borderId="0" xfId="0" applyFont="1"/>
    <xf numFmtId="0" fontId="12" fillId="4" borderId="2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2" fillId="7" borderId="9" xfId="0" applyFont="1" applyFill="1" applyBorder="1" applyAlignment="1">
      <alignment horizontal="center" vertical="center" wrapText="1"/>
    </xf>
    <xf numFmtId="43" fontId="16" fillId="4" borderId="10" xfId="2" applyFont="1" applyFill="1" applyBorder="1" applyAlignment="1">
      <alignment horizontal="right" vertical="top" wrapText="1"/>
    </xf>
    <xf numFmtId="43" fontId="16" fillId="4" borderId="10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43" fontId="17" fillId="4" borderId="10" xfId="2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43" fontId="17" fillId="4" borderId="9" xfId="2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4" fontId="0" fillId="0" borderId="0" xfId="0" applyNumberFormat="1"/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3"/>
  <sheetViews>
    <sheetView showGridLines="0" tabSelected="1" view="pageBreakPreview" zoomScale="85" zoomScaleNormal="85" zoomScaleSheetLayoutView="85" workbookViewId="0">
      <selection activeCell="C49" sqref="C49"/>
    </sheetView>
  </sheetViews>
  <sheetFormatPr baseColWidth="10" defaultRowHeight="12.75" x14ac:dyDescent="0.2"/>
  <cols>
    <col min="1" max="1" width="2.42578125" style="17" customWidth="1"/>
    <col min="2" max="2" width="4.5703125" style="20" customWidth="1"/>
    <col min="3" max="3" width="57.28515625" style="20" customWidth="1"/>
    <col min="4" max="11" width="19.7109375" style="20" customWidth="1"/>
    <col min="12" max="12" width="3.7109375" style="17" customWidth="1"/>
    <col min="13" max="16384" width="11.42578125" style="20"/>
  </cols>
  <sheetData>
    <row r="1" spans="2:11" ht="14.25" customHeight="1" x14ac:dyDescent="0.2">
      <c r="B1" s="40" t="s">
        <v>95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4.25" customHeight="1" x14ac:dyDescent="0.2">
      <c r="B2" s="40" t="s">
        <v>96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4.25" customHeight="1" x14ac:dyDescent="0.2">
      <c r="B3" s="40" t="s">
        <v>97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17" customFormat="1" ht="6.75" customHeight="1" x14ac:dyDescent="0.2"/>
    <row r="5" spans="2:11" s="17" customFormat="1" ht="18" customHeight="1" x14ac:dyDescent="0.2">
      <c r="C5" s="18" t="s">
        <v>2</v>
      </c>
      <c r="D5" s="21" t="s">
        <v>98</v>
      </c>
      <c r="E5" s="21"/>
      <c r="F5" s="21"/>
      <c r="G5" s="21"/>
      <c r="H5" s="19"/>
      <c r="I5" s="19"/>
      <c r="J5" s="19"/>
    </row>
    <row r="6" spans="2:11" s="17" customFormat="1" ht="6.75" customHeight="1" x14ac:dyDescent="0.2"/>
    <row r="7" spans="2:11" x14ac:dyDescent="0.2">
      <c r="B7" s="53" t="s">
        <v>73</v>
      </c>
      <c r="C7" s="53"/>
      <c r="D7" s="54" t="s">
        <v>81</v>
      </c>
      <c r="E7" s="54"/>
      <c r="F7" s="54"/>
      <c r="G7" s="54"/>
      <c r="H7" s="54"/>
      <c r="I7" s="54"/>
      <c r="J7" s="54"/>
      <c r="K7" s="54" t="s">
        <v>82</v>
      </c>
    </row>
    <row r="8" spans="2:11" ht="25.5" x14ac:dyDescent="0.2">
      <c r="B8" s="53"/>
      <c r="C8" s="53"/>
      <c r="D8" s="24" t="s">
        <v>83</v>
      </c>
      <c r="E8" s="24" t="s">
        <v>84</v>
      </c>
      <c r="F8" s="24" t="s">
        <v>78</v>
      </c>
      <c r="G8" s="24" t="s">
        <v>93</v>
      </c>
      <c r="H8" s="24" t="s">
        <v>79</v>
      </c>
      <c r="I8" s="24" t="s">
        <v>94</v>
      </c>
      <c r="J8" s="24" t="s">
        <v>85</v>
      </c>
      <c r="K8" s="54"/>
    </row>
    <row r="9" spans="2:11" ht="11.25" customHeight="1" x14ac:dyDescent="0.2">
      <c r="B9" s="53"/>
      <c r="C9" s="53"/>
      <c r="D9" s="24">
        <v>1</v>
      </c>
      <c r="E9" s="24">
        <v>2</v>
      </c>
      <c r="F9" s="24" t="s">
        <v>86</v>
      </c>
      <c r="G9" s="24">
        <v>4</v>
      </c>
      <c r="H9" s="24">
        <v>5</v>
      </c>
      <c r="I9" s="24">
        <v>6</v>
      </c>
      <c r="J9" s="24">
        <v>7</v>
      </c>
      <c r="K9" s="24" t="s">
        <v>99</v>
      </c>
    </row>
    <row r="10" spans="2:11" x14ac:dyDescent="0.2">
      <c r="B10" s="55" t="s">
        <v>77</v>
      </c>
      <c r="C10" s="56"/>
      <c r="D10" s="28">
        <f>SUM(D11:D15)</f>
        <v>74882546.129999995</v>
      </c>
      <c r="E10" s="28">
        <f>SUM(E11:E15)</f>
        <v>2596011.65</v>
      </c>
      <c r="F10" s="28">
        <f>+D10+E10</f>
        <v>77478557.780000001</v>
      </c>
      <c r="G10" s="28">
        <f t="shared" ref="G10:J10" si="0">SUM(G11:G15)</f>
        <v>16905840.93</v>
      </c>
      <c r="H10" s="28">
        <f t="shared" si="0"/>
        <v>13558335.370000001</v>
      </c>
      <c r="I10" s="28">
        <f t="shared" si="0"/>
        <v>13558335.370000001</v>
      </c>
      <c r="J10" s="28">
        <f t="shared" si="0"/>
        <v>13558335.370000001</v>
      </c>
      <c r="K10" s="28">
        <f t="shared" ref="K10:K34" si="1">+F10-H10</f>
        <v>63920222.409999996</v>
      </c>
    </row>
    <row r="11" spans="2:11" x14ac:dyDescent="0.2">
      <c r="B11" s="29"/>
      <c r="C11" s="30" t="s">
        <v>100</v>
      </c>
      <c r="D11" s="26">
        <v>20078880</v>
      </c>
      <c r="E11" s="26">
        <v>176206.07999999999</v>
      </c>
      <c r="F11" s="25">
        <f>+D11+E11</f>
        <v>20255086.079999998</v>
      </c>
      <c r="G11" s="26">
        <v>4939679.0999999996</v>
      </c>
      <c r="H11" s="26">
        <v>3889166.83</v>
      </c>
      <c r="I11" s="26">
        <v>3889166.83</v>
      </c>
      <c r="J11" s="26">
        <v>3889166.83</v>
      </c>
      <c r="K11" s="25">
        <f>+F11-H11</f>
        <v>16365919.249999998</v>
      </c>
    </row>
    <row r="12" spans="2:11" x14ac:dyDescent="0.2">
      <c r="B12" s="29"/>
      <c r="C12" s="30" t="s">
        <v>101</v>
      </c>
      <c r="D12" s="26">
        <v>28193892</v>
      </c>
      <c r="E12" s="26">
        <v>252508.54</v>
      </c>
      <c r="F12" s="25">
        <f t="shared" ref="F12:F15" si="2">+D12+E12</f>
        <v>28446400.539999999</v>
      </c>
      <c r="G12" s="26">
        <v>4785019.42</v>
      </c>
      <c r="H12" s="26">
        <v>3726977.64</v>
      </c>
      <c r="I12" s="26">
        <v>3726977.64</v>
      </c>
      <c r="J12" s="26">
        <v>3726977.64</v>
      </c>
      <c r="K12" s="25">
        <f t="shared" ref="K12:K15" si="3">+F12-H12</f>
        <v>24719422.899999999</v>
      </c>
    </row>
    <row r="13" spans="2:11" x14ac:dyDescent="0.2">
      <c r="B13" s="29"/>
      <c r="C13" s="30" t="s">
        <v>102</v>
      </c>
      <c r="D13" s="26">
        <v>6904313.8099999996</v>
      </c>
      <c r="E13" s="26">
        <v>61052.76</v>
      </c>
      <c r="F13" s="25">
        <f t="shared" si="2"/>
        <v>6965366.5699999994</v>
      </c>
      <c r="G13" s="26">
        <v>1500044.23</v>
      </c>
      <c r="H13" s="26">
        <v>1183105.93</v>
      </c>
      <c r="I13" s="26">
        <v>1183105.93</v>
      </c>
      <c r="J13" s="26">
        <v>1183105.93</v>
      </c>
      <c r="K13" s="25">
        <f t="shared" si="3"/>
        <v>5782260.6399999997</v>
      </c>
    </row>
    <row r="14" spans="2:11" x14ac:dyDescent="0.2">
      <c r="B14" s="29"/>
      <c r="C14" s="30" t="s">
        <v>103</v>
      </c>
      <c r="D14" s="26">
        <v>19683708.32</v>
      </c>
      <c r="E14" s="26">
        <v>2106039.36</v>
      </c>
      <c r="F14" s="25">
        <f t="shared" si="2"/>
        <v>21789747.68</v>
      </c>
      <c r="G14" s="26">
        <v>5681098.1799999997</v>
      </c>
      <c r="H14" s="26">
        <v>4759084.97</v>
      </c>
      <c r="I14" s="26">
        <v>4759084.97</v>
      </c>
      <c r="J14" s="26">
        <v>4759084.97</v>
      </c>
      <c r="K14" s="25">
        <f t="shared" si="3"/>
        <v>17030662.710000001</v>
      </c>
    </row>
    <row r="15" spans="2:11" x14ac:dyDescent="0.2">
      <c r="B15" s="29"/>
      <c r="C15" s="30" t="s">
        <v>104</v>
      </c>
      <c r="D15" s="26">
        <v>21752</v>
      </c>
      <c r="E15" s="26">
        <v>204.91</v>
      </c>
      <c r="F15" s="25">
        <f t="shared" si="2"/>
        <v>21956.91</v>
      </c>
      <c r="G15" s="26">
        <v>0</v>
      </c>
      <c r="H15" s="26">
        <v>0</v>
      </c>
      <c r="I15" s="26">
        <v>0</v>
      </c>
      <c r="J15" s="26">
        <v>0</v>
      </c>
      <c r="K15" s="25">
        <f t="shared" si="3"/>
        <v>21956.91</v>
      </c>
    </row>
    <row r="16" spans="2:11" x14ac:dyDescent="0.2">
      <c r="B16" s="55" t="s">
        <v>75</v>
      </c>
      <c r="C16" s="56"/>
      <c r="D16" s="28">
        <f>SUM(D17:D23)</f>
        <v>3951743.83</v>
      </c>
      <c r="E16" s="28">
        <f>SUM(E17:E23)</f>
        <v>713772.77</v>
      </c>
      <c r="F16" s="28">
        <f t="shared" ref="F16:F34" si="4">+D16+E16</f>
        <v>4665516.5999999996</v>
      </c>
      <c r="G16" s="28">
        <f t="shared" ref="G16:J16" si="5">SUM(G17:G23)</f>
        <v>3337314.98</v>
      </c>
      <c r="H16" s="28">
        <f t="shared" si="5"/>
        <v>282064.98000000004</v>
      </c>
      <c r="I16" s="28">
        <f t="shared" si="5"/>
        <v>282064.98000000004</v>
      </c>
      <c r="J16" s="28">
        <f t="shared" si="5"/>
        <v>282064.98000000004</v>
      </c>
      <c r="K16" s="28">
        <f t="shared" si="1"/>
        <v>4383451.6199999992</v>
      </c>
    </row>
    <row r="17" spans="2:11" x14ac:dyDescent="0.2">
      <c r="B17" s="29"/>
      <c r="C17" s="30" t="s">
        <v>105</v>
      </c>
      <c r="D17" s="26">
        <v>361000</v>
      </c>
      <c r="E17" s="26">
        <v>8410</v>
      </c>
      <c r="F17" s="26">
        <f t="shared" si="4"/>
        <v>369410</v>
      </c>
      <c r="G17" s="26">
        <v>201322.61</v>
      </c>
      <c r="H17" s="26">
        <v>71322.61</v>
      </c>
      <c r="I17" s="26">
        <v>71322.61</v>
      </c>
      <c r="J17" s="26">
        <v>71322.61</v>
      </c>
      <c r="K17" s="26">
        <f t="shared" si="1"/>
        <v>298087.39</v>
      </c>
    </row>
    <row r="18" spans="2:11" x14ac:dyDescent="0.2">
      <c r="B18" s="29"/>
      <c r="C18" s="30" t="s">
        <v>106</v>
      </c>
      <c r="D18" s="26">
        <v>400</v>
      </c>
      <c r="E18" s="26">
        <v>0</v>
      </c>
      <c r="F18" s="26">
        <f t="shared" si="4"/>
        <v>400</v>
      </c>
      <c r="G18" s="26">
        <v>0</v>
      </c>
      <c r="H18" s="26">
        <v>0</v>
      </c>
      <c r="I18" s="26">
        <v>0</v>
      </c>
      <c r="J18" s="26">
        <v>0</v>
      </c>
      <c r="K18" s="26">
        <f t="shared" si="1"/>
        <v>400</v>
      </c>
    </row>
    <row r="19" spans="2:11" x14ac:dyDescent="0.2">
      <c r="B19" s="29"/>
      <c r="C19" s="30" t="s">
        <v>107</v>
      </c>
      <c r="D19" s="26">
        <v>15800</v>
      </c>
      <c r="E19" s="26">
        <v>-15800</v>
      </c>
      <c r="F19" s="26">
        <f t="shared" si="4"/>
        <v>0</v>
      </c>
      <c r="G19" s="26">
        <v>0</v>
      </c>
      <c r="H19" s="26">
        <v>0</v>
      </c>
      <c r="I19" s="26">
        <v>0</v>
      </c>
      <c r="J19" s="26">
        <v>0</v>
      </c>
      <c r="K19" s="26">
        <f t="shared" si="1"/>
        <v>0</v>
      </c>
    </row>
    <row r="20" spans="2:11" ht="15" x14ac:dyDescent="0.25">
      <c r="B20" s="29"/>
      <c r="C20" s="30" t="s">
        <v>108</v>
      </c>
      <c r="D20" s="26">
        <v>2763095.83</v>
      </c>
      <c r="E20" s="37">
        <v>713772.77</v>
      </c>
      <c r="F20" s="26">
        <f t="shared" si="4"/>
        <v>3476868.6</v>
      </c>
      <c r="G20" s="26">
        <v>3050165.86</v>
      </c>
      <c r="H20" s="26">
        <v>124915.86</v>
      </c>
      <c r="I20" s="26">
        <v>124915.86</v>
      </c>
      <c r="J20" s="26">
        <v>124915.86</v>
      </c>
      <c r="K20" s="26">
        <f t="shared" si="1"/>
        <v>3351952.74</v>
      </c>
    </row>
    <row r="21" spans="2:11" x14ac:dyDescent="0.2">
      <c r="B21" s="29"/>
      <c r="C21" s="30" t="s">
        <v>88</v>
      </c>
      <c r="D21" s="26">
        <v>601800</v>
      </c>
      <c r="E21" s="26">
        <v>0</v>
      </c>
      <c r="F21" s="26">
        <f t="shared" si="4"/>
        <v>601800</v>
      </c>
      <c r="G21" s="26">
        <v>80449.679999999993</v>
      </c>
      <c r="H21" s="26">
        <v>80449.679999999993</v>
      </c>
      <c r="I21" s="26">
        <v>80449.679999999993</v>
      </c>
      <c r="J21" s="26">
        <v>80449.679999999993</v>
      </c>
      <c r="K21" s="26">
        <f t="shared" si="1"/>
        <v>521350.32</v>
      </c>
    </row>
    <row r="22" spans="2:11" x14ac:dyDescent="0.2">
      <c r="B22" s="29"/>
      <c r="C22" s="30" t="s">
        <v>109</v>
      </c>
      <c r="D22" s="26">
        <v>2000</v>
      </c>
      <c r="E22" s="26">
        <v>0</v>
      </c>
      <c r="F22" s="26">
        <f t="shared" si="4"/>
        <v>2000</v>
      </c>
      <c r="G22" s="26">
        <v>0</v>
      </c>
      <c r="H22" s="26">
        <v>0</v>
      </c>
      <c r="I22" s="26">
        <v>0</v>
      </c>
      <c r="J22" s="26">
        <v>0</v>
      </c>
      <c r="K22" s="26">
        <f t="shared" si="1"/>
        <v>2000</v>
      </c>
    </row>
    <row r="23" spans="2:11" x14ac:dyDescent="0.2">
      <c r="B23" s="29"/>
      <c r="C23" s="30" t="s">
        <v>110</v>
      </c>
      <c r="D23" s="26">
        <v>207648</v>
      </c>
      <c r="E23" s="26">
        <v>7390</v>
      </c>
      <c r="F23" s="26">
        <f t="shared" si="4"/>
        <v>215038</v>
      </c>
      <c r="G23" s="26">
        <v>5376.83</v>
      </c>
      <c r="H23" s="26">
        <v>5376.83</v>
      </c>
      <c r="I23" s="26">
        <v>5376.83</v>
      </c>
      <c r="J23" s="26">
        <v>5376.83</v>
      </c>
      <c r="K23" s="26">
        <f t="shared" si="1"/>
        <v>209661.17</v>
      </c>
    </row>
    <row r="24" spans="2:11" x14ac:dyDescent="0.2">
      <c r="B24" s="55" t="s">
        <v>76</v>
      </c>
      <c r="C24" s="56"/>
      <c r="D24" s="28">
        <f>SUM(D25:D32)</f>
        <v>10775263</v>
      </c>
      <c r="E24" s="28">
        <f>SUM(E25:E32)</f>
        <v>34908.839999999997</v>
      </c>
      <c r="F24" s="28">
        <f t="shared" si="4"/>
        <v>10810171.84</v>
      </c>
      <c r="G24" s="28">
        <f t="shared" ref="G24:J24" si="6">SUM(G25:G32)</f>
        <v>1399314.8800000001</v>
      </c>
      <c r="H24" s="28">
        <f t="shared" si="6"/>
        <v>1346394.6900000002</v>
      </c>
      <c r="I24" s="28">
        <f t="shared" si="6"/>
        <v>1346394.6900000002</v>
      </c>
      <c r="J24" s="28">
        <f t="shared" si="6"/>
        <v>1346394.6900000002</v>
      </c>
      <c r="K24" s="28">
        <f t="shared" si="1"/>
        <v>9463777.1500000004</v>
      </c>
    </row>
    <row r="25" spans="2:11" x14ac:dyDescent="0.2">
      <c r="B25" s="29"/>
      <c r="C25" s="30" t="s">
        <v>91</v>
      </c>
      <c r="D25" s="26">
        <v>1316595.6000000001</v>
      </c>
      <c r="E25" s="26">
        <v>0</v>
      </c>
      <c r="F25" s="26">
        <f t="shared" si="4"/>
        <v>1316595.6000000001</v>
      </c>
      <c r="G25" s="26">
        <v>304534.92</v>
      </c>
      <c r="H25" s="26">
        <v>304534.92</v>
      </c>
      <c r="I25" s="26">
        <v>304534.92</v>
      </c>
      <c r="J25" s="26">
        <v>304534.92</v>
      </c>
      <c r="K25" s="26">
        <f t="shared" si="1"/>
        <v>1012060.6800000002</v>
      </c>
    </row>
    <row r="26" spans="2:11" x14ac:dyDescent="0.2">
      <c r="B26" s="29"/>
      <c r="C26" s="30" t="s">
        <v>111</v>
      </c>
      <c r="D26" s="26">
        <v>1509784.67</v>
      </c>
      <c r="E26" s="26">
        <v>0</v>
      </c>
      <c r="F26" s="26">
        <f t="shared" si="4"/>
        <v>1509784.67</v>
      </c>
      <c r="G26" s="26">
        <v>13998.32</v>
      </c>
      <c r="H26" s="26">
        <v>13998.32</v>
      </c>
      <c r="I26" s="26">
        <v>13998.32</v>
      </c>
      <c r="J26" s="26">
        <v>13998.32</v>
      </c>
      <c r="K26" s="26">
        <f t="shared" si="1"/>
        <v>1495786.3499999999</v>
      </c>
    </row>
    <row r="27" spans="2:11" x14ac:dyDescent="0.2">
      <c r="B27" s="29"/>
      <c r="C27" s="30" t="s">
        <v>112</v>
      </c>
      <c r="D27" s="26">
        <v>1215000</v>
      </c>
      <c r="E27" s="26">
        <v>155000</v>
      </c>
      <c r="F27" s="26">
        <f t="shared" si="4"/>
        <v>1370000</v>
      </c>
      <c r="G27" s="26">
        <v>304387.98</v>
      </c>
      <c r="H27" s="26">
        <v>304387.98</v>
      </c>
      <c r="I27" s="26">
        <v>304387.98</v>
      </c>
      <c r="J27" s="26">
        <v>304387.98</v>
      </c>
      <c r="K27" s="26">
        <f t="shared" si="1"/>
        <v>1065612.02</v>
      </c>
    </row>
    <row r="28" spans="2:11" x14ac:dyDescent="0.2">
      <c r="B28" s="29"/>
      <c r="C28" s="30" t="s">
        <v>113</v>
      </c>
      <c r="D28" s="26">
        <v>120000</v>
      </c>
      <c r="E28" s="26">
        <v>0</v>
      </c>
      <c r="F28" s="26">
        <f t="shared" si="4"/>
        <v>120000</v>
      </c>
      <c r="G28" s="26">
        <v>0</v>
      </c>
      <c r="H28" s="26">
        <v>0</v>
      </c>
      <c r="I28" s="26">
        <v>0</v>
      </c>
      <c r="J28" s="26">
        <v>0</v>
      </c>
      <c r="K28" s="26">
        <f t="shared" si="1"/>
        <v>120000</v>
      </c>
    </row>
    <row r="29" spans="2:11" x14ac:dyDescent="0.2">
      <c r="B29" s="29"/>
      <c r="C29" s="30" t="s">
        <v>114</v>
      </c>
      <c r="D29" s="26">
        <v>4266593.28</v>
      </c>
      <c r="E29" s="26">
        <v>-155000</v>
      </c>
      <c r="F29" s="26">
        <f t="shared" si="4"/>
        <v>4111593.2800000003</v>
      </c>
      <c r="G29" s="26">
        <v>339221.58</v>
      </c>
      <c r="H29" s="26">
        <v>339221.58</v>
      </c>
      <c r="I29" s="26">
        <v>339221.58</v>
      </c>
      <c r="J29" s="26">
        <v>339221.58</v>
      </c>
      <c r="K29" s="26">
        <f t="shared" si="1"/>
        <v>3772371.7</v>
      </c>
    </row>
    <row r="30" spans="2:11" x14ac:dyDescent="0.2">
      <c r="B30" s="29"/>
      <c r="C30" s="30" t="s">
        <v>115</v>
      </c>
      <c r="D30" s="26">
        <v>552026.44999999995</v>
      </c>
      <c r="E30" s="26">
        <v>0</v>
      </c>
      <c r="F30" s="26">
        <f t="shared" si="4"/>
        <v>552026.44999999995</v>
      </c>
      <c r="G30" s="26">
        <v>63922.84</v>
      </c>
      <c r="H30" s="26">
        <v>63922.84</v>
      </c>
      <c r="I30" s="26">
        <v>63922.84</v>
      </c>
      <c r="J30" s="26">
        <v>63922.84</v>
      </c>
      <c r="K30" s="26">
        <f t="shared" si="1"/>
        <v>488103.61</v>
      </c>
    </row>
    <row r="31" spans="2:11" x14ac:dyDescent="0.2">
      <c r="B31" s="29"/>
      <c r="C31" s="30" t="s">
        <v>92</v>
      </c>
      <c r="D31" s="26">
        <v>500000</v>
      </c>
      <c r="E31" s="26">
        <v>0</v>
      </c>
      <c r="F31" s="26">
        <f t="shared" ref="F31:F32" si="7">+D31+E31</f>
        <v>500000</v>
      </c>
      <c r="G31" s="26">
        <v>102036</v>
      </c>
      <c r="H31" s="26">
        <v>102036</v>
      </c>
      <c r="I31" s="26">
        <v>102036</v>
      </c>
      <c r="J31" s="26">
        <v>102036</v>
      </c>
      <c r="K31" s="26">
        <f t="shared" si="1"/>
        <v>397964</v>
      </c>
    </row>
    <row r="32" spans="2:11" x14ac:dyDescent="0.2">
      <c r="B32" s="29"/>
      <c r="C32" s="30" t="s">
        <v>89</v>
      </c>
      <c r="D32" s="26">
        <v>1295263</v>
      </c>
      <c r="E32" s="26">
        <v>34908.839999999997</v>
      </c>
      <c r="F32" s="26">
        <f t="shared" si="7"/>
        <v>1330171.8400000001</v>
      </c>
      <c r="G32" s="26">
        <v>271213.24</v>
      </c>
      <c r="H32" s="26">
        <v>218293.05</v>
      </c>
      <c r="I32" s="26">
        <v>218293.05</v>
      </c>
      <c r="J32" s="26">
        <v>218293.05</v>
      </c>
      <c r="K32" s="26">
        <f t="shared" si="1"/>
        <v>1111878.79</v>
      </c>
    </row>
    <row r="33" spans="1:12" x14ac:dyDescent="0.2">
      <c r="B33" s="55" t="s">
        <v>80</v>
      </c>
      <c r="C33" s="56"/>
      <c r="D33" s="28">
        <f>SUM(D34:D34)</f>
        <v>0</v>
      </c>
      <c r="E33" s="28">
        <f>SUM(E34:E34)</f>
        <v>30000</v>
      </c>
      <c r="F33" s="28">
        <f t="shared" si="4"/>
        <v>30000</v>
      </c>
      <c r="G33" s="28">
        <f t="shared" ref="G33:J33" si="8">SUM(G34:G34)</f>
        <v>9680.8799999999992</v>
      </c>
      <c r="H33" s="28">
        <f t="shared" si="8"/>
        <v>9680.8799999999992</v>
      </c>
      <c r="I33" s="28">
        <f t="shared" si="8"/>
        <v>9680.8799999999992</v>
      </c>
      <c r="J33" s="28">
        <f t="shared" si="8"/>
        <v>9680.8799999999992</v>
      </c>
      <c r="K33" s="28">
        <f t="shared" si="1"/>
        <v>20319.120000000003</v>
      </c>
    </row>
    <row r="34" spans="1:12" x14ac:dyDescent="0.2">
      <c r="B34" s="29"/>
      <c r="C34" s="34" t="s">
        <v>90</v>
      </c>
      <c r="D34" s="26">
        <v>0</v>
      </c>
      <c r="E34" s="26">
        <v>30000</v>
      </c>
      <c r="F34" s="26">
        <f t="shared" si="4"/>
        <v>30000</v>
      </c>
      <c r="G34" s="26">
        <v>9680.8799999999992</v>
      </c>
      <c r="H34" s="26">
        <v>9680.8799999999992</v>
      </c>
      <c r="I34" s="26">
        <v>9680.8799999999992</v>
      </c>
      <c r="J34" s="26">
        <v>9680.8799999999992</v>
      </c>
      <c r="K34" s="26">
        <f t="shared" si="1"/>
        <v>20319.120000000003</v>
      </c>
    </row>
    <row r="35" spans="1:12" ht="12.75" customHeight="1" x14ac:dyDescent="0.2">
      <c r="B35" s="38" t="s">
        <v>116</v>
      </c>
      <c r="C35" s="36"/>
      <c r="D35" s="28">
        <f>SUM(D36:D38)</f>
        <v>20000</v>
      </c>
      <c r="E35" s="28">
        <f>SUM(E36:E38)</f>
        <v>4074108.81</v>
      </c>
      <c r="F35" s="28">
        <f>+D35+E35</f>
        <v>4094108.81</v>
      </c>
      <c r="G35" s="28">
        <f t="shared" ref="G35:J35" si="9">SUM(G36:G38)</f>
        <v>1513548.81</v>
      </c>
      <c r="H35" s="28">
        <f t="shared" si="9"/>
        <v>1513548.81</v>
      </c>
      <c r="I35" s="28">
        <f t="shared" si="9"/>
        <v>1513548.81</v>
      </c>
      <c r="J35" s="28">
        <f t="shared" si="9"/>
        <v>1513548.81</v>
      </c>
      <c r="K35" s="28">
        <f>+F35-H35</f>
        <v>2580560</v>
      </c>
    </row>
    <row r="36" spans="1:12" x14ac:dyDescent="0.2">
      <c r="B36" s="35"/>
      <c r="C36" s="34" t="s">
        <v>117</v>
      </c>
      <c r="D36" s="26">
        <v>0</v>
      </c>
      <c r="E36" s="26">
        <v>4050000</v>
      </c>
      <c r="F36" s="26">
        <f t="shared" ref="F36:F40" si="10">+D36+E36</f>
        <v>4050000</v>
      </c>
      <c r="G36" s="26">
        <v>1489440</v>
      </c>
      <c r="H36" s="26">
        <v>1489440</v>
      </c>
      <c r="I36" s="26">
        <v>1489440</v>
      </c>
      <c r="J36" s="26">
        <v>1489440</v>
      </c>
      <c r="K36" s="26">
        <f t="shared" ref="K36:K38" si="11">+F36-H36</f>
        <v>2560560</v>
      </c>
    </row>
    <row r="37" spans="1:12" x14ac:dyDescent="0.2">
      <c r="B37" s="35"/>
      <c r="C37" s="34" t="s">
        <v>118</v>
      </c>
      <c r="D37" s="26">
        <v>20000</v>
      </c>
      <c r="E37" s="26">
        <v>0</v>
      </c>
      <c r="F37" s="26">
        <f t="shared" si="10"/>
        <v>20000</v>
      </c>
      <c r="G37" s="26">
        <v>0</v>
      </c>
      <c r="H37" s="26">
        <v>0</v>
      </c>
      <c r="I37" s="26">
        <v>0</v>
      </c>
      <c r="J37" s="26">
        <v>0</v>
      </c>
      <c r="K37" s="26">
        <f t="shared" si="11"/>
        <v>20000</v>
      </c>
    </row>
    <row r="38" spans="1:12" x14ac:dyDescent="0.2">
      <c r="B38" s="29"/>
      <c r="C38" s="34" t="s">
        <v>119</v>
      </c>
      <c r="D38" s="26">
        <v>0</v>
      </c>
      <c r="E38" s="26">
        <v>24108.81</v>
      </c>
      <c r="F38" s="26">
        <f t="shared" si="10"/>
        <v>24108.81</v>
      </c>
      <c r="G38" s="26">
        <v>24108.81</v>
      </c>
      <c r="H38" s="26">
        <v>24108.81</v>
      </c>
      <c r="I38" s="26">
        <v>24108.81</v>
      </c>
      <c r="J38" s="26">
        <v>24108.81</v>
      </c>
      <c r="K38" s="26">
        <f t="shared" si="11"/>
        <v>0</v>
      </c>
    </row>
    <row r="39" spans="1:12" x14ac:dyDescent="0.2">
      <c r="B39" s="39" t="s">
        <v>120</v>
      </c>
      <c r="C39" s="34"/>
      <c r="D39" s="28">
        <f>SUM(D40)</f>
        <v>0</v>
      </c>
      <c r="E39" s="28">
        <f>SUM(E40)</f>
        <v>10500080</v>
      </c>
      <c r="F39" s="28">
        <f>+D39+E39</f>
        <v>10500080</v>
      </c>
      <c r="G39" s="28">
        <f t="shared" ref="G39:J39" si="12">SUM(G40)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8">
        <f>+F39-H39</f>
        <v>10500080</v>
      </c>
    </row>
    <row r="40" spans="1:12" x14ac:dyDescent="0.2">
      <c r="B40" s="29"/>
      <c r="C40" s="34" t="s">
        <v>121</v>
      </c>
      <c r="D40" s="26">
        <v>0</v>
      </c>
      <c r="E40" s="26">
        <v>10500080</v>
      </c>
      <c r="F40" s="26">
        <f t="shared" si="10"/>
        <v>10500080</v>
      </c>
      <c r="G40" s="26">
        <v>0</v>
      </c>
      <c r="H40" s="26">
        <v>0</v>
      </c>
      <c r="I40" s="26">
        <v>0</v>
      </c>
      <c r="J40" s="26">
        <v>0</v>
      </c>
      <c r="K40" s="26">
        <f t="shared" ref="K40" si="13">+F40-H40</f>
        <v>10500080</v>
      </c>
    </row>
    <row r="41" spans="1:12" s="23" customFormat="1" x14ac:dyDescent="0.2">
      <c r="A41" s="22"/>
      <c r="B41" s="31"/>
      <c r="C41" s="32" t="s">
        <v>87</v>
      </c>
      <c r="D41" s="33">
        <f>+D10+D16+D24+D33+D35+D39</f>
        <v>89629552.959999993</v>
      </c>
      <c r="E41" s="33">
        <f>+E10+E16+E24+E33+E35+E39</f>
        <v>17948882.07</v>
      </c>
      <c r="F41" s="33">
        <f t="shared" ref="F41:K41" si="14">+F10+F16+F24+F33+F35+F39</f>
        <v>107578435.03</v>
      </c>
      <c r="G41" s="33">
        <f t="shared" si="14"/>
        <v>23165700.479999997</v>
      </c>
      <c r="H41" s="33">
        <f t="shared" si="14"/>
        <v>16710024.730000002</v>
      </c>
      <c r="I41" s="33">
        <f t="shared" si="14"/>
        <v>16710024.730000002</v>
      </c>
      <c r="J41" s="33">
        <f t="shared" si="14"/>
        <v>16710024.730000002</v>
      </c>
      <c r="K41" s="33">
        <f t="shared" si="14"/>
        <v>90868410.300000012</v>
      </c>
      <c r="L41" s="22"/>
    </row>
    <row r="43" spans="1:12" x14ac:dyDescent="0.2">
      <c r="B43" s="16" t="s">
        <v>74</v>
      </c>
      <c r="F43" s="27"/>
      <c r="G43" s="27"/>
      <c r="H43" s="27"/>
      <c r="I43" s="27"/>
      <c r="J43" s="27"/>
      <c r="K43" s="27"/>
    </row>
  </sheetData>
  <mergeCells count="10">
    <mergeCell ref="B10:C10"/>
    <mergeCell ref="B16:C16"/>
    <mergeCell ref="B24:C24"/>
    <mergeCell ref="B33:C33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54" fitToHeight="0" orientation="landscape" r:id="rId1"/>
  <ignoredErrors>
    <ignoredError sqref="F10 F16 F24 F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2017-08-17T15:49:36Z</dcterms:modified>
</cp:coreProperties>
</file>