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152" i="1" l="1"/>
  <c r="H151" i="1"/>
  <c r="H150" i="1"/>
  <c r="H149" i="1"/>
  <c r="H148" i="1"/>
  <c r="H147" i="1"/>
  <c r="H146" i="1"/>
  <c r="G145" i="1"/>
  <c r="F145" i="1"/>
  <c r="H145" i="1" s="1"/>
  <c r="E145" i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H128" i="1" s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H108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E93" i="1"/>
  <c r="H93" i="1" s="1"/>
  <c r="H92" i="1"/>
  <c r="H91" i="1"/>
  <c r="H90" i="1"/>
  <c r="H89" i="1"/>
  <c r="G88" i="1"/>
  <c r="G79" i="1" s="1"/>
  <c r="F88" i="1"/>
  <c r="E88" i="1"/>
  <c r="E79" i="1" s="1"/>
  <c r="D88" i="1"/>
  <c r="C88" i="1"/>
  <c r="C79" i="1" s="1"/>
  <c r="H87" i="1"/>
  <c r="H86" i="1"/>
  <c r="H85" i="1"/>
  <c r="H84" i="1"/>
  <c r="H83" i="1"/>
  <c r="H82" i="1"/>
  <c r="H81" i="1"/>
  <c r="H80" i="1"/>
  <c r="G80" i="1"/>
  <c r="F80" i="1"/>
  <c r="E80" i="1"/>
  <c r="D80" i="1"/>
  <c r="D79" i="1" s="1"/>
  <c r="C80" i="1"/>
  <c r="F79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H66" i="1"/>
  <c r="G66" i="1"/>
  <c r="F66" i="1"/>
  <c r="E66" i="1"/>
  <c r="D66" i="1"/>
  <c r="C66" i="1"/>
  <c r="H65" i="1"/>
  <c r="E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H53" i="1"/>
  <c r="G53" i="1"/>
  <c r="F53" i="1"/>
  <c r="E53" i="1"/>
  <c r="D53" i="1"/>
  <c r="C53" i="1"/>
  <c r="H52" i="1"/>
  <c r="E52" i="1"/>
  <c r="H51" i="1"/>
  <c r="H50" i="1"/>
  <c r="H49" i="1"/>
  <c r="E49" i="1"/>
  <c r="H48" i="1"/>
  <c r="H47" i="1"/>
  <c r="H46" i="1"/>
  <c r="E45" i="1"/>
  <c r="H45" i="1" s="1"/>
  <c r="E44" i="1"/>
  <c r="H44" i="1" s="1"/>
  <c r="G43" i="1"/>
  <c r="F43" i="1"/>
  <c r="D43" i="1"/>
  <c r="C43" i="1"/>
  <c r="H42" i="1"/>
  <c r="H41" i="1"/>
  <c r="H40" i="1"/>
  <c r="H39" i="1"/>
  <c r="E38" i="1"/>
  <c r="H38" i="1" s="1"/>
  <c r="H37" i="1"/>
  <c r="H36" i="1"/>
  <c r="H35" i="1"/>
  <c r="H34" i="1"/>
  <c r="G33" i="1"/>
  <c r="G4" i="1" s="1"/>
  <c r="G154" i="1" s="1"/>
  <c r="F33" i="1"/>
  <c r="E33" i="1"/>
  <c r="H33" i="1" s="1"/>
  <c r="D33" i="1"/>
  <c r="C33" i="1"/>
  <c r="C4" i="1" s="1"/>
  <c r="C154" i="1" s="1"/>
  <c r="E32" i="1"/>
  <c r="H32" i="1" s="1"/>
  <c r="E31" i="1"/>
  <c r="H31" i="1" s="1"/>
  <c r="E30" i="1"/>
  <c r="H30" i="1" s="1"/>
  <c r="H29" i="1"/>
  <c r="H28" i="1"/>
  <c r="E28" i="1"/>
  <c r="H27" i="1"/>
  <c r="E27" i="1"/>
  <c r="H26" i="1"/>
  <c r="E26" i="1"/>
  <c r="H25" i="1"/>
  <c r="E25" i="1"/>
  <c r="H24" i="1"/>
  <c r="E24" i="1"/>
  <c r="G23" i="1"/>
  <c r="F23" i="1"/>
  <c r="D23" i="1"/>
  <c r="C23" i="1"/>
  <c r="H22" i="1"/>
  <c r="E22" i="1"/>
  <c r="H21" i="1"/>
  <c r="E20" i="1"/>
  <c r="H20" i="1" s="1"/>
  <c r="E19" i="1"/>
  <c r="H19" i="1" s="1"/>
  <c r="E18" i="1"/>
  <c r="H18" i="1" s="1"/>
  <c r="E17" i="1"/>
  <c r="H17" i="1" s="1"/>
  <c r="H16" i="1"/>
  <c r="H15" i="1"/>
  <c r="E15" i="1"/>
  <c r="E13" i="1" s="1"/>
  <c r="H13" i="1" s="1"/>
  <c r="H14" i="1"/>
  <c r="E14" i="1"/>
  <c r="G13" i="1"/>
  <c r="F13" i="1"/>
  <c r="D13" i="1"/>
  <c r="C13" i="1"/>
  <c r="H12" i="1"/>
  <c r="E12" i="1"/>
  <c r="H11" i="1"/>
  <c r="E10" i="1"/>
  <c r="H10" i="1" s="1"/>
  <c r="E9" i="1"/>
  <c r="H9" i="1" s="1"/>
  <c r="E8" i="1"/>
  <c r="H8" i="1" s="1"/>
  <c r="H7" i="1"/>
  <c r="H6" i="1"/>
  <c r="E6" i="1"/>
  <c r="G5" i="1"/>
  <c r="F5" i="1"/>
  <c r="F4" i="1" s="1"/>
  <c r="F154" i="1" s="1"/>
  <c r="D5" i="1"/>
  <c r="C5" i="1"/>
  <c r="D4" i="1"/>
  <c r="D154" i="1" s="1"/>
  <c r="H5" i="1" l="1"/>
  <c r="H88" i="1"/>
  <c r="H79" i="1" s="1"/>
  <c r="E43" i="1"/>
  <c r="H43" i="1" s="1"/>
  <c r="E5" i="1"/>
  <c r="E23" i="1"/>
  <c r="H23" i="1" s="1"/>
  <c r="E4" i="1" l="1"/>
  <c r="E154" i="1" s="1"/>
  <c r="H4" i="1"/>
  <c r="H154" i="1" s="1"/>
</calcChain>
</file>

<file path=xl/sharedStrings.xml><?xml version="1.0" encoding="utf-8"?>
<sst xmlns="http://schemas.openxmlformats.org/spreadsheetml/2006/main" count="285" uniqueCount="212">
  <si>
    <t>CENTRO DE EVALUACIÓN Y CONTROL DE CONFIANZA DEL ESTADO DE GUANAJUATO
Clasificación por Objeto del Gasto (Capítulo y Concepto)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</si>
  <si>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</si>
  <si>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</si>
  <si>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</si>
  <si>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</si>
  <si>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</si>
  <si>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</si>
  <si>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</si>
  <si>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</si>
  <si>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</si>
  <si>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</si>
  <si>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</si>
  <si>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</si>
  <si>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</si>
  <si>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</si>
  <si>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</si>
  <si>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</si>
  <si>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</si>
  <si>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</si>
  <si>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</si>
  <si>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</si>
  <si>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</si>
  <si>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</si>
  <si>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</si>
  <si>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</si>
  <si>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</si>
  <si>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</si>
  <si>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</si>
  <si>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</si>
  <si>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</si>
  <si>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</si>
  <si>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</si>
  <si>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</si>
  <si>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</si>
  <si>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</si>
  <si>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</si>
  <si>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</si>
  <si>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</si>
  <si>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</si>
  <si>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</si>
  <si>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</si>
  <si>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</si>
  <si>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</si>
  <si>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</si>
  <si>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</si>
  <si>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</si>
  <si>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</si>
  <si>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</si>
  <si>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</si>
  <si>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</si>
  <si>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</si>
  <si>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</si>
  <si>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</si>
  <si>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</si>
  <si>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</si>
  <si>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</si>
  <si>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</si>
  <si>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</si>
  <si>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</si>
  <si>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</si>
  <si>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</si>
  <si>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</si>
  <si>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</si>
  <si>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</si>
  <si>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</si>
  <si>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</si>
  <si>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</si>
  <si>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</si>
  <si>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</si>
  <si>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</si>
  <si>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</si>
  <si>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</si>
  <si>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</si>
  <si>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</si>
  <si>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</si>
  <si>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</si>
  <si>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</si>
  <si>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</si>
  <si>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</si>
  <si>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</si>
  <si>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</si>
  <si>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</si>
  <si>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</si>
  <si>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</si>
  <si>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</si>
  <si>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</si>
  <si>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</si>
  <si>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</si>
  <si>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</si>
  <si>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</si>
  <si>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</si>
  <si>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</si>
  <si>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</si>
  <si>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</si>
  <si>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</si>
  <si>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</si>
  <si>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</si>
  <si>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</si>
  <si>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</si>
  <si>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</si>
  <si>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</si>
  <si>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</si>
  <si>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</si>
  <si>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</si>
  <si>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</si>
  <si>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</si>
  <si>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</si>
  <si>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</si>
  <si>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</si>
  <si>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</si>
  <si>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</si>
  <si>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</si>
  <si>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</si>
  <si>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</si>
  <si>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</si>
  <si>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</si>
  <si>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</si>
  <si>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</si>
  <si>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</si>
  <si>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</si>
  <si>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</si>
  <si>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</si>
  <si>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</si>
  <si>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</si>
  <si>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</si>
  <si>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82N</t>
  </si>
  <si>
    <t>h2) Aportaciones</t>
  </si>
  <si>
    <t>83N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</si>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</sst>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9" fillId="3" borderId="14" xfId="0" applyFont="1" applyFill="1" applyBorder="1" applyAlignment="1">
      <alignment horizontal="left" vertical="top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/>
    <xf numFmtId="0" fontId="10" fillId="3" borderId="0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1087217</xdr:colOff>
      <xdr:row>165</xdr:row>
      <xdr:rowOff>104775</xdr:rowOff>
    </xdr:from>
    <xdr:to>
      <xdr:col>1</xdr:col>
      <xdr:colOff>4275232</xdr:colOff>
      <xdr:row>165</xdr:row>
      <xdr:rowOff>104776</xdr:rowOff>
    </xdr:to>
    <xdr:cxnSp macro="">
      <xdr:nvCxnSpPr>
        <xdr:cNvPr id="2" name="Conector recto 1"/>
        <xdr:cNvCxnSpPr/>
      </xdr:nvCxnSpPr>
      <xdr:spPr>
        <a:xfrm>
          <a:off x="1363442" y="12801600"/>
          <a:ext cx="318801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abSelected="1" topLeftCell="A166" workbookViewId="0">
      <selection sqref="A1:H169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89629552.959999993</v>
      </c>
      <c r="D4" s="15">
        <f t="shared" ref="D4:H4" si="0">D5+D13+D23+D33+D43+D53+D57+D66+D70</f>
        <v>22557569.98</v>
      </c>
      <c r="E4" s="15">
        <f t="shared" si="0"/>
        <v>112187122.94</v>
      </c>
      <c r="F4" s="15">
        <f t="shared" si="0"/>
        <v>33946811.280000001</v>
      </c>
      <c r="G4" s="15">
        <f t="shared" si="0"/>
        <v>33946811.280000001</v>
      </c>
      <c r="H4" s="15">
        <f t="shared" si="0"/>
        <v>78240311.659999996</v>
      </c>
    </row>
    <row r="5" spans="1:8">
      <c r="A5" s="16" t="s">
        <v>10</v>
      </c>
      <c r="B5" s="17"/>
      <c r="C5" s="18">
        <f>SUM(C6:C12)</f>
        <v>74882546.129999995</v>
      </c>
      <c r="D5" s="18">
        <f t="shared" ref="D5:H5" si="1">SUM(D6:D12)</f>
        <v>3100502.64</v>
      </c>
      <c r="E5" s="18">
        <f t="shared" si="1"/>
        <v>77983048.769999996</v>
      </c>
      <c r="F5" s="18">
        <f t="shared" si="1"/>
        <v>27768542.489999998</v>
      </c>
      <c r="G5" s="18">
        <f t="shared" si="1"/>
        <v>27768542.489999998</v>
      </c>
      <c r="H5" s="18">
        <f t="shared" si="1"/>
        <v>50214506.280000001</v>
      </c>
    </row>
    <row r="6" spans="1:8">
      <c r="A6" s="19" t="s">
        <v>11</v>
      </c>
      <c r="B6" s="20" t="s">
        <v>12</v>
      </c>
      <c r="C6" s="21">
        <v>20078880</v>
      </c>
      <c r="D6" s="21">
        <v>176206.07999999999</v>
      </c>
      <c r="E6" s="21">
        <f>C6+D6</f>
        <v>20255086.079999998</v>
      </c>
      <c r="F6" s="21">
        <v>7820384.1799999997</v>
      </c>
      <c r="G6" s="21">
        <v>7820384.1799999997</v>
      </c>
      <c r="H6" s="21">
        <f>E6-F6</f>
        <v>12434701.899999999</v>
      </c>
    </row>
    <row r="7" spans="1:8" hidden="1">
      <c r="A7" s="19" t="s">
        <v>13</v>
      </c>
      <c r="B7" s="20" t="s">
        <v>14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f t="shared" ref="H7:H70" si="2">E7-F7</f>
        <v>0</v>
      </c>
    </row>
    <row r="8" spans="1:8">
      <c r="A8" s="19" t="s">
        <v>15</v>
      </c>
      <c r="B8" s="20" t="s">
        <v>16</v>
      </c>
      <c r="C8" s="21">
        <v>28193892</v>
      </c>
      <c r="D8" s="21">
        <v>271883.93</v>
      </c>
      <c r="E8" s="21">
        <f t="shared" ref="E8:E12" si="3">C8+D8</f>
        <v>28465775.93</v>
      </c>
      <c r="F8" s="21">
        <v>8134544.0300000003</v>
      </c>
      <c r="G8" s="21">
        <v>8134544.0300000003</v>
      </c>
      <c r="H8" s="21">
        <f t="shared" si="2"/>
        <v>20331231.899999999</v>
      </c>
    </row>
    <row r="9" spans="1:8">
      <c r="A9" s="19" t="s">
        <v>17</v>
      </c>
      <c r="B9" s="20" t="s">
        <v>18</v>
      </c>
      <c r="C9" s="21">
        <v>6904313.8099999996</v>
      </c>
      <c r="D9" s="21">
        <v>245294.55</v>
      </c>
      <c r="E9" s="21">
        <f t="shared" si="3"/>
        <v>7149608.3599999994</v>
      </c>
      <c r="F9" s="21">
        <v>2616382.1800000002</v>
      </c>
      <c r="G9" s="21">
        <v>2616382.1800000002</v>
      </c>
      <c r="H9" s="21">
        <f t="shared" si="2"/>
        <v>4533226.18</v>
      </c>
    </row>
    <row r="10" spans="1:8">
      <c r="A10" s="19" t="s">
        <v>19</v>
      </c>
      <c r="B10" s="20" t="s">
        <v>20</v>
      </c>
      <c r="C10" s="21">
        <v>19683708.32</v>
      </c>
      <c r="D10" s="21">
        <v>2406913.17</v>
      </c>
      <c r="E10" s="21">
        <f t="shared" si="3"/>
        <v>22090621.490000002</v>
      </c>
      <c r="F10" s="21">
        <v>9189994.5399999991</v>
      </c>
      <c r="G10" s="21">
        <v>9189994.5399999991</v>
      </c>
      <c r="H10" s="21">
        <f t="shared" si="2"/>
        <v>12900626.950000003</v>
      </c>
    </row>
    <row r="11" spans="1:8" hidden="1">
      <c r="A11" s="19" t="s">
        <v>21</v>
      </c>
      <c r="B11" s="20" t="s">
        <v>22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f t="shared" si="2"/>
        <v>0</v>
      </c>
    </row>
    <row r="12" spans="1:8">
      <c r="A12" s="19" t="s">
        <v>23</v>
      </c>
      <c r="B12" s="20" t="s">
        <v>24</v>
      </c>
      <c r="C12" s="21">
        <v>21752</v>
      </c>
      <c r="D12" s="21">
        <v>204.91</v>
      </c>
      <c r="E12" s="21">
        <f t="shared" si="3"/>
        <v>21956.91</v>
      </c>
      <c r="F12" s="21">
        <v>7237.56</v>
      </c>
      <c r="G12" s="21">
        <v>7237.56</v>
      </c>
      <c r="H12" s="21">
        <f t="shared" si="2"/>
        <v>14719.349999999999</v>
      </c>
    </row>
    <row r="13" spans="1:8">
      <c r="A13" s="16" t="s">
        <v>25</v>
      </c>
      <c r="B13" s="17"/>
      <c r="C13" s="18">
        <f>SUM(C14:C22)</f>
        <v>3951743.83</v>
      </c>
      <c r="D13" s="18">
        <f t="shared" ref="D13:G13" si="4">SUM(D14:D22)</f>
        <v>575302.22</v>
      </c>
      <c r="E13" s="18">
        <f t="shared" si="4"/>
        <v>4527046.05</v>
      </c>
      <c r="F13" s="18">
        <f t="shared" si="4"/>
        <v>1044252.87</v>
      </c>
      <c r="G13" s="18">
        <f t="shared" si="4"/>
        <v>1044252.87</v>
      </c>
      <c r="H13" s="18">
        <f t="shared" si="2"/>
        <v>3482793.1799999997</v>
      </c>
    </row>
    <row r="14" spans="1:8">
      <c r="A14" s="19" t="s">
        <v>26</v>
      </c>
      <c r="B14" s="20" t="s">
        <v>27</v>
      </c>
      <c r="C14" s="21">
        <v>361000</v>
      </c>
      <c r="D14" s="21">
        <v>8410</v>
      </c>
      <c r="E14" s="21">
        <f t="shared" ref="E14:E22" si="5">C14+D14</f>
        <v>369410</v>
      </c>
      <c r="F14" s="21">
        <v>129481.74</v>
      </c>
      <c r="G14" s="21">
        <v>129481.74</v>
      </c>
      <c r="H14" s="21">
        <f t="shared" si="2"/>
        <v>239928.26</v>
      </c>
    </row>
    <row r="15" spans="1:8">
      <c r="A15" s="19" t="s">
        <v>28</v>
      </c>
      <c r="B15" s="20" t="s">
        <v>29</v>
      </c>
      <c r="C15" s="21">
        <v>400</v>
      </c>
      <c r="D15" s="21">
        <v>0</v>
      </c>
      <c r="E15" s="21">
        <f t="shared" si="5"/>
        <v>400</v>
      </c>
      <c r="F15" s="21">
        <v>0</v>
      </c>
      <c r="G15" s="21">
        <v>0</v>
      </c>
      <c r="H15" s="21">
        <f t="shared" si="2"/>
        <v>400</v>
      </c>
    </row>
    <row r="16" spans="1:8" hidden="1">
      <c r="A16" s="19" t="s">
        <v>30</v>
      </c>
      <c r="B16" s="20" t="s">
        <v>31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f t="shared" si="2"/>
        <v>0</v>
      </c>
    </row>
    <row r="17" spans="1:8">
      <c r="A17" s="19" t="s">
        <v>32</v>
      </c>
      <c r="B17" s="20" t="s">
        <v>33</v>
      </c>
      <c r="C17" s="21">
        <v>15800</v>
      </c>
      <c r="D17" s="21">
        <v>-10800</v>
      </c>
      <c r="E17" s="21">
        <f t="shared" si="5"/>
        <v>5000</v>
      </c>
      <c r="F17" s="21">
        <v>843.85</v>
      </c>
      <c r="G17" s="21">
        <v>843.85</v>
      </c>
      <c r="H17" s="21">
        <f t="shared" si="2"/>
        <v>4156.1499999999996</v>
      </c>
    </row>
    <row r="18" spans="1:8">
      <c r="A18" s="19" t="s">
        <v>34</v>
      </c>
      <c r="B18" s="20" t="s">
        <v>35</v>
      </c>
      <c r="C18" s="21">
        <v>2763095.83</v>
      </c>
      <c r="D18" s="21">
        <v>575302.22</v>
      </c>
      <c r="E18" s="21">
        <f t="shared" si="5"/>
        <v>3338398.05</v>
      </c>
      <c r="F18" s="21">
        <v>689725.86</v>
      </c>
      <c r="G18" s="21">
        <v>689725.86</v>
      </c>
      <c r="H18" s="21">
        <f t="shared" si="2"/>
        <v>2648672.19</v>
      </c>
    </row>
    <row r="19" spans="1:8">
      <c r="A19" s="19" t="s">
        <v>36</v>
      </c>
      <c r="B19" s="20" t="s">
        <v>37</v>
      </c>
      <c r="C19" s="21">
        <v>601800</v>
      </c>
      <c r="D19" s="21">
        <v>0</v>
      </c>
      <c r="E19" s="21">
        <f t="shared" si="5"/>
        <v>601800</v>
      </c>
      <c r="F19" s="21">
        <v>198499.05</v>
      </c>
      <c r="G19" s="21">
        <v>198499.05</v>
      </c>
      <c r="H19" s="21">
        <f t="shared" si="2"/>
        <v>403300.95</v>
      </c>
    </row>
    <row r="20" spans="1:8">
      <c r="A20" s="19" t="s">
        <v>38</v>
      </c>
      <c r="B20" s="20" t="s">
        <v>39</v>
      </c>
      <c r="C20" s="21">
        <v>2000</v>
      </c>
      <c r="D20" s="21">
        <v>0</v>
      </c>
      <c r="E20" s="21">
        <f t="shared" si="5"/>
        <v>2000</v>
      </c>
      <c r="F20" s="21">
        <v>0</v>
      </c>
      <c r="G20" s="21">
        <v>0</v>
      </c>
      <c r="H20" s="21">
        <f t="shared" si="2"/>
        <v>2000</v>
      </c>
    </row>
    <row r="21" spans="1:8" hidden="1">
      <c r="A21" s="19" t="s">
        <v>40</v>
      </c>
      <c r="B21" s="20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f t="shared" si="2"/>
        <v>0</v>
      </c>
    </row>
    <row r="22" spans="1:8">
      <c r="A22" s="19" t="s">
        <v>42</v>
      </c>
      <c r="B22" s="20" t="s">
        <v>43</v>
      </c>
      <c r="C22" s="21">
        <v>207648</v>
      </c>
      <c r="D22" s="21">
        <v>2390</v>
      </c>
      <c r="E22" s="21">
        <f t="shared" si="5"/>
        <v>210038</v>
      </c>
      <c r="F22" s="21">
        <v>25702.37</v>
      </c>
      <c r="G22" s="21">
        <v>25702.37</v>
      </c>
      <c r="H22" s="21">
        <f t="shared" si="2"/>
        <v>184335.63</v>
      </c>
    </row>
    <row r="23" spans="1:8">
      <c r="A23" s="16" t="s">
        <v>44</v>
      </c>
      <c r="B23" s="17"/>
      <c r="C23" s="18">
        <f>SUM(C24:C32)</f>
        <v>10775263</v>
      </c>
      <c r="D23" s="18">
        <f t="shared" ref="D23:G23" si="6">SUM(D24:D32)</f>
        <v>501357.95000000007</v>
      </c>
      <c r="E23" s="18">
        <f t="shared" si="6"/>
        <v>11276620.949999999</v>
      </c>
      <c r="F23" s="18">
        <f t="shared" si="6"/>
        <v>3604332.31</v>
      </c>
      <c r="G23" s="18">
        <f t="shared" si="6"/>
        <v>3604332.31</v>
      </c>
      <c r="H23" s="18">
        <f t="shared" si="2"/>
        <v>7672288.6399999987</v>
      </c>
    </row>
    <row r="24" spans="1:8">
      <c r="A24" s="19" t="s">
        <v>45</v>
      </c>
      <c r="B24" s="20" t="s">
        <v>46</v>
      </c>
      <c r="C24" s="21">
        <v>1316595.6000000001</v>
      </c>
      <c r="D24" s="21">
        <v>44121</v>
      </c>
      <c r="E24" s="21">
        <f t="shared" ref="E24:E32" si="7">C24+D24</f>
        <v>1360716.6</v>
      </c>
      <c r="F24" s="21">
        <v>644725.02</v>
      </c>
      <c r="G24" s="21">
        <v>644725.02</v>
      </c>
      <c r="H24" s="21">
        <f t="shared" si="2"/>
        <v>715991.58000000007</v>
      </c>
    </row>
    <row r="25" spans="1:8">
      <c r="A25" s="19" t="s">
        <v>47</v>
      </c>
      <c r="B25" s="20" t="s">
        <v>48</v>
      </c>
      <c r="C25" s="21">
        <v>1509784.67</v>
      </c>
      <c r="D25" s="21">
        <v>0</v>
      </c>
      <c r="E25" s="21">
        <f t="shared" si="7"/>
        <v>1509784.67</v>
      </c>
      <c r="F25" s="21">
        <v>41467.120000000003</v>
      </c>
      <c r="G25" s="21">
        <v>41467.120000000003</v>
      </c>
      <c r="H25" s="21">
        <f t="shared" si="2"/>
        <v>1468317.5499999998</v>
      </c>
    </row>
    <row r="26" spans="1:8">
      <c r="A26" s="19" t="s">
        <v>49</v>
      </c>
      <c r="B26" s="20" t="s">
        <v>50</v>
      </c>
      <c r="C26" s="21">
        <v>1215000</v>
      </c>
      <c r="D26" s="21">
        <v>155000</v>
      </c>
      <c r="E26" s="21">
        <f t="shared" si="7"/>
        <v>1370000</v>
      </c>
      <c r="F26" s="21">
        <v>530381.38</v>
      </c>
      <c r="G26" s="21">
        <v>530381.38</v>
      </c>
      <c r="H26" s="21">
        <f t="shared" si="2"/>
        <v>839618.62</v>
      </c>
    </row>
    <row r="27" spans="1:8">
      <c r="A27" s="19" t="s">
        <v>51</v>
      </c>
      <c r="B27" s="20" t="s">
        <v>52</v>
      </c>
      <c r="C27" s="21">
        <v>120000</v>
      </c>
      <c r="D27" s="21">
        <v>69017.02</v>
      </c>
      <c r="E27" s="21">
        <f t="shared" si="7"/>
        <v>189017.02000000002</v>
      </c>
      <c r="F27" s="21">
        <v>189017.02</v>
      </c>
      <c r="G27" s="21">
        <v>189017.02</v>
      </c>
      <c r="H27" s="21">
        <f t="shared" si="2"/>
        <v>0</v>
      </c>
    </row>
    <row r="28" spans="1:8">
      <c r="A28" s="19" t="s">
        <v>53</v>
      </c>
      <c r="B28" s="20" t="s">
        <v>54</v>
      </c>
      <c r="C28" s="21">
        <v>4266593.28</v>
      </c>
      <c r="D28" s="21">
        <v>197782.66</v>
      </c>
      <c r="E28" s="21">
        <f t="shared" si="7"/>
        <v>4464375.9400000004</v>
      </c>
      <c r="F28" s="21">
        <v>1264179.25</v>
      </c>
      <c r="G28" s="21">
        <v>1264179.25</v>
      </c>
      <c r="H28" s="21">
        <f t="shared" si="2"/>
        <v>3200196.6900000004</v>
      </c>
    </row>
    <row r="29" spans="1:8" hidden="1">
      <c r="A29" s="19" t="s">
        <v>55</v>
      </c>
      <c r="B29" s="20" t="s">
        <v>56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f t="shared" si="2"/>
        <v>0</v>
      </c>
    </row>
    <row r="30" spans="1:8">
      <c r="A30" s="19" t="s">
        <v>57</v>
      </c>
      <c r="B30" s="20" t="s">
        <v>58</v>
      </c>
      <c r="C30" s="21">
        <v>552026.44999999995</v>
      </c>
      <c r="D30" s="21">
        <v>0</v>
      </c>
      <c r="E30" s="21">
        <f t="shared" si="7"/>
        <v>552026.44999999995</v>
      </c>
      <c r="F30" s="21">
        <v>156163.5</v>
      </c>
      <c r="G30" s="21">
        <v>156163.5</v>
      </c>
      <c r="H30" s="21">
        <f t="shared" si="2"/>
        <v>395862.94999999995</v>
      </c>
    </row>
    <row r="31" spans="1:8">
      <c r="A31" s="19" t="s">
        <v>59</v>
      </c>
      <c r="B31" s="20" t="s">
        <v>60</v>
      </c>
      <c r="C31" s="21">
        <v>500000</v>
      </c>
      <c r="D31" s="21">
        <v>0</v>
      </c>
      <c r="E31" s="21">
        <f t="shared" si="7"/>
        <v>500000</v>
      </c>
      <c r="F31" s="21">
        <v>325405.45</v>
      </c>
      <c r="G31" s="21">
        <v>325405.45</v>
      </c>
      <c r="H31" s="21">
        <f t="shared" si="2"/>
        <v>174594.55</v>
      </c>
    </row>
    <row r="32" spans="1:8">
      <c r="A32" s="19" t="s">
        <v>61</v>
      </c>
      <c r="B32" s="20" t="s">
        <v>62</v>
      </c>
      <c r="C32" s="21">
        <v>1295263</v>
      </c>
      <c r="D32" s="21">
        <v>35437.269999999997</v>
      </c>
      <c r="E32" s="21">
        <f t="shared" si="7"/>
        <v>1330700.27</v>
      </c>
      <c r="F32" s="21">
        <v>452993.57</v>
      </c>
      <c r="G32" s="21">
        <v>452993.57</v>
      </c>
      <c r="H32" s="21">
        <f t="shared" si="2"/>
        <v>877706.7</v>
      </c>
    </row>
    <row r="33" spans="1:8">
      <c r="A33" s="16" t="s">
        <v>63</v>
      </c>
      <c r="B33" s="17"/>
      <c r="C33" s="18">
        <f>SUM(C34:C42)</f>
        <v>0</v>
      </c>
      <c r="D33" s="18">
        <f t="shared" ref="D33:G33" si="8">SUM(D34:D42)</f>
        <v>30000</v>
      </c>
      <c r="E33" s="18">
        <f t="shared" si="8"/>
        <v>30000</v>
      </c>
      <c r="F33" s="18">
        <f t="shared" si="8"/>
        <v>16134.8</v>
      </c>
      <c r="G33" s="18">
        <f t="shared" si="8"/>
        <v>16134.8</v>
      </c>
      <c r="H33" s="18">
        <f t="shared" si="2"/>
        <v>13865.2</v>
      </c>
    </row>
    <row r="34" spans="1:8" hidden="1">
      <c r="A34" s="19" t="s">
        <v>64</v>
      </c>
      <c r="B34" s="20" t="s">
        <v>65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f t="shared" si="2"/>
        <v>0</v>
      </c>
    </row>
    <row r="35" spans="1:8" hidden="1">
      <c r="A35" s="19" t="s">
        <v>66</v>
      </c>
      <c r="B35" s="20" t="s">
        <v>67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f t="shared" si="2"/>
        <v>0</v>
      </c>
    </row>
    <row r="36" spans="1:8" hidden="1">
      <c r="A36" s="19" t="s">
        <v>68</v>
      </c>
      <c r="B36" s="20" t="s">
        <v>69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f t="shared" si="2"/>
        <v>0</v>
      </c>
    </row>
    <row r="37" spans="1:8" hidden="1">
      <c r="A37" s="19" t="s">
        <v>70</v>
      </c>
      <c r="B37" s="20" t="s">
        <v>71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f t="shared" si="2"/>
        <v>0</v>
      </c>
    </row>
    <row r="38" spans="1:8">
      <c r="A38" s="19" t="s">
        <v>72</v>
      </c>
      <c r="B38" s="20" t="s">
        <v>73</v>
      </c>
      <c r="C38" s="21">
        <v>0</v>
      </c>
      <c r="D38" s="21">
        <v>30000</v>
      </c>
      <c r="E38" s="21">
        <f t="shared" ref="E38" si="9">C38+D38</f>
        <v>30000</v>
      </c>
      <c r="F38" s="21">
        <v>16134.8</v>
      </c>
      <c r="G38" s="21">
        <v>16134.8</v>
      </c>
      <c r="H38" s="21">
        <f t="shared" si="2"/>
        <v>13865.2</v>
      </c>
    </row>
    <row r="39" spans="1:8" hidden="1">
      <c r="A39" s="19" t="s">
        <v>74</v>
      </c>
      <c r="B39" s="20" t="s">
        <v>75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f t="shared" si="2"/>
        <v>0</v>
      </c>
    </row>
    <row r="40" spans="1:8" hidden="1">
      <c r="A40" s="22"/>
      <c r="B40" s="20" t="s">
        <v>76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f t="shared" si="2"/>
        <v>0</v>
      </c>
    </row>
    <row r="41" spans="1:8" hidden="1">
      <c r="A41" s="22"/>
      <c r="B41" s="20" t="s">
        <v>77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f t="shared" si="2"/>
        <v>0</v>
      </c>
    </row>
    <row r="42" spans="1:8" hidden="1">
      <c r="A42" s="19" t="s">
        <v>78</v>
      </c>
      <c r="B42" s="20" t="s">
        <v>79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f t="shared" si="2"/>
        <v>0</v>
      </c>
    </row>
    <row r="43" spans="1:8">
      <c r="A43" s="16" t="s">
        <v>80</v>
      </c>
      <c r="B43" s="17"/>
      <c r="C43" s="18">
        <f>SUM(C44:C52)</f>
        <v>20000</v>
      </c>
      <c r="D43" s="18">
        <f t="shared" ref="D43:G43" si="10">SUM(D44:D52)</f>
        <v>4674108.8100000005</v>
      </c>
      <c r="E43" s="18">
        <f t="shared" si="10"/>
        <v>4694108.8100000005</v>
      </c>
      <c r="F43" s="18">
        <f t="shared" si="10"/>
        <v>1513548.81</v>
      </c>
      <c r="G43" s="18">
        <f t="shared" si="10"/>
        <v>1513548.81</v>
      </c>
      <c r="H43" s="18">
        <f t="shared" si="2"/>
        <v>3180560.0000000005</v>
      </c>
    </row>
    <row r="44" spans="1:8">
      <c r="A44" s="19" t="s">
        <v>81</v>
      </c>
      <c r="B44" s="20" t="s">
        <v>82</v>
      </c>
      <c r="C44" s="21">
        <v>0</v>
      </c>
      <c r="D44" s="21">
        <v>4050000</v>
      </c>
      <c r="E44" s="21">
        <f t="shared" ref="E44:E49" si="11">C44+D44</f>
        <v>4050000</v>
      </c>
      <c r="F44" s="21">
        <v>1489440</v>
      </c>
      <c r="G44" s="21">
        <v>1489440</v>
      </c>
      <c r="H44" s="21">
        <f t="shared" si="2"/>
        <v>2560560</v>
      </c>
    </row>
    <row r="45" spans="1:8">
      <c r="A45" s="19" t="s">
        <v>83</v>
      </c>
      <c r="B45" s="20" t="s">
        <v>84</v>
      </c>
      <c r="C45" s="21">
        <v>20000</v>
      </c>
      <c r="D45" s="21">
        <v>0</v>
      </c>
      <c r="E45" s="21">
        <f t="shared" si="11"/>
        <v>20000</v>
      </c>
      <c r="F45" s="21">
        <v>0</v>
      </c>
      <c r="G45" s="21">
        <v>0</v>
      </c>
      <c r="H45" s="21">
        <f t="shared" si="2"/>
        <v>20000</v>
      </c>
    </row>
    <row r="46" spans="1:8" hidden="1">
      <c r="A46" s="19" t="s">
        <v>85</v>
      </c>
      <c r="B46" s="20" t="s">
        <v>86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f t="shared" si="2"/>
        <v>0</v>
      </c>
    </row>
    <row r="47" spans="1:8" hidden="1">
      <c r="A47" s="19" t="s">
        <v>87</v>
      </c>
      <c r="B47" s="20" t="s">
        <v>88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f t="shared" si="2"/>
        <v>0</v>
      </c>
    </row>
    <row r="48" spans="1:8" hidden="1">
      <c r="A48" s="19" t="s">
        <v>89</v>
      </c>
      <c r="B48" s="20" t="s">
        <v>90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f t="shared" si="2"/>
        <v>0</v>
      </c>
    </row>
    <row r="49" spans="1:8">
      <c r="A49" s="19" t="s">
        <v>91</v>
      </c>
      <c r="B49" s="20" t="s">
        <v>92</v>
      </c>
      <c r="C49" s="21">
        <v>0</v>
      </c>
      <c r="D49" s="21">
        <v>24108.81</v>
      </c>
      <c r="E49" s="21">
        <f t="shared" si="11"/>
        <v>24108.81</v>
      </c>
      <c r="F49" s="21">
        <v>24108.81</v>
      </c>
      <c r="G49" s="21">
        <v>24108.81</v>
      </c>
      <c r="H49" s="21">
        <f t="shared" si="2"/>
        <v>0</v>
      </c>
    </row>
    <row r="50" spans="1:8">
      <c r="A50" s="19" t="s">
        <v>93</v>
      </c>
      <c r="B50" s="20" t="s">
        <v>94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f t="shared" si="2"/>
        <v>0</v>
      </c>
    </row>
    <row r="51" spans="1:8">
      <c r="A51" s="19" t="s">
        <v>95</v>
      </c>
      <c r="B51" s="20" t="s">
        <v>96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f t="shared" si="2"/>
        <v>0</v>
      </c>
    </row>
    <row r="52" spans="1:8">
      <c r="A52" s="19" t="s">
        <v>97</v>
      </c>
      <c r="B52" s="20" t="s">
        <v>98</v>
      </c>
      <c r="C52" s="21">
        <v>0</v>
      </c>
      <c r="D52" s="21">
        <v>600000</v>
      </c>
      <c r="E52" s="21">
        <f t="shared" ref="E52" si="12">C52+D52</f>
        <v>600000</v>
      </c>
      <c r="F52" s="21">
        <v>0</v>
      </c>
      <c r="G52" s="21">
        <v>0</v>
      </c>
      <c r="H52" s="21">
        <f t="shared" si="2"/>
        <v>600000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3">SUM(D54:D56)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2"/>
        <v>0</v>
      </c>
    </row>
    <row r="54" spans="1:8">
      <c r="A54" s="19" t="s">
        <v>100</v>
      </c>
      <c r="B54" s="20" t="s">
        <v>101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f t="shared" si="2"/>
        <v>0</v>
      </c>
    </row>
    <row r="55" spans="1:8" hidden="1">
      <c r="A55" s="19" t="s">
        <v>102</v>
      </c>
      <c r="B55" s="20" t="s">
        <v>103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f t="shared" si="2"/>
        <v>0</v>
      </c>
    </row>
    <row r="56" spans="1:8" hidden="1">
      <c r="A56" s="19" t="s">
        <v>104</v>
      </c>
      <c r="B56" s="20" t="s">
        <v>105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f t="shared" si="2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13676298.359999999</v>
      </c>
      <c r="E57" s="18">
        <f t="shared" si="14"/>
        <v>13676298.359999999</v>
      </c>
      <c r="F57" s="18">
        <f t="shared" si="14"/>
        <v>0</v>
      </c>
      <c r="G57" s="18">
        <f t="shared" si="14"/>
        <v>0</v>
      </c>
      <c r="H57" s="18">
        <f t="shared" si="2"/>
        <v>13676298.359999999</v>
      </c>
    </row>
    <row r="58" spans="1:8" hidden="1">
      <c r="A58" s="19" t="s">
        <v>107</v>
      </c>
      <c r="B58" s="20" t="s">
        <v>108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f t="shared" si="2"/>
        <v>0</v>
      </c>
    </row>
    <row r="59" spans="1:8" hidden="1">
      <c r="A59" s="19" t="s">
        <v>109</v>
      </c>
      <c r="B59" s="20" t="s">
        <v>110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f t="shared" si="2"/>
        <v>0</v>
      </c>
    </row>
    <row r="60" spans="1:8" hidden="1">
      <c r="A60" s="19" t="s">
        <v>111</v>
      </c>
      <c r="B60" s="20" t="s">
        <v>112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f t="shared" si="2"/>
        <v>0</v>
      </c>
    </row>
    <row r="61" spans="1:8" hidden="1">
      <c r="A61" s="19" t="s">
        <v>113</v>
      </c>
      <c r="B61" s="20" t="s">
        <v>114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f t="shared" si="2"/>
        <v>0</v>
      </c>
    </row>
    <row r="62" spans="1:8" hidden="1">
      <c r="A62" s="19" t="s">
        <v>115</v>
      </c>
      <c r="B62" s="20" t="s">
        <v>116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f t="shared" si="2"/>
        <v>0</v>
      </c>
    </row>
    <row r="63" spans="1:8" hidden="1">
      <c r="A63" s="19" t="s">
        <v>117</v>
      </c>
      <c r="B63" s="20" t="s">
        <v>118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f t="shared" si="2"/>
        <v>0</v>
      </c>
    </row>
    <row r="64" spans="1:8" hidden="1">
      <c r="A64" s="19"/>
      <c r="B64" s="20" t="s">
        <v>119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f t="shared" si="2"/>
        <v>0</v>
      </c>
    </row>
    <row r="65" spans="1:8">
      <c r="A65" s="19" t="s">
        <v>120</v>
      </c>
      <c r="B65" s="20" t="s">
        <v>121</v>
      </c>
      <c r="C65" s="21">
        <v>0</v>
      </c>
      <c r="D65" s="21">
        <v>13676298.359999999</v>
      </c>
      <c r="E65" s="21">
        <f t="shared" ref="E65" si="15">C65+D65</f>
        <v>13676298.359999999</v>
      </c>
      <c r="F65" s="21">
        <v>0</v>
      </c>
      <c r="G65" s="21">
        <v>0</v>
      </c>
      <c r="H65" s="21">
        <f t="shared" si="2"/>
        <v>13676298.359999999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2"/>
        <v>0</v>
      </c>
    </row>
    <row r="67" spans="1:8">
      <c r="A67" s="19" t="s">
        <v>123</v>
      </c>
      <c r="B67" s="20" t="s">
        <v>124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f t="shared" si="2"/>
        <v>0</v>
      </c>
    </row>
    <row r="68" spans="1:8" hidden="1">
      <c r="A68" s="19" t="s">
        <v>125</v>
      </c>
      <c r="B68" s="20" t="s">
        <v>126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f t="shared" si="2"/>
        <v>0</v>
      </c>
    </row>
    <row r="69" spans="1:8" hidden="1">
      <c r="A69" s="19" t="s">
        <v>127</v>
      </c>
      <c r="B69" s="20" t="s">
        <v>128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f t="shared" si="2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7">SUM(D71:D77)</f>
        <v>0</v>
      </c>
      <c r="E70" s="18">
        <f t="shared" si="17"/>
        <v>0</v>
      </c>
      <c r="F70" s="18">
        <f t="shared" si="17"/>
        <v>0</v>
      </c>
      <c r="G70" s="18">
        <f t="shared" si="17"/>
        <v>0</v>
      </c>
      <c r="H70" s="18">
        <f t="shared" si="2"/>
        <v>0</v>
      </c>
    </row>
    <row r="71" spans="1:8">
      <c r="A71" s="19" t="s">
        <v>130</v>
      </c>
      <c r="B71" s="20" t="s">
        <v>131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f t="shared" ref="H71:H77" si="18">E71-F71</f>
        <v>0</v>
      </c>
    </row>
    <row r="72" spans="1:8" hidden="1">
      <c r="A72" s="19" t="s">
        <v>132</v>
      </c>
      <c r="B72" s="20" t="s">
        <v>133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f t="shared" si="18"/>
        <v>0</v>
      </c>
    </row>
    <row r="73" spans="1:8" hidden="1">
      <c r="A73" s="19" t="s">
        <v>134</v>
      </c>
      <c r="B73" s="20" t="s">
        <v>135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f t="shared" si="18"/>
        <v>0</v>
      </c>
    </row>
    <row r="74" spans="1:8" hidden="1">
      <c r="A74" s="19" t="s">
        <v>136</v>
      </c>
      <c r="B74" s="20" t="s">
        <v>137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f t="shared" si="18"/>
        <v>0</v>
      </c>
    </row>
    <row r="75" spans="1:8" hidden="1">
      <c r="A75" s="19" t="s">
        <v>138</v>
      </c>
      <c r="B75" s="20" t="s">
        <v>139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f t="shared" si="18"/>
        <v>0</v>
      </c>
    </row>
    <row r="76" spans="1:8" hidden="1">
      <c r="A76" s="19" t="s">
        <v>140</v>
      </c>
      <c r="B76" s="20" t="s">
        <v>141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f t="shared" si="18"/>
        <v>0</v>
      </c>
    </row>
    <row r="77" spans="1:8" hidden="1">
      <c r="A77" s="19" t="s">
        <v>142</v>
      </c>
      <c r="B77" s="20" t="s">
        <v>143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f t="shared" si="18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19">D80+D88+D98+D108+D118+D128+D132+D141+D145</f>
        <v>2620516.6</v>
      </c>
      <c r="E79" s="25">
        <f t="shared" si="19"/>
        <v>2620516.6</v>
      </c>
      <c r="F79" s="25">
        <f t="shared" si="19"/>
        <v>220348.39</v>
      </c>
      <c r="G79" s="25">
        <f t="shared" si="19"/>
        <v>220348.39</v>
      </c>
      <c r="H79" s="25">
        <f t="shared" si="19"/>
        <v>2400168.21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0">SUM(D81:D87)</f>
        <v>0</v>
      </c>
      <c r="E80" s="25">
        <f t="shared" si="20"/>
        <v>0</v>
      </c>
      <c r="F80" s="25">
        <f t="shared" si="20"/>
        <v>0</v>
      </c>
      <c r="G80" s="25">
        <f t="shared" si="20"/>
        <v>0</v>
      </c>
      <c r="H80" s="25">
        <f t="shared" si="20"/>
        <v>0</v>
      </c>
    </row>
    <row r="81" spans="1:8">
      <c r="A81" s="19" t="s">
        <v>145</v>
      </c>
      <c r="B81" s="30" t="s">
        <v>12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31">
        <f t="shared" ref="H81:H144" si="21">E81-F81</f>
        <v>0</v>
      </c>
    </row>
    <row r="82" spans="1:8" hidden="1">
      <c r="A82" s="19" t="s">
        <v>146</v>
      </c>
      <c r="B82" s="30" t="s">
        <v>14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31">
        <f t="shared" si="21"/>
        <v>0</v>
      </c>
    </row>
    <row r="83" spans="1:8" hidden="1">
      <c r="A83" s="19" t="s">
        <v>147</v>
      </c>
      <c r="B83" s="30" t="s">
        <v>16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31">
        <f t="shared" si="21"/>
        <v>0</v>
      </c>
    </row>
    <row r="84" spans="1:8" hidden="1">
      <c r="A84" s="19" t="s">
        <v>148</v>
      </c>
      <c r="B84" s="30" t="s">
        <v>18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31">
        <f t="shared" si="21"/>
        <v>0</v>
      </c>
    </row>
    <row r="85" spans="1:8" hidden="1">
      <c r="A85" s="19" t="s">
        <v>149</v>
      </c>
      <c r="B85" s="30" t="s">
        <v>20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31">
        <f t="shared" si="21"/>
        <v>0</v>
      </c>
    </row>
    <row r="86" spans="1:8" hidden="1">
      <c r="A86" s="19" t="s">
        <v>150</v>
      </c>
      <c r="B86" s="30" t="s">
        <v>22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31">
        <f t="shared" si="21"/>
        <v>0</v>
      </c>
    </row>
    <row r="87" spans="1:8" hidden="1">
      <c r="A87" s="19" t="s">
        <v>151</v>
      </c>
      <c r="B87" s="30" t="s">
        <v>24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31">
        <f t="shared" si="21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2">SUM(D89:D97)</f>
        <v>2620516.6</v>
      </c>
      <c r="E88" s="25">
        <f t="shared" si="22"/>
        <v>2620516.6</v>
      </c>
      <c r="F88" s="25">
        <f t="shared" si="22"/>
        <v>220348.39</v>
      </c>
      <c r="G88" s="25">
        <f t="shared" si="22"/>
        <v>220348.39</v>
      </c>
      <c r="H88" s="25">
        <f t="shared" si="21"/>
        <v>2400168.21</v>
      </c>
    </row>
    <row r="89" spans="1:8" hidden="1">
      <c r="A89" s="19" t="s">
        <v>152</v>
      </c>
      <c r="B89" s="30" t="s">
        <v>27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31">
        <f t="shared" si="21"/>
        <v>0</v>
      </c>
    </row>
    <row r="90" spans="1:8" hidden="1">
      <c r="A90" s="19" t="s">
        <v>153</v>
      </c>
      <c r="B90" s="30" t="s">
        <v>29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31">
        <f t="shared" si="21"/>
        <v>0</v>
      </c>
    </row>
    <row r="91" spans="1:8" hidden="1">
      <c r="A91" s="19" t="s">
        <v>154</v>
      </c>
      <c r="B91" s="30" t="s">
        <v>31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31">
        <f t="shared" si="21"/>
        <v>0</v>
      </c>
    </row>
    <row r="92" spans="1:8" hidden="1">
      <c r="A92" s="19" t="s">
        <v>155</v>
      </c>
      <c r="B92" s="30" t="s">
        <v>33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31">
        <f t="shared" si="21"/>
        <v>0</v>
      </c>
    </row>
    <row r="93" spans="1:8">
      <c r="A93" s="19" t="s">
        <v>156</v>
      </c>
      <c r="B93" s="30" t="s">
        <v>35</v>
      </c>
      <c r="C93" s="31">
        <v>0</v>
      </c>
      <c r="D93" s="31">
        <v>2620516.6</v>
      </c>
      <c r="E93" s="21">
        <f t="shared" ref="E93" si="23">C93+D93</f>
        <v>2620516.6</v>
      </c>
      <c r="F93" s="31">
        <v>220348.39</v>
      </c>
      <c r="G93" s="31">
        <v>220348.39</v>
      </c>
      <c r="H93" s="31">
        <f t="shared" si="21"/>
        <v>2400168.21</v>
      </c>
    </row>
    <row r="94" spans="1:8" hidden="1">
      <c r="A94" s="19" t="s">
        <v>157</v>
      </c>
      <c r="B94" s="30" t="s">
        <v>37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31">
        <f t="shared" si="21"/>
        <v>0</v>
      </c>
    </row>
    <row r="95" spans="1:8" hidden="1">
      <c r="A95" s="19" t="s">
        <v>158</v>
      </c>
      <c r="B95" s="30" t="s">
        <v>39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31">
        <f t="shared" si="21"/>
        <v>0</v>
      </c>
    </row>
    <row r="96" spans="1:8" hidden="1">
      <c r="A96" s="19" t="s">
        <v>159</v>
      </c>
      <c r="B96" s="30" t="s">
        <v>41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31">
        <f t="shared" si="21"/>
        <v>0</v>
      </c>
    </row>
    <row r="97" spans="1:8" hidden="1">
      <c r="A97" s="19" t="s">
        <v>160</v>
      </c>
      <c r="B97" s="30" t="s">
        <v>43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31">
        <f t="shared" si="21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4">SUM(D99:D107)</f>
        <v>0</v>
      </c>
      <c r="E98" s="25">
        <f t="shared" si="24"/>
        <v>0</v>
      </c>
      <c r="F98" s="25">
        <f t="shared" si="24"/>
        <v>0</v>
      </c>
      <c r="G98" s="25">
        <f t="shared" si="24"/>
        <v>0</v>
      </c>
      <c r="H98" s="25">
        <f t="shared" si="21"/>
        <v>0</v>
      </c>
    </row>
    <row r="99" spans="1:8">
      <c r="A99" s="19" t="s">
        <v>161</v>
      </c>
      <c r="B99" s="30" t="s">
        <v>46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31">
        <f t="shared" si="21"/>
        <v>0</v>
      </c>
    </row>
    <row r="100" spans="1:8" hidden="1">
      <c r="A100" s="19" t="s">
        <v>162</v>
      </c>
      <c r="B100" s="30" t="s">
        <v>48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31">
        <f t="shared" si="21"/>
        <v>0</v>
      </c>
    </row>
    <row r="101" spans="1:8" hidden="1">
      <c r="A101" s="19" t="s">
        <v>163</v>
      </c>
      <c r="B101" s="30" t="s">
        <v>50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31">
        <f t="shared" si="21"/>
        <v>0</v>
      </c>
    </row>
    <row r="102" spans="1:8" hidden="1">
      <c r="A102" s="19" t="s">
        <v>164</v>
      </c>
      <c r="B102" s="30" t="s">
        <v>52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31">
        <f t="shared" si="21"/>
        <v>0</v>
      </c>
    </row>
    <row r="103" spans="1:8" hidden="1">
      <c r="A103" s="19" t="s">
        <v>165</v>
      </c>
      <c r="B103" s="30" t="s">
        <v>54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31">
        <f t="shared" si="21"/>
        <v>0</v>
      </c>
    </row>
    <row r="104" spans="1:8" hidden="1">
      <c r="A104" s="19" t="s">
        <v>166</v>
      </c>
      <c r="B104" s="30" t="s">
        <v>56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31">
        <f t="shared" si="21"/>
        <v>0</v>
      </c>
    </row>
    <row r="105" spans="1:8" hidden="1">
      <c r="A105" s="19" t="s">
        <v>167</v>
      </c>
      <c r="B105" s="30" t="s">
        <v>58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31">
        <f t="shared" si="21"/>
        <v>0</v>
      </c>
    </row>
    <row r="106" spans="1:8" hidden="1">
      <c r="A106" s="19" t="s">
        <v>168</v>
      </c>
      <c r="B106" s="30" t="s">
        <v>60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31">
        <f t="shared" si="21"/>
        <v>0</v>
      </c>
    </row>
    <row r="107" spans="1:8" hidden="1">
      <c r="A107" s="19" t="s">
        <v>169</v>
      </c>
      <c r="B107" s="30" t="s">
        <v>62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31">
        <f t="shared" si="21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5">SUM(D109:D117)</f>
        <v>0</v>
      </c>
      <c r="E108" s="25">
        <f t="shared" si="25"/>
        <v>0</v>
      </c>
      <c r="F108" s="25">
        <f t="shared" si="25"/>
        <v>0</v>
      </c>
      <c r="G108" s="25">
        <f t="shared" si="25"/>
        <v>0</v>
      </c>
      <c r="H108" s="25">
        <f t="shared" si="21"/>
        <v>0</v>
      </c>
    </row>
    <row r="109" spans="1:8">
      <c r="A109" s="19" t="s">
        <v>170</v>
      </c>
      <c r="B109" s="30" t="s">
        <v>65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31">
        <f t="shared" si="21"/>
        <v>0</v>
      </c>
    </row>
    <row r="110" spans="1:8" hidden="1">
      <c r="A110" s="19" t="s">
        <v>171</v>
      </c>
      <c r="B110" s="30" t="s">
        <v>67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31">
        <f t="shared" si="21"/>
        <v>0</v>
      </c>
    </row>
    <row r="111" spans="1:8" hidden="1">
      <c r="A111" s="19" t="s">
        <v>172</v>
      </c>
      <c r="B111" s="30" t="s">
        <v>69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31">
        <f t="shared" si="21"/>
        <v>0</v>
      </c>
    </row>
    <row r="112" spans="1:8" hidden="1">
      <c r="A112" s="19" t="s">
        <v>173</v>
      </c>
      <c r="B112" s="30" t="s">
        <v>71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31">
        <f t="shared" si="21"/>
        <v>0</v>
      </c>
    </row>
    <row r="113" spans="1:8" hidden="1">
      <c r="A113" s="19" t="s">
        <v>174</v>
      </c>
      <c r="B113" s="30" t="s">
        <v>73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31">
        <f t="shared" si="21"/>
        <v>0</v>
      </c>
    </row>
    <row r="114" spans="1:8" hidden="1">
      <c r="A114" s="19" t="s">
        <v>175</v>
      </c>
      <c r="B114" s="30" t="s">
        <v>75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31">
        <f t="shared" si="21"/>
        <v>0</v>
      </c>
    </row>
    <row r="115" spans="1:8" hidden="1">
      <c r="A115" s="22"/>
      <c r="B115" s="30" t="s">
        <v>76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31">
        <f t="shared" si="21"/>
        <v>0</v>
      </c>
    </row>
    <row r="116" spans="1:8" hidden="1">
      <c r="A116" s="22"/>
      <c r="B116" s="30" t="s">
        <v>77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31">
        <f t="shared" si="21"/>
        <v>0</v>
      </c>
    </row>
    <row r="117" spans="1:8" hidden="1">
      <c r="A117" s="19" t="s">
        <v>176</v>
      </c>
      <c r="B117" s="30" t="s">
        <v>79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31">
        <f t="shared" si="21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26">SUM(D119:D127)</f>
        <v>0</v>
      </c>
      <c r="E118" s="25">
        <f t="shared" si="26"/>
        <v>0</v>
      </c>
      <c r="F118" s="25">
        <f t="shared" si="26"/>
        <v>0</v>
      </c>
      <c r="G118" s="25">
        <f t="shared" si="26"/>
        <v>0</v>
      </c>
      <c r="H118" s="25">
        <f t="shared" si="21"/>
        <v>0</v>
      </c>
    </row>
    <row r="119" spans="1:8">
      <c r="A119" s="19" t="s">
        <v>177</v>
      </c>
      <c r="B119" s="30" t="s">
        <v>82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31">
        <f t="shared" si="21"/>
        <v>0</v>
      </c>
    </row>
    <row r="120" spans="1:8" hidden="1">
      <c r="A120" s="19" t="s">
        <v>178</v>
      </c>
      <c r="B120" s="30" t="s">
        <v>84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31">
        <f t="shared" si="21"/>
        <v>0</v>
      </c>
    </row>
    <row r="121" spans="1:8" hidden="1">
      <c r="A121" s="19" t="s">
        <v>179</v>
      </c>
      <c r="B121" s="30" t="s">
        <v>86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31">
        <f t="shared" si="21"/>
        <v>0</v>
      </c>
    </row>
    <row r="122" spans="1:8" hidden="1">
      <c r="A122" s="19" t="s">
        <v>180</v>
      </c>
      <c r="B122" s="30" t="s">
        <v>88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31">
        <f t="shared" si="21"/>
        <v>0</v>
      </c>
    </row>
    <row r="123" spans="1:8" hidden="1">
      <c r="A123" s="19" t="s">
        <v>181</v>
      </c>
      <c r="B123" s="30" t="s">
        <v>90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31">
        <f t="shared" si="21"/>
        <v>0</v>
      </c>
    </row>
    <row r="124" spans="1:8" hidden="1">
      <c r="A124" s="19" t="s">
        <v>182</v>
      </c>
      <c r="B124" s="30" t="s">
        <v>92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31">
        <f t="shared" si="21"/>
        <v>0</v>
      </c>
    </row>
    <row r="125" spans="1:8" hidden="1">
      <c r="A125" s="19" t="s">
        <v>183</v>
      </c>
      <c r="B125" s="30" t="s">
        <v>94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31">
        <f t="shared" si="21"/>
        <v>0</v>
      </c>
    </row>
    <row r="126" spans="1:8" hidden="1">
      <c r="A126" s="19" t="s">
        <v>184</v>
      </c>
      <c r="B126" s="30" t="s">
        <v>96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31">
        <f t="shared" si="21"/>
        <v>0</v>
      </c>
    </row>
    <row r="127" spans="1:8" hidden="1">
      <c r="A127" s="19" t="s">
        <v>185</v>
      </c>
      <c r="B127" s="30" t="s">
        <v>98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31">
        <f t="shared" si="21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27">SUM(D129:D131)</f>
        <v>0</v>
      </c>
      <c r="E128" s="25">
        <f t="shared" si="27"/>
        <v>0</v>
      </c>
      <c r="F128" s="25">
        <f t="shared" si="27"/>
        <v>0</v>
      </c>
      <c r="G128" s="25">
        <f t="shared" si="27"/>
        <v>0</v>
      </c>
      <c r="H128" s="25">
        <f t="shared" si="21"/>
        <v>0</v>
      </c>
    </row>
    <row r="129" spans="1:8">
      <c r="A129" s="19" t="s">
        <v>186</v>
      </c>
      <c r="B129" s="30" t="s">
        <v>101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31">
        <f t="shared" si="21"/>
        <v>0</v>
      </c>
    </row>
    <row r="130" spans="1:8" hidden="1">
      <c r="A130" s="19" t="s">
        <v>187</v>
      </c>
      <c r="B130" s="30" t="s">
        <v>103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31">
        <f t="shared" si="21"/>
        <v>0</v>
      </c>
    </row>
    <row r="131" spans="1:8" hidden="1">
      <c r="A131" s="19" t="s">
        <v>188</v>
      </c>
      <c r="B131" s="30" t="s">
        <v>105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31">
        <f t="shared" si="21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28">SUM(D133:D140)</f>
        <v>0</v>
      </c>
      <c r="E132" s="25">
        <f t="shared" si="28"/>
        <v>0</v>
      </c>
      <c r="F132" s="25">
        <f t="shared" si="28"/>
        <v>0</v>
      </c>
      <c r="G132" s="25">
        <f t="shared" si="28"/>
        <v>0</v>
      </c>
      <c r="H132" s="25">
        <f t="shared" si="21"/>
        <v>0</v>
      </c>
    </row>
    <row r="133" spans="1:8">
      <c r="A133" s="19" t="s">
        <v>189</v>
      </c>
      <c r="B133" s="30" t="s">
        <v>108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31">
        <f t="shared" si="21"/>
        <v>0</v>
      </c>
    </row>
    <row r="134" spans="1:8" hidden="1">
      <c r="A134" s="19" t="s">
        <v>190</v>
      </c>
      <c r="B134" s="30" t="s">
        <v>110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31">
        <f t="shared" si="21"/>
        <v>0</v>
      </c>
    </row>
    <row r="135" spans="1:8" hidden="1">
      <c r="A135" s="19" t="s">
        <v>191</v>
      </c>
      <c r="B135" s="30" t="s">
        <v>112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31">
        <f t="shared" si="21"/>
        <v>0</v>
      </c>
    </row>
    <row r="136" spans="1:8" hidden="1">
      <c r="A136" s="19" t="s">
        <v>192</v>
      </c>
      <c r="B136" s="30" t="s">
        <v>114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31">
        <f t="shared" si="21"/>
        <v>0</v>
      </c>
    </row>
    <row r="137" spans="1:8" hidden="1">
      <c r="A137" s="19" t="s">
        <v>193</v>
      </c>
      <c r="B137" s="30" t="s">
        <v>116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31">
        <f t="shared" si="21"/>
        <v>0</v>
      </c>
    </row>
    <row r="138" spans="1:8" hidden="1">
      <c r="A138" s="19" t="s">
        <v>194</v>
      </c>
      <c r="B138" s="30" t="s">
        <v>118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31">
        <f t="shared" si="21"/>
        <v>0</v>
      </c>
    </row>
    <row r="139" spans="1:8" hidden="1">
      <c r="A139" s="19"/>
      <c r="B139" s="30" t="s">
        <v>119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31">
        <f t="shared" si="21"/>
        <v>0</v>
      </c>
    </row>
    <row r="140" spans="1:8" hidden="1">
      <c r="A140" s="19" t="s">
        <v>195</v>
      </c>
      <c r="B140" s="30" t="s">
        <v>121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31">
        <f t="shared" si="21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29">SUM(D142:D144)</f>
        <v>0</v>
      </c>
      <c r="E141" s="25">
        <f t="shared" si="29"/>
        <v>0</v>
      </c>
      <c r="F141" s="25">
        <f t="shared" si="29"/>
        <v>0</v>
      </c>
      <c r="G141" s="25">
        <f t="shared" si="29"/>
        <v>0</v>
      </c>
      <c r="H141" s="25">
        <f t="shared" si="21"/>
        <v>0</v>
      </c>
    </row>
    <row r="142" spans="1:8">
      <c r="A142" s="19" t="s">
        <v>196</v>
      </c>
      <c r="B142" s="30" t="s">
        <v>124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31">
        <f t="shared" si="21"/>
        <v>0</v>
      </c>
    </row>
    <row r="143" spans="1:8" hidden="1">
      <c r="A143" s="19" t="s">
        <v>197</v>
      </c>
      <c r="B143" s="30" t="s">
        <v>126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31">
        <f t="shared" si="21"/>
        <v>0</v>
      </c>
    </row>
    <row r="144" spans="1:8" hidden="1">
      <c r="A144" s="19" t="s">
        <v>198</v>
      </c>
      <c r="B144" s="30" t="s">
        <v>128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31">
        <f t="shared" si="21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0">SUM(D146:D152)</f>
        <v>0</v>
      </c>
      <c r="E145" s="25">
        <f t="shared" si="30"/>
        <v>0</v>
      </c>
      <c r="F145" s="25">
        <f t="shared" si="30"/>
        <v>0</v>
      </c>
      <c r="G145" s="25">
        <f t="shared" si="30"/>
        <v>0</v>
      </c>
      <c r="H145" s="25">
        <f t="shared" ref="H145:H152" si="31">E145-F145</f>
        <v>0</v>
      </c>
    </row>
    <row r="146" spans="1:8">
      <c r="A146" s="19" t="s">
        <v>199</v>
      </c>
      <c r="B146" s="30" t="s">
        <v>131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31">
        <f t="shared" si="31"/>
        <v>0</v>
      </c>
    </row>
    <row r="147" spans="1:8" hidden="1">
      <c r="A147" s="19" t="s">
        <v>200</v>
      </c>
      <c r="B147" s="30" t="s">
        <v>133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31">
        <f t="shared" si="31"/>
        <v>0</v>
      </c>
    </row>
    <row r="148" spans="1:8" hidden="1">
      <c r="A148" s="19" t="s">
        <v>201</v>
      </c>
      <c r="B148" s="30" t="s">
        <v>135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31">
        <f t="shared" si="31"/>
        <v>0</v>
      </c>
    </row>
    <row r="149" spans="1:8" hidden="1">
      <c r="A149" s="19" t="s">
        <v>202</v>
      </c>
      <c r="B149" s="30" t="s">
        <v>137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31">
        <f t="shared" si="31"/>
        <v>0</v>
      </c>
    </row>
    <row r="150" spans="1:8" hidden="1">
      <c r="A150" s="19" t="s">
        <v>203</v>
      </c>
      <c r="B150" s="30" t="s">
        <v>139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31">
        <f t="shared" si="31"/>
        <v>0</v>
      </c>
    </row>
    <row r="151" spans="1:8" hidden="1">
      <c r="A151" s="19" t="s">
        <v>204</v>
      </c>
      <c r="B151" s="30" t="s">
        <v>141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31">
        <f t="shared" si="31"/>
        <v>0</v>
      </c>
    </row>
    <row r="152" spans="1:8" hidden="1">
      <c r="A152" s="19" t="s">
        <v>205</v>
      </c>
      <c r="B152" s="30" t="s">
        <v>143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31">
        <f t="shared" si="31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23"/>
      <c r="B154" s="24" t="s">
        <v>206</v>
      </c>
      <c r="C154" s="25">
        <f>C4+C79</f>
        <v>89629552.959999993</v>
      </c>
      <c r="D154" s="25">
        <f t="shared" ref="D154:H154" si="32">D4+D79</f>
        <v>25178086.580000002</v>
      </c>
      <c r="E154" s="25">
        <f t="shared" si="32"/>
        <v>114807639.53999999</v>
      </c>
      <c r="F154" s="25">
        <f t="shared" si="32"/>
        <v>34167159.670000002</v>
      </c>
      <c r="G154" s="25">
        <f t="shared" si="32"/>
        <v>34167159.670000002</v>
      </c>
      <c r="H154" s="25">
        <f t="shared" si="32"/>
        <v>80640479.86999999</v>
      </c>
    </row>
    <row r="155" spans="1:8" ht="5.0999999999999996" customHeight="1">
      <c r="A155" s="33"/>
      <c r="B155" s="34"/>
      <c r="C155" s="35"/>
      <c r="D155" s="35"/>
      <c r="E155" s="35"/>
      <c r="F155" s="35"/>
      <c r="G155" s="35"/>
      <c r="H155" s="35"/>
    </row>
    <row r="156" spans="1:8">
      <c r="B156" s="36" t="s">
        <v>207</v>
      </c>
      <c r="C156" s="36"/>
      <c r="D156" s="36"/>
      <c r="E156" s="36"/>
    </row>
    <row r="165" spans="2:6">
      <c r="B165" s="37"/>
      <c r="C165" s="37"/>
      <c r="D165" s="37"/>
      <c r="E165" s="37"/>
      <c r="F165" s="37"/>
    </row>
    <row r="166" spans="2:6">
      <c r="B166" s="38"/>
      <c r="C166" s="37"/>
      <c r="D166" s="39"/>
      <c r="E166" s="39"/>
      <c r="F166" s="39"/>
    </row>
    <row r="167" spans="2:6">
      <c r="B167" s="40" t="s">
        <v>208</v>
      </c>
      <c r="C167" s="37"/>
      <c r="D167" s="41" t="s">
        <v>209</v>
      </c>
      <c r="E167" s="41"/>
      <c r="F167" s="41"/>
    </row>
    <row r="168" spans="2:6">
      <c r="B168" s="42" t="s">
        <v>210</v>
      </c>
      <c r="C168" s="37"/>
      <c r="D168" s="43" t="s">
        <v>211</v>
      </c>
      <c r="E168" s="43"/>
      <c r="F168" s="43"/>
    </row>
    <row r="169" spans="2:6">
      <c r="B169" s="37"/>
      <c r="C169" s="37"/>
      <c r="D169" s="37"/>
      <c r="E169" s="37"/>
      <c r="F169" s="37"/>
    </row>
  </sheetData>
  <mergeCells count="27">
    <mergeCell ref="B156:E156"/>
    <mergeCell ref="D167:F167"/>
    <mergeCell ref="D168:F168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2017-08-17T19:52:55Z</dcterms:modified>
</cp:coreProperties>
</file>