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NOTAS" sheetId="1" r:id="rId1"/>
  </sheets>
  <externalReferences>
    <externalReference r:id="rId2"/>
    <externalReference r:id="rId3"/>
    <externalReference r:id="rId4"/>
  </externalReferences>
  <definedNames>
    <definedName name="_xlnm.Print_Area" localSheetId="0">NOTAS!$A$2:$G$428</definedName>
  </definedNames>
  <calcPr calcId="125725"/>
</workbook>
</file>

<file path=xl/calcChain.xml><?xml version="1.0" encoding="utf-8"?>
<calcChain xmlns="http://schemas.openxmlformats.org/spreadsheetml/2006/main">
  <c r="B24" i="1"/>
  <c r="D24"/>
  <c r="B38"/>
  <c r="C38"/>
  <c r="D38"/>
  <c r="B46"/>
  <c r="C46"/>
  <c r="D46"/>
  <c r="E46"/>
  <c r="B56"/>
  <c r="B69"/>
  <c r="B75"/>
  <c r="E84"/>
  <c r="E85"/>
  <c r="E86"/>
  <c r="E89"/>
  <c r="E93"/>
  <c r="E94"/>
  <c r="E95"/>
  <c r="E96"/>
  <c r="E97"/>
  <c r="E99"/>
  <c r="E101"/>
  <c r="E102"/>
  <c r="C105"/>
  <c r="D105"/>
  <c r="E105" s="1"/>
  <c r="E113"/>
  <c r="E114"/>
  <c r="E115"/>
  <c r="E119" s="1"/>
  <c r="E116"/>
  <c r="E117"/>
  <c r="C119"/>
  <c r="D119"/>
  <c r="B128"/>
  <c r="B137"/>
  <c r="B149"/>
  <c r="C149"/>
  <c r="D149"/>
  <c r="E149"/>
  <c r="B156"/>
  <c r="B163"/>
  <c r="B170"/>
  <c r="B177"/>
  <c r="B191"/>
  <c r="B198" s="1"/>
  <c r="B195"/>
  <c r="B203"/>
  <c r="B206"/>
  <c r="D215"/>
  <c r="D218"/>
  <c r="D223"/>
  <c r="D225"/>
  <c r="D228"/>
  <c r="D233"/>
  <c r="D234"/>
  <c r="D235"/>
  <c r="D237"/>
  <c r="D238"/>
  <c r="D239"/>
  <c r="D241"/>
  <c r="D242"/>
  <c r="D243"/>
  <c r="D245"/>
  <c r="D246"/>
  <c r="D247"/>
  <c r="D249"/>
  <c r="D250"/>
  <c r="D251"/>
  <c r="D253"/>
  <c r="D254"/>
  <c r="D255"/>
  <c r="D262"/>
  <c r="D263"/>
  <c r="D264"/>
  <c r="D268"/>
  <c r="D269"/>
  <c r="D270"/>
  <c r="D272"/>
  <c r="D274"/>
  <c r="D276"/>
  <c r="C278"/>
  <c r="D221" s="1"/>
  <c r="D287"/>
  <c r="B289"/>
  <c r="C289"/>
  <c r="D289"/>
  <c r="C297"/>
  <c r="D297"/>
  <c r="E297" s="1"/>
  <c r="E302" s="1"/>
  <c r="C302"/>
  <c r="D302"/>
  <c r="B314"/>
  <c r="C314"/>
  <c r="D314"/>
  <c r="D315"/>
  <c r="D316"/>
  <c r="B317"/>
  <c r="B325" s="1"/>
  <c r="C317"/>
  <c r="D317" s="1"/>
  <c r="D318"/>
  <c r="D319"/>
  <c r="D320"/>
  <c r="D321"/>
  <c r="C325"/>
  <c r="B339"/>
  <c r="D351"/>
  <c r="D353"/>
  <c r="D366" s="1"/>
  <c r="D360"/>
  <c r="D372"/>
  <c r="D374"/>
  <c r="D402" s="1"/>
  <c r="D393"/>
  <c r="C394"/>
  <c r="B415"/>
  <c r="C415"/>
  <c r="D415"/>
  <c r="D325" l="1"/>
  <c r="D271"/>
  <c r="D266"/>
  <c r="D256"/>
  <c r="D252"/>
  <c r="D248"/>
  <c r="D244"/>
  <c r="D240"/>
  <c r="D236"/>
  <c r="D278" s="1"/>
  <c r="D229"/>
</calcChain>
</file>

<file path=xl/sharedStrings.xml><?xml version="1.0" encoding="utf-8"?>
<sst xmlns="http://schemas.openxmlformats.org/spreadsheetml/2006/main" count="434" uniqueCount="342">
  <si>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</si>
  <si>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</si>
  <si>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</si>
  <si>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</si>
  <si>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</si>
  <si>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</si>
  <si>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</si>
  <si>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</si>
  <si>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</si>
  <si>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</si>
  <si>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</si>
  <si>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</si>
  <si>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</si>
  <si>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</si>
  <si>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</si>
  <si>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</si>
  <si>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</si>
  <si>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</si>
  <si>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</si>
  <si>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</si>
  <si>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</si>
  <si>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</si>
  <si>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</si>
  <si>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</si>
  <si>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</si>
  <si>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</si>
  <si>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</si>
  <si>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</si>
  <si>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</si>
  <si>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</si>
  <si>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</si>
  <si>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</si>
  <si>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</si>
  <si>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</si>
  <si>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</si>
  <si>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</si>
  <si>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</si>
  <si>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</si>
  <si>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</si>
  <si>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</si>
  <si>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</si>
  <si>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 30 de septiembre  del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</si>
  <si>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</si>
  <si>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</si>
  <si>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</si>
  <si>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</si>
  <si>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</si>
  <si>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</si>
  <si>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</si>
  <si>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</si>
  <si>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</si>
  <si>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</si>
  <si>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</si>
  <si>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</si>
  <si>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</si>
  <si>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</si>
  <si>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 30 de septiembre del 2017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</si>
  <si>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</si>
  <si>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</si>
  <si>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</si>
  <si>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</si>
  <si>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</si>
  <si>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'12463-5631-1400-0001-0000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</si>
  <si>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</si>
  <si>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</si>
  <si>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</si>
  <si>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</si>
  <si>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</si>
  <si>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11140-0002-0006-0000-0000</t>
  </si>
  <si>
    <t>11140-0002-0004-0000-0000</t>
  </si>
  <si>
    <t>11140-0002-0002-0000-0000</t>
  </si>
  <si>
    <t>11140-0002-0001-0000-0000</t>
  </si>
  <si>
    <t>11140-0000-0000-0000-0000</t>
  </si>
  <si>
    <t>11120-0001-0002-0000-0000</t>
  </si>
  <si>
    <t>11120-0001-0001-0000-0000</t>
  </si>
  <si>
    <t>11120-0001-0000-0000-0000</t>
  </si>
  <si>
    <t>1110 EFECTIVO Y EQUIVALENTES</t>
  </si>
  <si>
    <t>EFE-01 FLUJO DE EFECTIVO</t>
  </si>
  <si>
    <t>IV) NOTAS AL ESTADO DE FLUJO DE EFECTIVO</t>
  </si>
  <si>
    <t>Total</t>
  </si>
  <si>
    <t>'32000-0000-0000-0000-0000</t>
  </si>
  <si>
    <t>NATURALEZA</t>
  </si>
  <si>
    <t>MODIFICACION</t>
  </si>
  <si>
    <t>VHP-02 PATRIMONIO GENERADO</t>
  </si>
  <si>
    <t>31100-0003-0000-0000-0000</t>
  </si>
  <si>
    <t>31100-0002-0000-0000-0000</t>
  </si>
  <si>
    <t>3110 HACIENDA PUBLICA/PATRIMONIO CONTRIBUIDO</t>
  </si>
  <si>
    <t>TIPO</t>
  </si>
  <si>
    <t>VHP-01 PATRIMONIO CONTRIBUIDO</t>
  </si>
  <si>
    <t>III) NOTAS AL ESTADO DE VARIACIÓN A LA HACIEDA PÚBLICA</t>
  </si>
  <si>
    <t>GSP</t>
  </si>
  <si>
    <t>55150-5651-1400-0001-0000</t>
  </si>
  <si>
    <t>Equipo de comunicación y telecomunicacion</t>
  </si>
  <si>
    <t>55150-5651-0000-0000-0000</t>
  </si>
  <si>
    <t>Excavadora Hidraulica Sany SY215CLC Sobre Orugas</t>
  </si>
  <si>
    <t>55150-5631-1400-0001-0000</t>
  </si>
  <si>
    <t>Maquinaria y Equipo de Construcion</t>
  </si>
  <si>
    <t>55150-5631-0000-0000-0000</t>
  </si>
  <si>
    <t>Accesorios de Maquinaria</t>
  </si>
  <si>
    <t>55150-5611-1400-0005-0000</t>
  </si>
  <si>
    <t>Distanciametro Laser M- Leica MOD.DISTO D8</t>
  </si>
  <si>
    <t>55150-5611-1400-0004-0000</t>
  </si>
  <si>
    <t>Tractor de Orugas M- Shantui M-SD22 CHSD22AALD1016</t>
  </si>
  <si>
    <t>55150-5611-1400-0003-0000</t>
  </si>
  <si>
    <t>Excavadora Hidraulica con cucharon</t>
  </si>
  <si>
    <t>55150-5611-1400-0002-0000</t>
  </si>
  <si>
    <t>Tractor sobre Oruga Sahntui M-SD22</t>
  </si>
  <si>
    <t>55150-5611-1400-0001-0000</t>
  </si>
  <si>
    <t>Maquinaria y equipo Agropecuario</t>
  </si>
  <si>
    <t>55150-5611-0000-0000-0000</t>
  </si>
  <si>
    <t>Camara M-FUJIFILM M- T550</t>
  </si>
  <si>
    <t>55150-5230-1400-0001-0000</t>
  </si>
  <si>
    <t>Camaras Fotograficas y de video</t>
  </si>
  <si>
    <t>55150-5230-0000-0000-0000</t>
  </si>
  <si>
    <t>Laptop</t>
  </si>
  <si>
    <t>55150-5151-1400-0003-0000</t>
  </si>
  <si>
    <t>Impresora Portatil HP Officejet 100 Mobile</t>
  </si>
  <si>
    <t>55150-5151-1400-0002-0000</t>
  </si>
  <si>
    <t>Impresora Laser a color marca Lexmark Modelo CS510</t>
  </si>
  <si>
    <t>55150-5151-1400-0001-0000</t>
  </si>
  <si>
    <t>Computadoras y equipo periférico</t>
  </si>
  <si>
    <t>55150-5151-0000-0000-0000</t>
  </si>
  <si>
    <t>Estimaciones, Depreciaciones, Deterioros, Obsolesc</t>
  </si>
  <si>
    <t>'55100-0000-0000-0000-0000</t>
  </si>
  <si>
    <t>55000 Otros Gastos Y Pèrdidas Extraordinarias</t>
  </si>
  <si>
    <t>Municipio de Acambaro</t>
  </si>
  <si>
    <t>'52310-4311-1000-0001-0055</t>
  </si>
  <si>
    <t>Municipio de Juventino Rosas</t>
  </si>
  <si>
    <t>'52310-4311-1000-0001-0054</t>
  </si>
  <si>
    <t>Municipio de Silao Gto.</t>
  </si>
  <si>
    <t>'52310-4311-1000-0001-0053</t>
  </si>
  <si>
    <t>Municipio de Salamanca, Gto.</t>
  </si>
  <si>
    <t>'52310-4311-1000-0001-0052</t>
  </si>
  <si>
    <t>Municipio de Ciudad Manuel Doblado Gto.</t>
  </si>
  <si>
    <t>'52310-4311-1000-0001-0046</t>
  </si>
  <si>
    <t>Municipio de Uriangato Gto.</t>
  </si>
  <si>
    <t>'52310-4311-1000-0001-0045</t>
  </si>
  <si>
    <t>Municipio de Valle de Santiago Gto.</t>
  </si>
  <si>
    <t>'52310-4311-1000-0001-0041</t>
  </si>
  <si>
    <t>Municipio de Penjamo Gto.</t>
  </si>
  <si>
    <t>'52310-4311-1000-0001-0039</t>
  </si>
  <si>
    <t>Municipio de Apaseo el Grande</t>
  </si>
  <si>
    <t>'52310-4311-1000-0001-0037</t>
  </si>
  <si>
    <t>Municipio de Comonfort Gto.</t>
  </si>
  <si>
    <t>'52310-4311-1000-0001-0032</t>
  </si>
  <si>
    <t>Municipio de Yuriria</t>
  </si>
  <si>
    <t>'52310-4311-1000-0001-0028</t>
  </si>
  <si>
    <t>Municipio de San Diego de la Unión</t>
  </si>
  <si>
    <t>'52310-4311-1000-0001-0026</t>
  </si>
  <si>
    <t>Municipio de Santiago Maravatio Guanajuato</t>
  </si>
  <si>
    <t>'52310-4311-1000-0001-0025</t>
  </si>
  <si>
    <t>Municipio de Moroleón</t>
  </si>
  <si>
    <t>'52310-4311-1000-0001-0022</t>
  </si>
  <si>
    <t>Municipio de Purisima del Rincon</t>
  </si>
  <si>
    <t>'52310-4311-1000-0001-0020</t>
  </si>
  <si>
    <t>Municipio de San Felipe Gto.</t>
  </si>
  <si>
    <t>'52310-4311-1000-0001-0017</t>
  </si>
  <si>
    <t>Municipio de San Jose de Iturbide</t>
  </si>
  <si>
    <t>'52310-4311-1000-0001-0015</t>
  </si>
  <si>
    <t>Municipio de Salvatierra Gto.</t>
  </si>
  <si>
    <t>'52310-4311-1000-0001-0014</t>
  </si>
  <si>
    <t>Municipio de Doctor Mora Gto.</t>
  </si>
  <si>
    <t>'52310-4311-1000-0001-0013</t>
  </si>
  <si>
    <t>Municipio de San Miguel Allende Gto.</t>
  </si>
  <si>
    <t>'52310-4311-1000-0001-0012</t>
  </si>
  <si>
    <t>Municipio de Tierra Blanca</t>
  </si>
  <si>
    <t>'52310-4311-1000-0001-0010</t>
  </si>
  <si>
    <t>Municipio de Abasolo Guanajuato</t>
  </si>
  <si>
    <t>'52310-4311-1000-0001-0009</t>
  </si>
  <si>
    <t>Municipio de Ocampo Guanajuato</t>
  </si>
  <si>
    <t>'52310-4311-1000-0001-0008</t>
  </si>
  <si>
    <t>Municipio de Jerecuaro Gto.</t>
  </si>
  <si>
    <t>'52310-4311-1000-0001-0006</t>
  </si>
  <si>
    <t>Subsidio a Productores</t>
  </si>
  <si>
    <t>52310-4311-1000-0001-0000</t>
  </si>
  <si>
    <t>52000 Transferencias, Asignaciones, Subsidios</t>
  </si>
  <si>
    <t>recargos y actualizaciones</t>
  </si>
  <si>
    <t>'51390-3951-1400-0001-0000</t>
  </si>
  <si>
    <t>Impuesto sobre nóminas</t>
  </si>
  <si>
    <t>51390-3981-1400-0001-0000</t>
  </si>
  <si>
    <t>Instalación, reparación y mantenimiento de maquina</t>
  </si>
  <si>
    <t>51350-3571-1400-0001-0000</t>
  </si>
  <si>
    <t>Seguro de bienes patrimoniales</t>
  </si>
  <si>
    <t>51340-3451-1400-0001-0000</t>
  </si>
  <si>
    <t>Servicios Financieros y bancarios</t>
  </si>
  <si>
    <t>'51340-3411-0000-0000-0000</t>
  </si>
  <si>
    <t>Servicios de diseño, arquitectura, ingeniería y ac</t>
  </si>
  <si>
    <t>51330-3321-1400-0001-0000</t>
  </si>
  <si>
    <t>Servicios Legales y de contabilidad</t>
  </si>
  <si>
    <t>51330-3310-0000-0000-0000</t>
  </si>
  <si>
    <t>Servicios Generales</t>
  </si>
  <si>
    <t>51300-0000-0000-0000-0000</t>
  </si>
  <si>
    <t>Herramientas menores</t>
  </si>
  <si>
    <t>'51290-2911-1400-0001-0000</t>
  </si>
  <si>
    <t>Movimiento de Tracto Oruga</t>
  </si>
  <si>
    <t>51320-3261-1400-0002-0000</t>
  </si>
  <si>
    <t>Combustibles, lubricantes y aditivos para maquinar</t>
  </si>
  <si>
    <t>51260-2613-1400-0001-0000</t>
  </si>
  <si>
    <t>Mat, útiles y equipos menores tecno info y comuni</t>
  </si>
  <si>
    <t>51210-2141-1400-0001-0000</t>
  </si>
  <si>
    <t>Mat, útiles y equipos menores de oficina</t>
  </si>
  <si>
    <t>Materiales y Suministros</t>
  </si>
  <si>
    <t>51200-0000-0000-0000-0000</t>
  </si>
  <si>
    <t>Honorarios asimilables a salarios</t>
  </si>
  <si>
    <t>51120-1211-1400-0001-0000</t>
  </si>
  <si>
    <t>Servicios Personales</t>
  </si>
  <si>
    <t>51100-0000-0000-0000-0000</t>
  </si>
  <si>
    <t>51000 Gastos de Funcionamiento</t>
  </si>
  <si>
    <t>EXPLICACION</t>
  </si>
  <si>
    <t>%GASTO</t>
  </si>
  <si>
    <t>MONTO</t>
  </si>
  <si>
    <t>ERA-03 GASTOS</t>
  </si>
  <si>
    <t>GASTOS Y OTRAS PÉRDIDAS</t>
  </si>
  <si>
    <t>43990-0000-0000-1000-0000</t>
  </si>
  <si>
    <t>INTERÉS GENERADO</t>
  </si>
  <si>
    <t>43110-0000-0000-0000-0000</t>
  </si>
  <si>
    <t xml:space="preserve">4300 OTROS INGRESOS Y BENEFICIOS
</t>
  </si>
  <si>
    <t>CARACTERISTICAS</t>
  </si>
  <si>
    <t>NOTA</t>
  </si>
  <si>
    <t>ERA-02 OTROS INGRESOS Y BENEFICIOS</t>
  </si>
  <si>
    <t>Gobierno Estatal</t>
  </si>
  <si>
    <t>42210-0009-0091-0002-0000</t>
  </si>
  <si>
    <t>Transferencias Internas y Asignaciones d' Sector P</t>
  </si>
  <si>
    <t>42210-0009-0091-0000-0000</t>
  </si>
  <si>
    <t>42000 PART. APORT. TRANSF. ASIGN. SUBS. Y</t>
  </si>
  <si>
    <t>Productores</t>
  </si>
  <si>
    <t>41690-0006-0061-0002-0000</t>
  </si>
  <si>
    <t>Remanente</t>
  </si>
  <si>
    <t>41600-0006-0061-0001-0000</t>
  </si>
  <si>
    <t>Otros Aprovechamientos</t>
  </si>
  <si>
    <t>41600-0006-0061-0000-0000</t>
  </si>
  <si>
    <t>41590-0000-0000-0000-1000</t>
  </si>
  <si>
    <t>41000 Ingresos de Gestion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</si>
  <si>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</si>
  <si>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</si>
  <si>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</si>
  <si>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</si>
  <si>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</si>
  <si>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</si>
  <si>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</si>
  <si>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</si>
  <si>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</si>
  <si>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</si>
  <si>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</si>
  <si>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</si>
  <si>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21170-0005-0002-0000-0000</t>
  </si>
  <si>
    <t>21170-0005-0001-0000-0000</t>
  </si>
  <si>
    <t>22170-0001-0003-0000-0000</t>
  </si>
  <si>
    <t>22170-0001-0002-0000-0000</t>
  </si>
  <si>
    <t>21170-0001-0001-0000-0000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</si>
  <si>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</si>
  <si>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</si>
  <si>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</si>
  <si>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</si>
  <si>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</si>
  <si>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</si>
  <si>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</si>
  <si>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</si>
  <si>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</si>
  <si>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Mensual</t>
  </si>
  <si>
    <t>Depreciacion Acumulada Eqpo. Comunicacion y Teleco</t>
  </si>
  <si>
    <t>12630-5651-0000-0000-0000</t>
  </si>
  <si>
    <t>Depreciacion Maquinaria y Equipo de Construcion</t>
  </si>
  <si>
    <t>12630-5631-0000-0000-0000</t>
  </si>
  <si>
    <t>Depreciacion Acumulada de Maq. Eqpo Agropecuario</t>
  </si>
  <si>
    <t>12630-5611-0000-0000-0000</t>
  </si>
  <si>
    <t>Depreciacion Acumulada de Camaras fotograficas y d</t>
  </si>
  <si>
    <t>12630-5230-0000-0000-0000</t>
  </si>
  <si>
    <t>Depreciacion Acumulada Equipo de Computo y de tegn</t>
  </si>
  <si>
    <t>12630-5151-0000-0000-0000</t>
  </si>
  <si>
    <t>12600 Depreciaciones, det. Y Amort. Acum</t>
  </si>
  <si>
    <t>PORCENTAJE</t>
  </si>
  <si>
    <t>CRITERIO</t>
  </si>
  <si>
    <t>ESF-09 INTANGIBLES Y DIFERIDOS</t>
  </si>
  <si>
    <t>Otros equipos</t>
  </si>
  <si>
    <t>'12469-5691-0000-0000-0000</t>
  </si>
  <si>
    <t>mensual</t>
  </si>
  <si>
    <t>12465-5651-1400-0001-0000</t>
  </si>
  <si>
    <t>Equipo de Comunicación y Telecomunicación</t>
  </si>
  <si>
    <t>12465-5651-0000-0000-0000</t>
  </si>
  <si>
    <t>Excavadora Hidraulica Sany SY215CLC SOBRE ORUGAS</t>
  </si>
  <si>
    <t>12463-5631-1400-0001-0000</t>
  </si>
  <si>
    <t>Maquinaria y Eqpo. de Construccion</t>
  </si>
  <si>
    <t>12463-5631-0000-0000-0000</t>
  </si>
  <si>
    <t>12461-5611-1400-0005-0000</t>
  </si>
  <si>
    <t>12461-5611-1400-0004-0000</t>
  </si>
  <si>
    <t>12461-5611-1400-0003-0000</t>
  </si>
  <si>
    <t>Excavadora Hidraulica con Cucharon</t>
  </si>
  <si>
    <t>12461-5611-1400-0002-0000</t>
  </si>
  <si>
    <t>Tractor sobre Orugas Shantui M-SD22</t>
  </si>
  <si>
    <t>12461-5611-1400-0001-0000</t>
  </si>
  <si>
    <t>Maquinaria y Eqpo. Agropecuario</t>
  </si>
  <si>
    <t>12461-5611-0000-0000-0000</t>
  </si>
  <si>
    <t>12460 Maq., otros equipos y herramientas</t>
  </si>
  <si>
    <t>12423-5230-1400-0001-0000</t>
  </si>
  <si>
    <t>Cámaras fotográficas y de video</t>
  </si>
  <si>
    <t>12423-5230-0000-0000-0000</t>
  </si>
  <si>
    <t>Computadoras</t>
  </si>
  <si>
    <t>'12413-5151-1400-0004-0000</t>
  </si>
  <si>
    <t>12413-5151-1400-0003-0000</t>
  </si>
  <si>
    <t>12413-5151-1400-0002-0000</t>
  </si>
  <si>
    <t>12413-5151-1400-0001-0000</t>
  </si>
  <si>
    <t>12413-5151-0000-0000-0000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</si>
  <si>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</si>
  <si>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</si>
  <si>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</si>
  <si>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</si>
  <si>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</si>
  <si>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</si>
  <si>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</si>
  <si>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</si>
  <si>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</si>
  <si>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</si>
  <si>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</si>
  <si>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</si>
  <si>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</si>
  <si>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</si>
  <si>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</si>
  <si>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</si>
  <si>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</si>
  <si>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</si>
  <si>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1123 DEUDORES PENDIENTES POR RECUPERAR</t>
  </si>
  <si>
    <t>ESF-03 DEUDORES P/RECUPERAR</t>
  </si>
  <si>
    <t>1124 INGRESOS POR RECUPERAR CP</t>
  </si>
  <si>
    <t>11230-0000-0001-0001-0000</t>
  </si>
  <si>
    <t>1122 CUENTAS POR COBRAR CP</t>
  </si>
  <si>
    <t>2015</t>
  </si>
  <si>
    <t>2016</t>
  </si>
  <si>
    <t>ESF-02 INGRESOS P/RECUPERAR</t>
  </si>
  <si>
    <t>* DERECHOSA RECIBIR EFECTIVO Y EQUIVALENTES Y BIENES O SERVICIOS A RECIBIR</t>
  </si>
  <si>
    <t>1211 INVERSIONES A LP</t>
  </si>
  <si>
    <t>pagaré</t>
  </si>
  <si>
    <t>mesa de dinero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</si>
  <si>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</si>
  <si>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</si>
  <si>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</si>
  <si>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</si>
  <si>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</si>
  <si>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</si>
  <si>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FIDEICOMISO DE BORDERÍA E INFRAESTRUCTURA RURAL PARA EL ESTADO DE GUANAJUATO &lt;&lt;FIBIR&gt;&gt;</t>
  </si>
  <si>
    <t>Ente Público:</t>
  </si>
  <si>
    <t>NOTAS A LOS ESTADOS FINANCIEROS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</si>
</sst>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_ ;\-#,##0.00\ "/>
    <numFmt numFmtId="167" formatCode="0.00000%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theme="1"/>
      <name val="Aria{"/>
    </font>
    <font>
      <sz val="10"/>
      <name val="Aria{"/>
    </font>
    <font>
      <u/>
      <sz val="10"/>
      <color theme="1"/>
      <name val="Aria{"/>
    </font>
    <font>
      <u/>
      <sz val="10"/>
      <name val="Aria{"/>
    </font>
    <font>
      <b/>
      <sz val="10"/>
      <name val="Aria{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3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</cellStyleXfs>
  <cellXfs count="220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0" borderId="0" xfId="0" applyFont="1"/>
    <xf numFmtId="43" fontId="3" fillId="0" borderId="0" xfId="1" applyFont="1"/>
    <xf numFmtId="0" fontId="3" fillId="0" borderId="0" xfId="0" applyFont="1" applyAlignment="1"/>
    <xf numFmtId="43" fontId="3" fillId="0" borderId="0" xfId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43" fontId="3" fillId="11" borderId="0" xfId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3" fillId="0" borderId="3" xfId="0" applyFont="1" applyBorder="1"/>
    <xf numFmtId="0" fontId="3" fillId="11" borderId="0" xfId="0" applyFont="1" applyFill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43" fontId="10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3" fillId="11" borderId="0" xfId="0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3" fontId="14" fillId="11" borderId="0" xfId="0" applyNumberFormat="1" applyFont="1" applyFill="1" applyBorder="1" applyAlignment="1">
      <alignment vertical="top"/>
    </xf>
    <xf numFmtId="0" fontId="11" fillId="12" borderId="4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5" fillId="12" borderId="4" xfId="0" applyNumberFormat="1" applyFont="1" applyFill="1" applyBorder="1" applyAlignment="1">
      <alignment horizontal="right" vertical="center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7" fillId="13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6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164" fontId="7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43" fontId="7" fillId="11" borderId="6" xfId="1" applyFont="1" applyFill="1" applyBorder="1"/>
    <xf numFmtId="44" fontId="7" fillId="11" borderId="6" xfId="2" applyFont="1" applyFill="1" applyBorder="1"/>
    <xf numFmtId="164" fontId="7" fillId="11" borderId="6" xfId="0" applyNumberFormat="1" applyFont="1" applyFill="1" applyBorder="1"/>
    <xf numFmtId="43" fontId="6" fillId="11" borderId="8" xfId="1" applyFont="1" applyFill="1" applyBorder="1"/>
    <xf numFmtId="43" fontId="3" fillId="11" borderId="8" xfId="1" applyFont="1" applyFill="1" applyBorder="1"/>
    <xf numFmtId="164" fontId="3" fillId="11" borderId="14" xfId="0" applyNumberFormat="1" applyFont="1" applyFill="1" applyBorder="1"/>
    <xf numFmtId="43" fontId="3" fillId="11" borderId="10" xfId="1" applyFont="1" applyFill="1" applyBorder="1"/>
    <xf numFmtId="164" fontId="3" fillId="11" borderId="10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4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43" fontId="5" fillId="12" borderId="4" xfId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43" fontId="6" fillId="11" borderId="6" xfId="1" applyFont="1" applyFill="1" applyBorder="1"/>
    <xf numFmtId="164" fontId="3" fillId="11" borderId="6" xfId="0" applyNumberFormat="1" applyFont="1" applyFill="1" applyBorder="1"/>
    <xf numFmtId="49" fontId="9" fillId="11" borderId="6" xfId="0" applyNumberFormat="1" applyFont="1" applyFill="1" applyBorder="1" applyAlignment="1">
      <alignment horizontal="left"/>
    </xf>
    <xf numFmtId="43" fontId="6" fillId="11" borderId="10" xfId="1" applyFont="1" applyFill="1" applyBorder="1"/>
    <xf numFmtId="43" fontId="7" fillId="12" borderId="10" xfId="1" applyFont="1" applyFill="1" applyBorder="1" applyAlignment="1">
      <alignment horizontal="center" vertical="center" wrapText="1"/>
    </xf>
    <xf numFmtId="9" fontId="7" fillId="11" borderId="6" xfId="3" applyFont="1" applyFill="1" applyBorder="1"/>
    <xf numFmtId="164" fontId="3" fillId="11" borderId="7" xfId="0" applyNumberFormat="1" applyFont="1" applyFill="1" applyBorder="1"/>
    <xf numFmtId="10" fontId="3" fillId="11" borderId="8" xfId="3" applyNumberFormat="1" applyFont="1" applyFill="1" applyBorder="1"/>
    <xf numFmtId="164" fontId="17" fillId="11" borderId="8" xfId="0" applyNumberFormat="1" applyFont="1" applyFill="1" applyBorder="1"/>
    <xf numFmtId="49" fontId="18" fillId="11" borderId="8" xfId="0" quotePrefix="1" applyNumberFormat="1" applyFont="1" applyFill="1" applyBorder="1" applyAlignment="1">
      <alignment horizontal="left"/>
    </xf>
    <xf numFmtId="49" fontId="5" fillId="11" borderId="8" xfId="0" quotePrefix="1" applyNumberFormat="1" applyFont="1" applyFill="1" applyBorder="1" applyAlignment="1">
      <alignment horizontal="left"/>
    </xf>
    <xf numFmtId="164" fontId="19" fillId="11" borderId="8" xfId="0" applyNumberFormat="1" applyFont="1" applyFill="1" applyBorder="1"/>
    <xf numFmtId="49" fontId="20" fillId="11" borderId="8" xfId="0" quotePrefix="1" applyNumberFormat="1" applyFont="1" applyFill="1" applyBorder="1" applyAlignment="1">
      <alignment horizontal="left"/>
    </xf>
    <xf numFmtId="49" fontId="20" fillId="11" borderId="8" xfId="0" applyNumberFormat="1" applyFont="1" applyFill="1" applyBorder="1" applyAlignment="1">
      <alignment horizontal="left"/>
    </xf>
    <xf numFmtId="164" fontId="21" fillId="11" borderId="8" xfId="0" applyNumberFormat="1" applyFont="1" applyFill="1" applyBorder="1"/>
    <xf numFmtId="49" fontId="22" fillId="11" borderId="8" xfId="0" applyNumberFormat="1" applyFont="1" applyFill="1" applyBorder="1" applyAlignment="1">
      <alignment horizontal="left"/>
    </xf>
    <xf numFmtId="49" fontId="23" fillId="11" borderId="8" xfId="0" quotePrefix="1" applyNumberFormat="1" applyFont="1" applyFill="1" applyBorder="1" applyAlignment="1">
      <alignment horizontal="left"/>
    </xf>
    <xf numFmtId="49" fontId="24" fillId="14" borderId="8" xfId="0" applyNumberFormat="1" applyFont="1" applyFill="1" applyBorder="1" applyAlignment="1">
      <alignment horizontal="left" vertical="top"/>
    </xf>
    <xf numFmtId="4" fontId="24" fillId="14" borderId="8" xfId="0" applyNumberFormat="1" applyFont="1" applyFill="1" applyBorder="1" applyAlignment="1">
      <alignment horizontal="right" vertical="top"/>
    </xf>
    <xf numFmtId="49" fontId="18" fillId="11" borderId="8" xfId="0" applyNumberFormat="1" applyFont="1" applyFill="1" applyBorder="1" applyAlignment="1">
      <alignment horizontal="left"/>
    </xf>
    <xf numFmtId="9" fontId="3" fillId="11" borderId="8" xfId="3" applyFont="1" applyFill="1" applyBorder="1"/>
    <xf numFmtId="9" fontId="3" fillId="11" borderId="10" xfId="3" applyFont="1" applyFill="1" applyBorder="1"/>
    <xf numFmtId="49" fontId="25" fillId="12" borderId="4" xfId="0" applyNumberFormat="1" applyFont="1" applyFill="1" applyBorder="1" applyAlignment="1">
      <alignment horizontal="center" vertical="center"/>
    </xf>
    <xf numFmtId="4" fontId="26" fillId="12" borderId="4" xfId="4" applyNumberFormat="1" applyFont="1" applyFill="1" applyBorder="1" applyAlignment="1">
      <alignment horizontal="center" vertical="center" wrapText="1"/>
    </xf>
    <xf numFmtId="0" fontId="26" fillId="12" borderId="4" xfId="5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24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11" borderId="6" xfId="1" applyFont="1" applyFill="1" applyBorder="1"/>
    <xf numFmtId="49" fontId="24" fillId="14" borderId="6" xfId="0" applyNumberFormat="1" applyFont="1" applyFill="1" applyBorder="1" applyAlignment="1">
      <alignment horizontal="left" vertical="top"/>
    </xf>
    <xf numFmtId="49" fontId="24" fillId="14" borderId="14" xfId="0" applyNumberFormat="1" applyFont="1" applyFill="1" applyBorder="1" applyAlignment="1">
      <alignment horizontal="left" vertical="top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6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7" fillId="11" borderId="0" xfId="0" applyFont="1" applyFill="1"/>
    <xf numFmtId="44" fontId="27" fillId="11" borderId="6" xfId="2" applyFont="1" applyFill="1" applyBorder="1"/>
    <xf numFmtId="44" fontId="7" fillId="11" borderId="5" xfId="2" applyFont="1" applyFill="1" applyBorder="1"/>
    <xf numFmtId="167" fontId="6" fillId="11" borderId="8" xfId="3" applyNumberFormat="1" applyFont="1" applyFill="1" applyBorder="1" applyAlignment="1">
      <alignment horizontal="center"/>
    </xf>
    <xf numFmtId="9" fontId="6" fillId="11" borderId="8" xfId="3" applyFont="1" applyFill="1" applyBorder="1" applyAlignment="1">
      <alignment horizontal="center"/>
    </xf>
    <xf numFmtId="49" fontId="28" fillId="14" borderId="8" xfId="0" applyNumberFormat="1" applyFont="1" applyFill="1" applyBorder="1" applyAlignment="1">
      <alignment horizontal="left" vertical="top"/>
    </xf>
    <xf numFmtId="49" fontId="29" fillId="11" borderId="8" xfId="0" applyNumberFormat="1" applyFont="1" applyFill="1" applyBorder="1" applyAlignment="1">
      <alignment horizontal="left"/>
    </xf>
    <xf numFmtId="4" fontId="24" fillId="14" borderId="10" xfId="0" applyNumberFormat="1" applyFont="1" applyFill="1" applyBorder="1" applyAlignment="1">
      <alignment horizontal="right" vertical="top"/>
    </xf>
    <xf numFmtId="43" fontId="3" fillId="11" borderId="7" xfId="1" applyFont="1" applyFill="1" applyBorder="1"/>
    <xf numFmtId="165" fontId="3" fillId="11" borderId="7" xfId="0" applyNumberFormat="1" applyFont="1" applyFill="1" applyBorder="1"/>
    <xf numFmtId="165" fontId="3" fillId="11" borderId="8" xfId="0" applyNumberFormat="1" applyFont="1" applyFill="1" applyBorder="1"/>
    <xf numFmtId="49" fontId="30" fillId="14" borderId="8" xfId="0" applyNumberFormat="1" applyFont="1" applyFill="1" applyBorder="1" applyAlignment="1">
      <alignment horizontal="left" vertical="top"/>
    </xf>
    <xf numFmtId="4" fontId="24" fillId="14" borderId="7" xfId="0" applyNumberFormat="1" applyFont="1" applyFill="1" applyBorder="1" applyAlignment="1">
      <alignment horizontal="right" vertical="top"/>
    </xf>
    <xf numFmtId="49" fontId="30" fillId="14" borderId="7" xfId="0" applyNumberFormat="1" applyFont="1" applyFill="1" applyBorder="1" applyAlignment="1">
      <alignment horizontal="left" vertical="top"/>
    </xf>
    <xf numFmtId="49" fontId="31" fillId="14" borderId="8" xfId="0" applyNumberFormat="1" applyFont="1" applyFill="1" applyBorder="1" applyAlignment="1">
      <alignment horizontal="left" vertical="top"/>
    </xf>
    <xf numFmtId="49" fontId="31" fillId="14" borderId="10" xfId="0" applyNumberFormat="1" applyFont="1" applyFill="1" applyBorder="1" applyAlignment="1">
      <alignment horizontal="left" vertical="top"/>
    </xf>
    <xf numFmtId="0" fontId="32" fillId="11" borderId="0" xfId="0" applyFont="1" applyFill="1" applyBorder="1"/>
    <xf numFmtId="164" fontId="5" fillId="11" borderId="0" xfId="0" applyNumberFormat="1" applyFont="1" applyFill="1" applyBorder="1"/>
    <xf numFmtId="43" fontId="5" fillId="11" borderId="0" xfId="1" applyFont="1" applyFill="1" applyBorder="1"/>
    <xf numFmtId="49" fontId="5" fillId="11" borderId="0" xfId="0" applyNumberFormat="1" applyFont="1" applyFill="1" applyBorder="1" applyAlignment="1">
      <alignment horizontal="left"/>
    </xf>
    <xf numFmtId="49" fontId="5" fillId="12" borderId="11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11" xfId="0" applyNumberFormat="1" applyFont="1" applyFill="1" applyBorder="1"/>
    <xf numFmtId="43" fontId="5" fillId="12" borderId="17" xfId="1" applyFont="1" applyFill="1" applyBorder="1"/>
    <xf numFmtId="164" fontId="5" fillId="12" borderId="17" xfId="0" applyNumberFormat="1" applyFont="1" applyFill="1" applyBorder="1"/>
    <xf numFmtId="164" fontId="5" fillId="12" borderId="12" xfId="0" applyNumberFormat="1" applyFont="1" applyFill="1" applyBorder="1"/>
    <xf numFmtId="43" fontId="6" fillId="11" borderId="3" xfId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3" fontId="6" fillId="11" borderId="0" xfId="1" applyFont="1" applyFill="1" applyBorder="1"/>
    <xf numFmtId="49" fontId="5" fillId="11" borderId="14" xfId="0" applyNumberFormat="1" applyFont="1" applyFill="1" applyBorder="1" applyAlignment="1">
      <alignment horizontal="left"/>
    </xf>
    <xf numFmtId="43" fontId="5" fillId="12" borderId="4" xfId="1" applyFont="1" applyFill="1" applyBorder="1" applyAlignment="1">
      <alignment horizontal="center" vertical="center" wrapText="1"/>
    </xf>
    <xf numFmtId="49" fontId="5" fillId="12" borderId="0" xfId="0" applyNumberFormat="1" applyFont="1" applyFill="1" applyBorder="1" applyAlignment="1">
      <alignment horizontal="center" vertical="center"/>
    </xf>
    <xf numFmtId="49" fontId="5" fillId="11" borderId="0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/>
    </xf>
    <xf numFmtId="43" fontId="9" fillId="11" borderId="8" xfId="1" applyFont="1" applyFill="1" applyBorder="1"/>
    <xf numFmtId="0" fontId="17" fillId="11" borderId="0" xfId="0" applyFont="1" applyFill="1" applyBorder="1"/>
    <xf numFmtId="0" fontId="7" fillId="11" borderId="0" xfId="0" applyFont="1" applyFill="1" applyBorder="1"/>
    <xf numFmtId="0" fontId="6" fillId="0" borderId="0" xfId="0" applyFont="1"/>
    <xf numFmtId="43" fontId="5" fillId="11" borderId="0" xfId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3" fontId="9" fillId="11" borderId="0" xfId="1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33" fillId="11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center"/>
    </xf>
    <xf numFmtId="43" fontId="3" fillId="11" borderId="3" xfId="1" applyFont="1" applyFill="1" applyBorder="1"/>
    <xf numFmtId="0" fontId="3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3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BIR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7%20Fibir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BIR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19">
          <cell r="D19">
            <v>694120</v>
          </cell>
        </row>
        <row r="25">
          <cell r="D25">
            <v>19900000</v>
          </cell>
        </row>
        <row r="28">
          <cell r="D28">
            <v>1236062.99</v>
          </cell>
        </row>
        <row r="42">
          <cell r="I42">
            <v>2055490.55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56">
          <cell r="H56">
            <v>56004500.740000002</v>
          </cell>
        </row>
      </sheetData>
      <sheetData sheetId="2">
        <row r="12">
          <cell r="H12">
            <v>14030019.060000001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41914136.68</v>
          </cell>
        </row>
        <row r="48">
          <cell r="I48">
            <v>-14438818.760000004</v>
          </cell>
          <cell r="J48">
            <v>-20251145.280000001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M437"/>
  <sheetViews>
    <sheetView showGridLines="0" tabSelected="1" topLeftCell="A403" zoomScale="80" zoomScaleNormal="80" workbookViewId="0">
      <selection activeCell="A304" sqref="A304:XFD306"/>
    </sheetView>
  </sheetViews>
  <sheetFormatPr baseColWidth="10" defaultRowHeight="12.75"/>
  <cols>
    <col min="1" max="1" width="48.140625" style="1" customWidth="1"/>
    <col min="2" max="2" width="45" style="1" customWidth="1"/>
    <col min="3" max="3" width="25.42578125" style="1" customWidth="1"/>
    <col min="4" max="4" width="23" style="1" customWidth="1"/>
    <col min="5" max="5" width="22" style="2" customWidth="1"/>
    <col min="6" max="6" width="15" style="1" bestFit="1" customWidth="1"/>
    <col min="7" max="7" width="12.7109375" style="1" customWidth="1"/>
    <col min="8" max="16384" width="11.42578125" style="1"/>
  </cols>
  <sheetData>
    <row r="2" spans="1:7" ht="4.5" customHeight="1">
      <c r="A2" s="219"/>
      <c r="B2" s="219"/>
      <c r="C2" s="219"/>
      <c r="D2" s="219"/>
      <c r="E2" s="219"/>
      <c r="F2" s="219"/>
      <c r="G2" s="219"/>
    </row>
    <row r="3" spans="1:7" ht="15" customHeight="1">
      <c r="A3" s="218"/>
      <c r="B3" s="218"/>
      <c r="C3" s="218"/>
      <c r="D3" s="218"/>
      <c r="E3" s="218"/>
      <c r="F3" s="218"/>
      <c r="G3" s="218"/>
    </row>
    <row r="4" spans="1:7" ht="24" customHeight="1">
      <c r="A4" s="218" t="s">
        <v>341</v>
      </c>
      <c r="B4" s="218"/>
      <c r="C4" s="218"/>
      <c r="D4" s="218"/>
      <c r="E4" s="218"/>
      <c r="F4" s="218"/>
      <c r="G4" s="218"/>
    </row>
    <row r="5" spans="1:7">
      <c r="A5" s="217"/>
      <c r="B5" s="201"/>
      <c r="C5" s="203"/>
      <c r="D5" s="203"/>
      <c r="E5" s="202"/>
    </row>
    <row r="7" spans="1:7">
      <c r="A7" s="216" t="s">
        <v>340</v>
      </c>
      <c r="B7" s="215" t="s">
        <v>339</v>
      </c>
      <c r="C7" s="214"/>
      <c r="D7" s="213"/>
      <c r="E7" s="212"/>
      <c r="G7" s="209"/>
    </row>
    <row r="8" spans="1:7">
      <c r="G8" s="15"/>
    </row>
    <row r="9" spans="1:7" ht="15">
      <c r="A9" s="211"/>
      <c r="B9" s="211"/>
      <c r="C9" s="211"/>
      <c r="D9" s="211"/>
      <c r="E9" s="211"/>
      <c r="F9" s="211"/>
      <c r="G9" s="211"/>
    </row>
    <row r="10" spans="1:7">
      <c r="A10" s="210"/>
      <c r="B10" s="209"/>
      <c r="C10" s="208"/>
      <c r="D10" s="15"/>
      <c r="E10" s="207"/>
    </row>
    <row r="11" spans="1:7">
      <c r="A11" s="77" t="s">
        <v>338</v>
      </c>
      <c r="B11" s="206"/>
      <c r="C11" s="203"/>
      <c r="D11" s="203"/>
      <c r="E11" s="202"/>
    </row>
    <row r="12" spans="1:7">
      <c r="A12" s="205"/>
      <c r="B12" s="201"/>
      <c r="C12" s="203"/>
      <c r="D12" s="203"/>
      <c r="E12" s="202"/>
    </row>
    <row r="13" spans="1:7">
      <c r="A13" s="204" t="s">
        <v>337</v>
      </c>
      <c r="B13" s="201"/>
      <c r="C13" s="203"/>
      <c r="D13" s="203"/>
      <c r="E13" s="202"/>
    </row>
    <row r="14" spans="1:7">
      <c r="B14" s="201"/>
    </row>
    <row r="15" spans="1:7">
      <c r="A15" s="179" t="s">
        <v>336</v>
      </c>
      <c r="B15" s="15"/>
      <c r="C15" s="15"/>
      <c r="D15" s="15"/>
    </row>
    <row r="16" spans="1:7">
      <c r="A16" s="200"/>
      <c r="B16" s="15"/>
      <c r="C16" s="15"/>
      <c r="D16" s="15"/>
    </row>
    <row r="17" spans="1:4" ht="20.25" customHeight="1">
      <c r="A17" s="162" t="s">
        <v>335</v>
      </c>
      <c r="B17" s="17" t="s">
        <v>210</v>
      </c>
      <c r="C17" s="17" t="s">
        <v>87</v>
      </c>
      <c r="D17" s="17" t="s">
        <v>334</v>
      </c>
    </row>
    <row r="18" spans="1:4">
      <c r="A18" s="26" t="s">
        <v>333</v>
      </c>
      <c r="B18" s="86"/>
      <c r="C18" s="86">
        <v>0</v>
      </c>
      <c r="D18" s="86">
        <v>0</v>
      </c>
    </row>
    <row r="19" spans="1:4">
      <c r="A19" s="125" t="s">
        <v>71</v>
      </c>
      <c r="B19" s="100">
        <v>38794123.5</v>
      </c>
      <c r="C19" s="82" t="s">
        <v>332</v>
      </c>
      <c r="D19" s="82">
        <v>0</v>
      </c>
    </row>
    <row r="20" spans="1:4">
      <c r="A20" s="125" t="s">
        <v>70</v>
      </c>
      <c r="B20" s="100">
        <v>6515.88</v>
      </c>
      <c r="C20" s="82">
        <v>0</v>
      </c>
      <c r="D20" s="82">
        <v>0</v>
      </c>
    </row>
    <row r="21" spans="1:4">
      <c r="A21" s="125" t="s">
        <v>69</v>
      </c>
      <c r="B21" s="100">
        <v>3113496.76</v>
      </c>
      <c r="C21" s="82" t="s">
        <v>332</v>
      </c>
      <c r="D21" s="82"/>
    </row>
    <row r="22" spans="1:4">
      <c r="A22" s="125" t="s">
        <v>68</v>
      </c>
      <c r="B22" s="100"/>
      <c r="C22" s="82" t="s">
        <v>331</v>
      </c>
      <c r="D22" s="82">
        <v>0</v>
      </c>
    </row>
    <row r="23" spans="1:4">
      <c r="A23" s="20" t="s">
        <v>330</v>
      </c>
      <c r="B23" s="80"/>
      <c r="C23" s="80">
        <v>0</v>
      </c>
      <c r="D23" s="80">
        <v>0</v>
      </c>
    </row>
    <row r="24" spans="1:4">
      <c r="A24" s="200"/>
      <c r="B24" s="78">
        <f>SUM(B19:B23)</f>
        <v>41914136.140000001</v>
      </c>
      <c r="C24" s="17"/>
      <c r="D24" s="17">
        <f>SUM(D18:D23)</f>
        <v>0</v>
      </c>
    </row>
    <row r="25" spans="1:4">
      <c r="A25" s="200"/>
      <c r="B25" s="15"/>
      <c r="C25" s="15"/>
      <c r="D25" s="15"/>
    </row>
    <row r="26" spans="1:4">
      <c r="A26" s="200"/>
      <c r="B26" s="15"/>
      <c r="C26" s="15"/>
      <c r="D26" s="15"/>
    </row>
    <row r="27" spans="1:4">
      <c r="A27" s="200"/>
      <c r="B27" s="15"/>
      <c r="C27" s="15"/>
      <c r="D27" s="15"/>
    </row>
    <row r="28" spans="1:4">
      <c r="A28" s="179" t="s">
        <v>329</v>
      </c>
      <c r="B28" s="199"/>
      <c r="C28" s="15"/>
      <c r="D28" s="15"/>
    </row>
    <row r="30" spans="1:4" ht="18.75" customHeight="1">
      <c r="A30" s="162" t="s">
        <v>328</v>
      </c>
      <c r="B30" s="17" t="s">
        <v>210</v>
      </c>
      <c r="C30" s="17" t="s">
        <v>327</v>
      </c>
      <c r="D30" s="17" t="s">
        <v>326</v>
      </c>
    </row>
    <row r="31" spans="1:4">
      <c r="A31" s="23" t="s">
        <v>325</v>
      </c>
      <c r="B31" s="90"/>
      <c r="C31" s="90"/>
      <c r="D31" s="90"/>
    </row>
    <row r="32" spans="1:4">
      <c r="A32" s="23"/>
      <c r="B32" s="90"/>
      <c r="C32" s="90"/>
      <c r="D32" s="90"/>
    </row>
    <row r="33" spans="1:5">
      <c r="A33" s="91" t="s">
        <v>324</v>
      </c>
      <c r="B33" s="90">
        <v>94300</v>
      </c>
      <c r="C33" s="198">
        <v>0</v>
      </c>
      <c r="D33" s="198">
        <v>0</v>
      </c>
    </row>
    <row r="34" spans="1:5">
      <c r="A34" s="23"/>
      <c r="B34" s="90"/>
      <c r="C34" s="90"/>
      <c r="D34" s="90"/>
    </row>
    <row r="35" spans="1:5" ht="14.25" customHeight="1">
      <c r="A35" s="23" t="s">
        <v>323</v>
      </c>
      <c r="B35" s="197"/>
      <c r="C35" s="90"/>
      <c r="D35" s="90"/>
    </row>
    <row r="36" spans="1:5" ht="14.25" customHeight="1">
      <c r="A36" s="23"/>
      <c r="B36" s="90"/>
      <c r="C36" s="90"/>
      <c r="D36" s="90"/>
    </row>
    <row r="37" spans="1:5" ht="14.25" customHeight="1">
      <c r="A37" s="20"/>
      <c r="B37" s="109"/>
      <c r="C37" s="109"/>
      <c r="D37" s="109"/>
    </row>
    <row r="38" spans="1:5" ht="14.25" customHeight="1">
      <c r="B38" s="105">
        <f>SUM(B31:B37)</f>
        <v>94300</v>
      </c>
      <c r="C38" s="17">
        <f>SUM(C31:C37)</f>
        <v>0</v>
      </c>
      <c r="D38" s="17">
        <f>SUM(D31:D37)</f>
        <v>0</v>
      </c>
    </row>
    <row r="39" spans="1:5" ht="14.25" customHeight="1">
      <c r="B39" s="196"/>
      <c r="C39" s="196"/>
      <c r="D39" s="196"/>
    </row>
    <row r="40" spans="1:5" ht="14.25" customHeight="1"/>
    <row r="41" spans="1:5" ht="23.25" customHeight="1">
      <c r="A41" s="162" t="s">
        <v>322</v>
      </c>
      <c r="B41" s="17" t="s">
        <v>210</v>
      </c>
      <c r="C41" s="17" t="s">
        <v>253</v>
      </c>
      <c r="D41" s="17" t="s">
        <v>252</v>
      </c>
      <c r="E41" s="105" t="s">
        <v>251</v>
      </c>
    </row>
    <row r="42" spans="1:5" ht="14.25" customHeight="1">
      <c r="A42" s="23" t="s">
        <v>321</v>
      </c>
      <c r="B42" s="90"/>
      <c r="C42" s="90"/>
      <c r="D42" s="90"/>
      <c r="E42" s="99"/>
    </row>
    <row r="43" spans="1:5" ht="14.25" customHeight="1">
      <c r="A43" s="23"/>
      <c r="B43" s="22" t="s">
        <v>5</v>
      </c>
      <c r="C43" s="90"/>
      <c r="D43" s="90"/>
      <c r="E43" s="99"/>
    </row>
    <row r="44" spans="1:5" ht="14.25" customHeight="1">
      <c r="A44" s="23" t="s">
        <v>320</v>
      </c>
      <c r="B44" s="90"/>
      <c r="C44" s="90"/>
      <c r="D44" s="90"/>
      <c r="E44" s="99"/>
    </row>
    <row r="45" spans="1:5" ht="14.25" customHeight="1">
      <c r="A45" s="20"/>
      <c r="B45" s="109"/>
      <c r="C45" s="109"/>
      <c r="D45" s="109"/>
      <c r="E45" s="148"/>
    </row>
    <row r="46" spans="1:5" ht="14.25" customHeight="1">
      <c r="B46" s="17">
        <f>SUM(B41:B45)</f>
        <v>0</v>
      </c>
      <c r="C46" s="17">
        <f>SUM(C41:C45)</f>
        <v>0</v>
      </c>
      <c r="D46" s="17">
        <f>SUM(D41:D45)</f>
        <v>0</v>
      </c>
      <c r="E46" s="105">
        <f>SUM(E41:E45)</f>
        <v>0</v>
      </c>
    </row>
    <row r="47" spans="1:5" ht="14.25" customHeight="1"/>
    <row r="48" spans="1:5" ht="14.25" customHeight="1"/>
    <row r="49" spans="1:6" ht="14.25" customHeight="1">
      <c r="A49" s="179" t="s">
        <v>319</v>
      </c>
    </row>
    <row r="50" spans="1:6" ht="14.25" customHeight="1">
      <c r="A50" s="163"/>
    </row>
    <row r="51" spans="1:6" ht="24" customHeight="1">
      <c r="A51" s="162" t="s">
        <v>318</v>
      </c>
      <c r="B51" s="17" t="s">
        <v>210</v>
      </c>
      <c r="C51" s="17" t="s">
        <v>317</v>
      </c>
    </row>
    <row r="52" spans="1:6" ht="14.25" customHeight="1">
      <c r="A52" s="26" t="s">
        <v>316</v>
      </c>
      <c r="B52" s="86"/>
      <c r="C52" s="86">
        <v>0</v>
      </c>
    </row>
    <row r="53" spans="1:6" ht="14.25" customHeight="1">
      <c r="A53" s="23"/>
      <c r="B53" s="22" t="s">
        <v>5</v>
      </c>
      <c r="C53" s="82">
        <v>0</v>
      </c>
    </row>
    <row r="54" spans="1:6" ht="14.25" customHeight="1">
      <c r="A54" s="23" t="s">
        <v>315</v>
      </c>
      <c r="B54" s="82"/>
      <c r="C54" s="82"/>
    </row>
    <row r="55" spans="1:6" ht="14.25" customHeight="1">
      <c r="A55" s="20"/>
      <c r="B55" s="80"/>
      <c r="C55" s="80">
        <v>0</v>
      </c>
    </row>
    <row r="56" spans="1:6" ht="14.25" customHeight="1">
      <c r="A56" s="182"/>
      <c r="B56" s="17">
        <f>SUM(B51:B55)</f>
        <v>0</v>
      </c>
      <c r="C56" s="17"/>
    </row>
    <row r="57" spans="1:6" ht="14.25" customHeight="1">
      <c r="A57" s="182"/>
      <c r="B57" s="195"/>
      <c r="C57" s="195"/>
    </row>
    <row r="58" spans="1:6" ht="14.25" customHeight="1">
      <c r="A58" s="182"/>
      <c r="B58" s="195"/>
      <c r="C58" s="195"/>
    </row>
    <row r="59" spans="1:6" ht="14.25" customHeight="1">
      <c r="A59" s="182"/>
      <c r="B59" s="195"/>
      <c r="C59" s="195"/>
    </row>
    <row r="60" spans="1:6" ht="14.25" customHeight="1">
      <c r="A60" s="182"/>
      <c r="B60" s="79"/>
      <c r="C60" s="79"/>
    </row>
    <row r="61" spans="1:6" ht="9.75" customHeight="1">
      <c r="A61" s="182"/>
      <c r="B61" s="79"/>
      <c r="C61" s="79"/>
    </row>
    <row r="62" spans="1:6" ht="14.25" customHeight="1">
      <c r="A62" s="179" t="s">
        <v>314</v>
      </c>
    </row>
    <row r="63" spans="1:6" ht="14.25" customHeight="1">
      <c r="A63" s="163"/>
    </row>
    <row r="64" spans="1:6" ht="27.75" customHeight="1">
      <c r="A64" s="162" t="s">
        <v>313</v>
      </c>
      <c r="B64" s="17" t="s">
        <v>210</v>
      </c>
      <c r="C64" s="17" t="s">
        <v>87</v>
      </c>
      <c r="D64" s="17" t="s">
        <v>217</v>
      </c>
      <c r="E64" s="194" t="s">
        <v>312</v>
      </c>
      <c r="F64" s="17" t="s">
        <v>311</v>
      </c>
    </row>
    <row r="65" spans="1:6" ht="14.25" customHeight="1">
      <c r="A65" s="193" t="s">
        <v>310</v>
      </c>
      <c r="B65" s="79"/>
      <c r="C65" s="79">
        <v>0</v>
      </c>
      <c r="D65" s="79">
        <v>0</v>
      </c>
      <c r="E65" s="192">
        <v>0</v>
      </c>
      <c r="F65" s="21">
        <v>0</v>
      </c>
    </row>
    <row r="66" spans="1:6" ht="14.25" customHeight="1">
      <c r="A66" s="193"/>
      <c r="B66" s="22" t="s">
        <v>5</v>
      </c>
      <c r="C66" s="79">
        <v>0</v>
      </c>
      <c r="D66" s="79">
        <v>0</v>
      </c>
      <c r="E66" s="192">
        <v>0</v>
      </c>
      <c r="F66" s="21">
        <v>0</v>
      </c>
    </row>
    <row r="67" spans="1:6" ht="14.25" customHeight="1">
      <c r="A67" s="193"/>
      <c r="B67" s="79"/>
      <c r="C67" s="79">
        <v>0</v>
      </c>
      <c r="D67" s="79">
        <v>0</v>
      </c>
      <c r="E67" s="192">
        <v>0</v>
      </c>
      <c r="F67" s="21">
        <v>0</v>
      </c>
    </row>
    <row r="68" spans="1:6" ht="14.25" customHeight="1">
      <c r="A68" s="191"/>
      <c r="B68" s="190"/>
      <c r="C68" s="190">
        <v>0</v>
      </c>
      <c r="D68" s="190">
        <v>0</v>
      </c>
      <c r="E68" s="189">
        <v>0</v>
      </c>
      <c r="F68" s="81">
        <v>0</v>
      </c>
    </row>
    <row r="69" spans="1:6" ht="15" customHeight="1">
      <c r="A69" s="182"/>
      <c r="B69" s="17">
        <f>SUM(B64:B68)</f>
        <v>0</v>
      </c>
      <c r="C69" s="188">
        <v>0</v>
      </c>
      <c r="D69" s="187">
        <v>0</v>
      </c>
      <c r="E69" s="186">
        <v>0</v>
      </c>
      <c r="F69" s="185">
        <v>0</v>
      </c>
    </row>
    <row r="70" spans="1:6">
      <c r="A70" s="182"/>
      <c r="B70" s="180"/>
      <c r="C70" s="180"/>
      <c r="D70" s="180"/>
      <c r="E70" s="181"/>
      <c r="F70" s="180"/>
    </row>
    <row r="71" spans="1:6">
      <c r="A71" s="182"/>
      <c r="B71" s="180"/>
      <c r="C71" s="180"/>
      <c r="D71" s="180"/>
      <c r="E71" s="181"/>
      <c r="F71" s="180"/>
    </row>
    <row r="72" spans="1:6" ht="26.25" customHeight="1">
      <c r="A72" s="162" t="s">
        <v>309</v>
      </c>
      <c r="B72" s="17" t="s">
        <v>210</v>
      </c>
      <c r="C72" s="17" t="s">
        <v>87</v>
      </c>
      <c r="D72" s="17" t="s">
        <v>308</v>
      </c>
      <c r="E72" s="181"/>
      <c r="F72" s="180"/>
    </row>
    <row r="73" spans="1:6">
      <c r="A73" s="26" t="s">
        <v>307</v>
      </c>
      <c r="B73" s="22" t="s">
        <v>5</v>
      </c>
      <c r="C73" s="82">
        <v>0</v>
      </c>
      <c r="D73" s="82">
        <v>0</v>
      </c>
      <c r="E73" s="181"/>
      <c r="F73" s="180"/>
    </row>
    <row r="74" spans="1:6">
      <c r="A74" s="20"/>
      <c r="B74" s="21"/>
      <c r="C74" s="82">
        <v>0</v>
      </c>
      <c r="D74" s="82">
        <v>0</v>
      </c>
      <c r="E74" s="181"/>
      <c r="F74" s="180"/>
    </row>
    <row r="75" spans="1:6" ht="16.5" customHeight="1">
      <c r="A75" s="182"/>
      <c r="B75" s="17">
        <f>SUM(B73:B74)</f>
        <v>0</v>
      </c>
      <c r="C75" s="184"/>
      <c r="D75" s="183"/>
      <c r="E75" s="181"/>
      <c r="F75" s="180"/>
    </row>
    <row r="76" spans="1:6">
      <c r="A76" s="182"/>
      <c r="B76" s="180"/>
      <c r="C76" s="180"/>
      <c r="D76" s="180"/>
      <c r="E76" s="181"/>
      <c r="F76" s="180"/>
    </row>
    <row r="77" spans="1:6">
      <c r="A77" s="182"/>
      <c r="B77" s="180"/>
      <c r="C77" s="180"/>
      <c r="D77" s="180"/>
      <c r="E77" s="181"/>
      <c r="F77" s="180"/>
    </row>
    <row r="78" spans="1:6">
      <c r="A78" s="179" t="s">
        <v>306</v>
      </c>
    </row>
    <row r="80" spans="1:6">
      <c r="A80" s="163"/>
    </row>
    <row r="81" spans="1:6">
      <c r="A81" s="162" t="s">
        <v>305</v>
      </c>
      <c r="B81" s="17"/>
      <c r="C81" s="17" t="s">
        <v>9</v>
      </c>
      <c r="D81" s="17" t="s">
        <v>8</v>
      </c>
      <c r="E81" s="105" t="s">
        <v>7</v>
      </c>
      <c r="F81" s="17" t="s">
        <v>272</v>
      </c>
    </row>
    <row r="82" spans="1:6">
      <c r="A82" s="178" t="s">
        <v>304</v>
      </c>
      <c r="B82" s="174"/>
      <c r="C82" s="126"/>
      <c r="D82" s="175" t="s">
        <v>303</v>
      </c>
      <c r="E82" s="171">
        <v>0</v>
      </c>
      <c r="F82" s="90">
        <v>0</v>
      </c>
    </row>
    <row r="83" spans="1:6">
      <c r="A83" s="174" t="s">
        <v>302</v>
      </c>
      <c r="B83" s="174" t="s">
        <v>120</v>
      </c>
      <c r="C83" s="126"/>
      <c r="D83" s="175"/>
      <c r="E83" s="171"/>
      <c r="F83" s="90"/>
    </row>
    <row r="84" spans="1:6">
      <c r="A84" s="125" t="s">
        <v>301</v>
      </c>
      <c r="B84" s="125" t="s">
        <v>118</v>
      </c>
      <c r="C84" s="126">
        <v>18046.39</v>
      </c>
      <c r="D84" s="126">
        <v>18046.39</v>
      </c>
      <c r="E84" s="171">
        <f>+D84-C84</f>
        <v>0</v>
      </c>
      <c r="F84" s="90" t="s">
        <v>276</v>
      </c>
    </row>
    <row r="85" spans="1:6">
      <c r="A85" s="125" t="s">
        <v>300</v>
      </c>
      <c r="B85" s="125" t="s">
        <v>116</v>
      </c>
      <c r="C85" s="126">
        <v>3774.64</v>
      </c>
      <c r="D85" s="126">
        <v>3774.64</v>
      </c>
      <c r="E85" s="171">
        <f>+D85-C85</f>
        <v>0</v>
      </c>
      <c r="F85" s="90" t="s">
        <v>276</v>
      </c>
    </row>
    <row r="86" spans="1:6">
      <c r="A86" s="125" t="s">
        <v>299</v>
      </c>
      <c r="B86" s="125" t="s">
        <v>114</v>
      </c>
      <c r="C86" s="126">
        <v>10975</v>
      </c>
      <c r="D86" s="126">
        <v>10975</v>
      </c>
      <c r="E86" s="171">
        <f>+D86-C86</f>
        <v>0</v>
      </c>
      <c r="F86" s="90" t="s">
        <v>276</v>
      </c>
    </row>
    <row r="87" spans="1:6">
      <c r="A87" s="125" t="s">
        <v>298</v>
      </c>
      <c r="B87" s="125" t="s">
        <v>297</v>
      </c>
      <c r="C87" s="126">
        <v>0</v>
      </c>
      <c r="D87" s="126">
        <v>30856</v>
      </c>
      <c r="E87" s="171"/>
      <c r="F87" s="90"/>
    </row>
    <row r="88" spans="1:6">
      <c r="A88" s="174" t="s">
        <v>296</v>
      </c>
      <c r="B88" s="174" t="s">
        <v>295</v>
      </c>
      <c r="C88" s="126"/>
      <c r="D88" s="126"/>
      <c r="E88" s="171"/>
      <c r="F88" s="90"/>
    </row>
    <row r="89" spans="1:6">
      <c r="A89" s="125" t="s">
        <v>294</v>
      </c>
      <c r="B89" s="125" t="s">
        <v>110</v>
      </c>
      <c r="C89" s="126">
        <v>5996.01</v>
      </c>
      <c r="D89" s="126">
        <v>9978.51</v>
      </c>
      <c r="E89" s="171">
        <f>+D89-C89</f>
        <v>3982.5</v>
      </c>
      <c r="F89" s="90" t="s">
        <v>276</v>
      </c>
    </row>
    <row r="90" spans="1:6">
      <c r="A90" s="125"/>
      <c r="B90" s="125"/>
      <c r="C90" s="126"/>
      <c r="D90" s="175"/>
      <c r="E90" s="171"/>
      <c r="F90" s="90"/>
    </row>
    <row r="91" spans="1:6">
      <c r="A91" s="177" t="s">
        <v>293</v>
      </c>
      <c r="B91" s="176"/>
      <c r="C91" s="126"/>
      <c r="D91" s="175"/>
      <c r="E91" s="171"/>
      <c r="F91" s="90"/>
    </row>
    <row r="92" spans="1:6">
      <c r="A92" s="174" t="s">
        <v>292</v>
      </c>
      <c r="B92" s="176" t="s">
        <v>291</v>
      </c>
      <c r="C92" s="126"/>
      <c r="D92" s="175"/>
      <c r="E92" s="171"/>
      <c r="F92" s="90"/>
    </row>
    <row r="93" spans="1:6">
      <c r="A93" s="125" t="s">
        <v>290</v>
      </c>
      <c r="B93" s="125" t="s">
        <v>289</v>
      </c>
      <c r="C93" s="126">
        <v>9726600</v>
      </c>
      <c r="D93" s="126">
        <v>9726600</v>
      </c>
      <c r="E93" s="171">
        <f>+D93-C93</f>
        <v>0</v>
      </c>
      <c r="F93" s="90" t="s">
        <v>276</v>
      </c>
    </row>
    <row r="94" spans="1:6">
      <c r="A94" s="125" t="s">
        <v>288</v>
      </c>
      <c r="B94" s="125" t="s">
        <v>287</v>
      </c>
      <c r="C94" s="126">
        <v>4152800</v>
      </c>
      <c r="D94" s="126">
        <v>4152800</v>
      </c>
      <c r="E94" s="171">
        <f>+D94-C94</f>
        <v>0</v>
      </c>
      <c r="F94" s="90" t="s">
        <v>276</v>
      </c>
    </row>
    <row r="95" spans="1:6">
      <c r="A95" s="125" t="s">
        <v>286</v>
      </c>
      <c r="B95" s="125" t="s">
        <v>102</v>
      </c>
      <c r="C95" s="126">
        <v>7457060</v>
      </c>
      <c r="D95" s="126">
        <v>7457060</v>
      </c>
      <c r="E95" s="171">
        <f>+D95-C95</f>
        <v>0</v>
      </c>
      <c r="F95" s="90" t="s">
        <v>276</v>
      </c>
    </row>
    <row r="96" spans="1:6">
      <c r="A96" s="125" t="s">
        <v>285</v>
      </c>
      <c r="B96" s="125" t="s">
        <v>100</v>
      </c>
      <c r="C96" s="126">
        <v>22680</v>
      </c>
      <c r="D96" s="126">
        <v>22680</v>
      </c>
      <c r="E96" s="171">
        <f>+D96-C96</f>
        <v>0</v>
      </c>
      <c r="F96" s="90" t="s">
        <v>276</v>
      </c>
    </row>
    <row r="97" spans="1:7">
      <c r="A97" s="125" t="s">
        <v>284</v>
      </c>
      <c r="B97" s="125" t="s">
        <v>98</v>
      </c>
      <c r="C97" s="126">
        <v>810492</v>
      </c>
      <c r="D97" s="126">
        <v>810492</v>
      </c>
      <c r="E97" s="171">
        <f>+D97-C97</f>
        <v>0</v>
      </c>
      <c r="F97" s="90" t="s">
        <v>276</v>
      </c>
    </row>
    <row r="98" spans="1:7">
      <c r="A98" s="125" t="s">
        <v>283</v>
      </c>
      <c r="B98" s="174" t="s">
        <v>282</v>
      </c>
      <c r="C98" s="126"/>
      <c r="D98" s="126"/>
      <c r="E98" s="171"/>
      <c r="F98" s="90"/>
    </row>
    <row r="99" spans="1:7">
      <c r="A99" s="125" t="s">
        <v>281</v>
      </c>
      <c r="B99" s="125" t="s">
        <v>280</v>
      </c>
      <c r="C99" s="126">
        <v>5145342.45</v>
      </c>
      <c r="D99" s="126">
        <v>5145342.45</v>
      </c>
      <c r="E99" s="171">
        <f>+D99-C99</f>
        <v>0</v>
      </c>
      <c r="F99" s="90" t="s">
        <v>276</v>
      </c>
    </row>
    <row r="100" spans="1:7">
      <c r="A100" s="174" t="s">
        <v>279</v>
      </c>
      <c r="B100" s="174" t="s">
        <v>278</v>
      </c>
      <c r="C100" s="126"/>
      <c r="D100" s="126"/>
      <c r="E100" s="171"/>
      <c r="F100" s="90"/>
    </row>
    <row r="101" spans="1:7">
      <c r="A101" s="125" t="s">
        <v>277</v>
      </c>
      <c r="B101" s="125" t="s">
        <v>90</v>
      </c>
      <c r="C101" s="126">
        <v>11600</v>
      </c>
      <c r="D101" s="126">
        <v>25868</v>
      </c>
      <c r="E101" s="171">
        <f>+D101-C101</f>
        <v>14268</v>
      </c>
      <c r="F101" s="90" t="s">
        <v>276</v>
      </c>
    </row>
    <row r="102" spans="1:7">
      <c r="A102" s="91" t="s">
        <v>275</v>
      </c>
      <c r="B102" s="173" t="s">
        <v>274</v>
      </c>
      <c r="C102" s="90">
        <v>0</v>
      </c>
      <c r="D102" s="114">
        <v>18548.400000000001</v>
      </c>
      <c r="E102" s="171">
        <f>+D102-C102</f>
        <v>18548.400000000001</v>
      </c>
      <c r="F102" s="90">
        <v>0</v>
      </c>
    </row>
    <row r="103" spans="1:7">
      <c r="A103" s="23"/>
      <c r="B103" s="172"/>
      <c r="C103" s="90"/>
      <c r="D103" s="114"/>
      <c r="E103" s="171"/>
      <c r="F103" s="90"/>
    </row>
    <row r="104" spans="1:7">
      <c r="A104" s="23"/>
      <c r="B104" s="172"/>
      <c r="C104" s="90"/>
      <c r="D104" s="114"/>
      <c r="E104" s="171"/>
      <c r="F104" s="90"/>
    </row>
    <row r="105" spans="1:7">
      <c r="A105" s="20"/>
      <c r="B105" s="165" t="s">
        <v>79</v>
      </c>
      <c r="C105" s="96">
        <f>SUM(C82:C102)</f>
        <v>27365366.489999998</v>
      </c>
      <c r="D105" s="165">
        <f>SUM(D82:D102)</f>
        <v>27433021.389999997</v>
      </c>
      <c r="E105" s="148">
        <f>+D105-C105</f>
        <v>67654.89999999851</v>
      </c>
      <c r="F105" s="109">
        <v>0</v>
      </c>
    </row>
    <row r="106" spans="1:7">
      <c r="A106" s="163"/>
    </row>
    <row r="107" spans="1:7">
      <c r="A107" s="163"/>
    </row>
    <row r="108" spans="1:7">
      <c r="A108" s="163"/>
    </row>
    <row r="109" spans="1:7">
      <c r="A109" s="163"/>
    </row>
    <row r="110" spans="1:7">
      <c r="A110" s="163"/>
    </row>
    <row r="111" spans="1:7">
      <c r="A111" s="162" t="s">
        <v>273</v>
      </c>
      <c r="B111" s="162"/>
      <c r="C111" s="17" t="s">
        <v>9</v>
      </c>
      <c r="D111" s="17" t="s">
        <v>8</v>
      </c>
      <c r="E111" s="105" t="s">
        <v>7</v>
      </c>
      <c r="F111" s="17" t="s">
        <v>272</v>
      </c>
      <c r="G111" s="17" t="s">
        <v>271</v>
      </c>
    </row>
    <row r="112" spans="1:7">
      <c r="A112" s="23" t="s">
        <v>270</v>
      </c>
      <c r="B112" s="125"/>
      <c r="C112" s="170"/>
      <c r="D112" s="86"/>
      <c r="E112" s="111"/>
      <c r="F112" s="86"/>
      <c r="G112" s="86"/>
    </row>
    <row r="113" spans="1:7">
      <c r="A113" s="169" t="s">
        <v>269</v>
      </c>
      <c r="B113" s="168" t="s">
        <v>268</v>
      </c>
      <c r="C113" s="82">
        <v>28147.86</v>
      </c>
      <c r="D113" s="82">
        <v>32796.17</v>
      </c>
      <c r="E113" s="82">
        <f>+D113-C113</f>
        <v>4648.3099999999977</v>
      </c>
      <c r="F113" s="167" t="s">
        <v>259</v>
      </c>
      <c r="G113" s="166">
        <v>2.5000000000000001E-2</v>
      </c>
    </row>
    <row r="114" spans="1:7">
      <c r="A114" s="169" t="s">
        <v>267</v>
      </c>
      <c r="B114" s="168" t="s">
        <v>266</v>
      </c>
      <c r="C114" s="82">
        <v>3897.4</v>
      </c>
      <c r="D114" s="82">
        <v>5246.5</v>
      </c>
      <c r="E114" s="82">
        <f>+D114-C114</f>
        <v>1349.1</v>
      </c>
      <c r="F114" s="167" t="s">
        <v>259</v>
      </c>
      <c r="G114" s="166">
        <v>2.5000000000000001E-2</v>
      </c>
    </row>
    <row r="115" spans="1:7">
      <c r="A115" s="169" t="s">
        <v>265</v>
      </c>
      <c r="B115" s="168" t="s">
        <v>264</v>
      </c>
      <c r="C115" s="82">
        <v>7010680.5599999996</v>
      </c>
      <c r="D115" s="82">
        <v>8673403.0199999996</v>
      </c>
      <c r="E115" s="82">
        <f>+D115-C115</f>
        <v>1662722.46</v>
      </c>
      <c r="F115" s="167" t="s">
        <v>259</v>
      </c>
      <c r="G115" s="166">
        <v>8.3333333333333332E-3</v>
      </c>
    </row>
    <row r="116" spans="1:7">
      <c r="A116" s="169" t="s">
        <v>263</v>
      </c>
      <c r="B116" s="168" t="s">
        <v>262</v>
      </c>
      <c r="C116" s="82">
        <v>257267.1</v>
      </c>
      <c r="D116" s="82">
        <v>643167.75</v>
      </c>
      <c r="E116" s="82">
        <f>+D116-C116</f>
        <v>385900.65</v>
      </c>
      <c r="F116" s="167" t="s">
        <v>259</v>
      </c>
      <c r="G116" s="166">
        <v>8.3333333333333332E-3</v>
      </c>
    </row>
    <row r="117" spans="1:7">
      <c r="A117" s="169" t="s">
        <v>261</v>
      </c>
      <c r="B117" s="168" t="s">
        <v>260</v>
      </c>
      <c r="C117" s="82">
        <v>3093.36</v>
      </c>
      <c r="D117" s="82">
        <v>3963.39</v>
      </c>
      <c r="E117" s="82">
        <f>+D117-C117</f>
        <v>870.02999999999975</v>
      </c>
      <c r="F117" s="167" t="s">
        <v>259</v>
      </c>
      <c r="G117" s="166">
        <v>8.3333333333333332E-3</v>
      </c>
    </row>
    <row r="118" spans="1:7">
      <c r="A118" s="23"/>
      <c r="B118" s="125"/>
      <c r="C118" s="126"/>
      <c r="D118" s="82"/>
      <c r="E118" s="98"/>
      <c r="F118" s="82"/>
      <c r="G118" s="82"/>
    </row>
    <row r="119" spans="1:7">
      <c r="A119" s="20"/>
      <c r="B119" s="165" t="s">
        <v>79</v>
      </c>
      <c r="C119" s="164">
        <f>SUM(C113:C118)</f>
        <v>7303086.2799999993</v>
      </c>
      <c r="D119" s="164">
        <f>SUM(D113:D118)</f>
        <v>9358576.8300000001</v>
      </c>
      <c r="E119" s="164">
        <f>SUM(E113:E118)</f>
        <v>2055490.55</v>
      </c>
      <c r="F119" s="164"/>
      <c r="G119" s="80"/>
    </row>
    <row r="120" spans="1:7">
      <c r="A120" s="163"/>
    </row>
    <row r="121" spans="1:7">
      <c r="A121" s="163"/>
    </row>
    <row r="124" spans="1:7" ht="27" customHeight="1">
      <c r="A124" s="162" t="s">
        <v>258</v>
      </c>
      <c r="B124" s="17" t="s">
        <v>210</v>
      </c>
    </row>
    <row r="125" spans="1:7">
      <c r="A125" s="26" t="s">
        <v>257</v>
      </c>
      <c r="B125" s="86"/>
    </row>
    <row r="126" spans="1:7">
      <c r="A126" s="23"/>
      <c r="B126" s="22" t="s">
        <v>5</v>
      </c>
    </row>
    <row r="127" spans="1:7">
      <c r="A127" s="20"/>
      <c r="B127" s="80"/>
    </row>
    <row r="128" spans="1:7" ht="15" customHeight="1">
      <c r="B128" s="17">
        <f>SUM(B126:B127)</f>
        <v>0</v>
      </c>
    </row>
    <row r="129" spans="1:5" ht="15">
      <c r="A129"/>
    </row>
    <row r="131" spans="1:5" ht="22.5" customHeight="1">
      <c r="A131" s="29" t="s">
        <v>256</v>
      </c>
      <c r="B131" s="28" t="s">
        <v>210</v>
      </c>
      <c r="C131" s="161" t="s">
        <v>239</v>
      </c>
    </row>
    <row r="132" spans="1:5">
      <c r="A132" s="160"/>
      <c r="B132" s="159"/>
      <c r="C132" s="158"/>
    </row>
    <row r="133" spans="1:5">
      <c r="A133" s="157"/>
      <c r="B133" s="156"/>
      <c r="C133" s="155"/>
    </row>
    <row r="134" spans="1:5">
      <c r="A134" s="154"/>
      <c r="B134" s="22" t="s">
        <v>5</v>
      </c>
      <c r="C134" s="153"/>
    </row>
    <row r="135" spans="1:5">
      <c r="A135" s="154"/>
      <c r="B135" s="153"/>
      <c r="C135" s="153"/>
    </row>
    <row r="136" spans="1:5">
      <c r="A136" s="152"/>
      <c r="B136" s="151"/>
      <c r="C136" s="151"/>
    </row>
    <row r="137" spans="1:5" ht="14.25" customHeight="1">
      <c r="B137" s="17">
        <f>SUM(B135:B136)</f>
        <v>0</v>
      </c>
      <c r="C137" s="17"/>
    </row>
    <row r="140" spans="1:5">
      <c r="A140" s="77" t="s">
        <v>255</v>
      </c>
    </row>
    <row r="142" spans="1:5" ht="20.25" customHeight="1">
      <c r="A142" s="29" t="s">
        <v>254</v>
      </c>
      <c r="B142" s="28" t="s">
        <v>210</v>
      </c>
      <c r="C142" s="17" t="s">
        <v>253</v>
      </c>
      <c r="D142" s="17" t="s">
        <v>252</v>
      </c>
      <c r="E142" s="105" t="s">
        <v>251</v>
      </c>
    </row>
    <row r="143" spans="1:5">
      <c r="A143" s="26" t="s">
        <v>250</v>
      </c>
      <c r="B143" s="102"/>
      <c r="C143" s="102"/>
      <c r="D143" s="102"/>
      <c r="E143" s="101"/>
    </row>
    <row r="144" spans="1:5">
      <c r="A144" s="91" t="s">
        <v>249</v>
      </c>
      <c r="B144" s="126">
        <v>21514.94</v>
      </c>
      <c r="C144" s="90"/>
      <c r="D144" s="90"/>
      <c r="E144" s="99"/>
    </row>
    <row r="145" spans="1:5">
      <c r="A145" s="91" t="s">
        <v>248</v>
      </c>
      <c r="B145" s="126"/>
      <c r="C145" s="90"/>
      <c r="D145" s="90"/>
      <c r="E145" s="99"/>
    </row>
    <row r="146" spans="1:5">
      <c r="A146" s="91" t="s">
        <v>247</v>
      </c>
      <c r="B146" s="126">
        <v>2438</v>
      </c>
      <c r="C146" s="90"/>
      <c r="D146" s="90"/>
      <c r="E146" s="99"/>
    </row>
    <row r="147" spans="1:5">
      <c r="A147" s="150" t="s">
        <v>246</v>
      </c>
      <c r="B147" s="126"/>
      <c r="C147" s="90"/>
      <c r="D147" s="90"/>
      <c r="E147" s="99"/>
    </row>
    <row r="148" spans="1:5">
      <c r="A148" s="149" t="s">
        <v>245</v>
      </c>
      <c r="B148" s="126"/>
      <c r="C148" s="109"/>
      <c r="D148" s="109"/>
      <c r="E148" s="148"/>
    </row>
    <row r="149" spans="1:5" ht="16.5" customHeight="1">
      <c r="B149" s="106">
        <f>SUM(B144:B148)</f>
        <v>23952.94</v>
      </c>
      <c r="C149" s="17">
        <f>SUM(C146:C148)</f>
        <v>0</v>
      </c>
      <c r="D149" s="17">
        <f>SUM(D146:D148)</f>
        <v>0</v>
      </c>
      <c r="E149" s="105">
        <f>SUM(E146:E148)</f>
        <v>0</v>
      </c>
    </row>
    <row r="152" spans="1:5" ht="22.5" customHeight="1">
      <c r="A152" s="29" t="s">
        <v>244</v>
      </c>
      <c r="B152" s="28" t="s">
        <v>210</v>
      </c>
      <c r="C152" s="17" t="s">
        <v>81</v>
      </c>
      <c r="D152" s="17" t="s">
        <v>239</v>
      </c>
    </row>
    <row r="153" spans="1:5">
      <c r="A153" s="94" t="s">
        <v>243</v>
      </c>
      <c r="B153" s="147"/>
      <c r="C153" s="146"/>
      <c r="D153" s="145"/>
    </row>
    <row r="154" spans="1:5">
      <c r="A154" s="144"/>
      <c r="B154" s="22" t="s">
        <v>5</v>
      </c>
      <c r="C154" s="143"/>
      <c r="D154" s="142"/>
    </row>
    <row r="155" spans="1:5">
      <c r="A155" s="141"/>
      <c r="B155" s="140"/>
      <c r="C155" s="139"/>
      <c r="D155" s="138"/>
    </row>
    <row r="156" spans="1:5" ht="16.5" customHeight="1">
      <c r="B156" s="17">
        <f>SUM(B154:B155)</f>
        <v>0</v>
      </c>
      <c r="C156" s="134"/>
      <c r="D156" s="133"/>
    </row>
    <row r="159" spans="1:5" ht="27.75" customHeight="1">
      <c r="A159" s="29" t="s">
        <v>242</v>
      </c>
      <c r="B159" s="28" t="s">
        <v>210</v>
      </c>
      <c r="C159" s="17" t="s">
        <v>81</v>
      </c>
      <c r="D159" s="17" t="s">
        <v>239</v>
      </c>
    </row>
    <row r="160" spans="1:5">
      <c r="A160" s="94" t="s">
        <v>241</v>
      </c>
      <c r="B160" s="147"/>
      <c r="C160" s="146"/>
      <c r="D160" s="145"/>
    </row>
    <row r="161" spans="1:4">
      <c r="A161" s="144"/>
      <c r="B161" s="22" t="s">
        <v>5</v>
      </c>
      <c r="C161" s="143"/>
      <c r="D161" s="142"/>
    </row>
    <row r="162" spans="1:4">
      <c r="A162" s="141"/>
      <c r="B162" s="140"/>
      <c r="C162" s="139"/>
      <c r="D162" s="138"/>
    </row>
    <row r="163" spans="1:4" ht="15" customHeight="1">
      <c r="B163" s="17">
        <f>SUM(B161:B162)</f>
        <v>0</v>
      </c>
      <c r="C163" s="134"/>
      <c r="D163" s="133"/>
    </row>
    <row r="164" spans="1:4" ht="15">
      <c r="A164"/>
    </row>
    <row r="166" spans="1:4" ht="24" customHeight="1">
      <c r="A166" s="29" t="s">
        <v>240</v>
      </c>
      <c r="B166" s="28" t="s">
        <v>210</v>
      </c>
      <c r="C166" s="17" t="s">
        <v>81</v>
      </c>
      <c r="D166" s="17" t="s">
        <v>239</v>
      </c>
    </row>
    <row r="167" spans="1:4">
      <c r="A167" s="94" t="s">
        <v>238</v>
      </c>
      <c r="B167" s="147"/>
      <c r="C167" s="146"/>
      <c r="D167" s="145"/>
    </row>
    <row r="168" spans="1:4">
      <c r="A168" s="144"/>
      <c r="B168" s="22" t="s">
        <v>5</v>
      </c>
      <c r="C168" s="143"/>
      <c r="D168" s="142"/>
    </row>
    <row r="169" spans="1:4">
      <c r="A169" s="141"/>
      <c r="B169" s="140"/>
      <c r="C169" s="139"/>
      <c r="D169" s="138"/>
    </row>
    <row r="170" spans="1:4" ht="16.5" customHeight="1">
      <c r="B170" s="17">
        <f>SUM(B168:B169)</f>
        <v>0</v>
      </c>
      <c r="C170" s="134"/>
      <c r="D170" s="133"/>
    </row>
    <row r="173" spans="1:4" ht="24" customHeight="1">
      <c r="A173" s="29" t="s">
        <v>237</v>
      </c>
      <c r="B173" s="28" t="s">
        <v>210</v>
      </c>
      <c r="C173" s="27" t="s">
        <v>81</v>
      </c>
      <c r="D173" s="27" t="s">
        <v>217</v>
      </c>
    </row>
    <row r="174" spans="1:4">
      <c r="A174" s="94" t="s">
        <v>236</v>
      </c>
      <c r="B174" s="86"/>
      <c r="C174" s="86">
        <v>0</v>
      </c>
      <c r="D174" s="86">
        <v>0</v>
      </c>
    </row>
    <row r="175" spans="1:4">
      <c r="A175" s="23"/>
      <c r="B175" s="22" t="s">
        <v>5</v>
      </c>
      <c r="C175" s="82">
        <v>0</v>
      </c>
      <c r="D175" s="82">
        <v>0</v>
      </c>
    </row>
    <row r="176" spans="1:4">
      <c r="A176" s="20"/>
      <c r="B176" s="137"/>
      <c r="C176" s="137">
        <v>0</v>
      </c>
      <c r="D176" s="137">
        <v>0</v>
      </c>
    </row>
    <row r="177" spans="1:4" ht="18.75" customHeight="1">
      <c r="B177" s="17">
        <f>SUM(B175:B176)</f>
        <v>0</v>
      </c>
      <c r="C177" s="134"/>
      <c r="D177" s="133"/>
    </row>
    <row r="182" spans="1:4">
      <c r="A182" s="77" t="s">
        <v>235</v>
      </c>
    </row>
    <row r="183" spans="1:4">
      <c r="A183" s="77"/>
    </row>
    <row r="184" spans="1:4">
      <c r="A184" s="77" t="s">
        <v>234</v>
      </c>
    </row>
    <row r="186" spans="1:4">
      <c r="A186" s="88" t="s">
        <v>233</v>
      </c>
      <c r="B186" s="87" t="s">
        <v>210</v>
      </c>
      <c r="C186" s="17" t="s">
        <v>218</v>
      </c>
      <c r="D186" s="17" t="s">
        <v>217</v>
      </c>
    </row>
    <row r="187" spans="1:4">
      <c r="A187" s="26" t="s">
        <v>232</v>
      </c>
      <c r="B187" s="102"/>
      <c r="C187" s="102"/>
      <c r="D187" s="102"/>
    </row>
    <row r="188" spans="1:4">
      <c r="A188" s="91" t="s">
        <v>231</v>
      </c>
      <c r="B188" s="90"/>
      <c r="C188" s="90"/>
      <c r="D188" s="90"/>
    </row>
    <row r="189" spans="1:4">
      <c r="A189" s="127" t="s">
        <v>230</v>
      </c>
      <c r="B189" s="116"/>
      <c r="C189" s="116" t="s">
        <v>229</v>
      </c>
      <c r="D189" s="90"/>
    </row>
    <row r="190" spans="1:4">
      <c r="A190" s="91" t="s">
        <v>228</v>
      </c>
      <c r="B190" s="90"/>
      <c r="C190" s="90" t="s">
        <v>227</v>
      </c>
      <c r="D190" s="90"/>
    </row>
    <row r="191" spans="1:4">
      <c r="A191" s="91" t="s">
        <v>226</v>
      </c>
      <c r="B191" s="90">
        <f>+[1]EA!D19</f>
        <v>694120</v>
      </c>
      <c r="C191" s="90" t="s">
        <v>225</v>
      </c>
      <c r="D191" s="90"/>
    </row>
    <row r="192" spans="1:4">
      <c r="A192" s="23"/>
      <c r="B192" s="90"/>
      <c r="C192" s="90"/>
      <c r="D192" s="90"/>
    </row>
    <row r="193" spans="1:4">
      <c r="A193" s="23" t="s">
        <v>224</v>
      </c>
      <c r="B193" s="90"/>
      <c r="C193" s="90"/>
      <c r="D193" s="90"/>
    </row>
    <row r="194" spans="1:4">
      <c r="A194" s="127" t="s">
        <v>223</v>
      </c>
      <c r="B194" s="116"/>
      <c r="C194" s="116" t="s">
        <v>222</v>
      </c>
      <c r="D194" s="90"/>
    </row>
    <row r="195" spans="1:4">
      <c r="A195" s="91" t="s">
        <v>221</v>
      </c>
      <c r="B195" s="90">
        <f>+[1]EA!D25</f>
        <v>19900000</v>
      </c>
      <c r="C195" s="90" t="s">
        <v>220</v>
      </c>
      <c r="D195" s="90"/>
    </row>
    <row r="196" spans="1:4">
      <c r="A196" s="23"/>
      <c r="B196" s="90"/>
      <c r="C196" s="90"/>
      <c r="D196" s="90"/>
    </row>
    <row r="197" spans="1:4">
      <c r="A197" s="23"/>
      <c r="B197" s="90"/>
      <c r="C197" s="90"/>
      <c r="D197" s="90"/>
    </row>
    <row r="198" spans="1:4">
      <c r="A198" s="20"/>
      <c r="B198" s="96">
        <f>SUM(B190:B195)</f>
        <v>20594120</v>
      </c>
      <c r="C198" s="96"/>
      <c r="D198" s="109"/>
    </row>
    <row r="201" spans="1:4" ht="24.75" customHeight="1">
      <c r="A201" s="88" t="s">
        <v>219</v>
      </c>
      <c r="B201" s="87" t="s">
        <v>210</v>
      </c>
      <c r="C201" s="17" t="s">
        <v>218</v>
      </c>
      <c r="D201" s="17" t="s">
        <v>217</v>
      </c>
    </row>
    <row r="202" spans="1:4" ht="25.5">
      <c r="A202" s="136" t="s">
        <v>216</v>
      </c>
      <c r="B202" s="102"/>
      <c r="C202" s="102"/>
      <c r="D202" s="102"/>
    </row>
    <row r="203" spans="1:4">
      <c r="A203" s="135" t="s">
        <v>215</v>
      </c>
      <c r="B203" s="90">
        <f>+[1]EA!D28</f>
        <v>1236062.99</v>
      </c>
      <c r="C203" s="90"/>
      <c r="D203" s="90" t="s">
        <v>214</v>
      </c>
    </row>
    <row r="204" spans="1:4">
      <c r="A204" s="91" t="s">
        <v>213</v>
      </c>
      <c r="B204" s="90">
        <v>0</v>
      </c>
      <c r="C204" s="90"/>
      <c r="D204" s="90"/>
    </row>
    <row r="205" spans="1:4">
      <c r="A205" s="20"/>
      <c r="B205" s="109"/>
      <c r="C205" s="109"/>
      <c r="D205" s="109"/>
    </row>
    <row r="206" spans="1:4" ht="16.5" customHeight="1">
      <c r="B206" s="105">
        <f>SUM(B203:B205)</f>
        <v>1236062.99</v>
      </c>
      <c r="C206" s="134"/>
      <c r="D206" s="133"/>
    </row>
    <row r="209" spans="1:5">
      <c r="A209" s="77" t="s">
        <v>212</v>
      </c>
    </row>
    <row r="212" spans="1:5">
      <c r="A212" s="132" t="s">
        <v>211</v>
      </c>
      <c r="B212" s="131"/>
      <c r="C212" s="131" t="s">
        <v>210</v>
      </c>
      <c r="D212" s="130" t="s">
        <v>209</v>
      </c>
      <c r="E212" s="130" t="s">
        <v>208</v>
      </c>
    </row>
    <row r="213" spans="1:5">
      <c r="A213" s="26" t="s">
        <v>207</v>
      </c>
      <c r="B213" s="102"/>
      <c r="C213" s="102"/>
      <c r="D213" s="129"/>
      <c r="E213" s="114">
        <v>0</v>
      </c>
    </row>
    <row r="214" spans="1:5">
      <c r="A214" s="127" t="s">
        <v>206</v>
      </c>
      <c r="B214" s="116" t="s">
        <v>205</v>
      </c>
      <c r="C214" s="90"/>
      <c r="D214" s="128"/>
      <c r="E214" s="114"/>
    </row>
    <row r="215" spans="1:5">
      <c r="A215" s="91" t="s">
        <v>204</v>
      </c>
      <c r="B215" s="90" t="s">
        <v>203</v>
      </c>
      <c r="C215" s="90">
        <v>1059145.18</v>
      </c>
      <c r="D215" s="115">
        <f>+C215/$C$278</f>
        <v>6.6122778786517622E-2</v>
      </c>
      <c r="E215" s="114"/>
    </row>
    <row r="216" spans="1:5">
      <c r="A216" s="127" t="s">
        <v>202</v>
      </c>
      <c r="B216" s="116" t="s">
        <v>201</v>
      </c>
      <c r="C216" s="90"/>
      <c r="D216" s="115"/>
      <c r="E216" s="114"/>
    </row>
    <row r="217" spans="1:5">
      <c r="A217" s="127"/>
      <c r="B217" s="90" t="s">
        <v>200</v>
      </c>
      <c r="C217" s="90">
        <v>2560</v>
      </c>
      <c r="D217" s="115"/>
      <c r="E217" s="114"/>
    </row>
    <row r="218" spans="1:5">
      <c r="A218" s="91" t="s">
        <v>199</v>
      </c>
      <c r="B218" s="90" t="s">
        <v>198</v>
      </c>
      <c r="C218" s="90">
        <v>6261.32</v>
      </c>
      <c r="D218" s="115">
        <f>+C218/$C$278</f>
        <v>3.908962483043151E-4</v>
      </c>
      <c r="E218" s="114"/>
    </row>
    <row r="219" spans="1:5">
      <c r="A219" s="91" t="s">
        <v>197</v>
      </c>
      <c r="B219" s="90" t="s">
        <v>196</v>
      </c>
      <c r="C219" s="90"/>
      <c r="D219" s="115"/>
      <c r="E219" s="114"/>
    </row>
    <row r="220" spans="1:5">
      <c r="A220" s="91" t="s">
        <v>195</v>
      </c>
      <c r="B220" s="90" t="s">
        <v>194</v>
      </c>
      <c r="C220" s="90"/>
      <c r="D220" s="115"/>
      <c r="E220" s="114"/>
    </row>
    <row r="221" spans="1:5">
      <c r="A221" s="91" t="s">
        <v>193</v>
      </c>
      <c r="B221" s="90" t="s">
        <v>192</v>
      </c>
      <c r="C221" s="90">
        <v>14633.47</v>
      </c>
      <c r="D221" s="115">
        <f>+C221/$C$278</f>
        <v>9.1357230147536721E-4</v>
      </c>
      <c r="E221" s="114"/>
    </row>
    <row r="222" spans="1:5">
      <c r="A222" s="127" t="s">
        <v>191</v>
      </c>
      <c r="B222" s="127" t="s">
        <v>190</v>
      </c>
      <c r="C222" s="90"/>
      <c r="D222" s="115"/>
      <c r="E222" s="114"/>
    </row>
    <row r="223" spans="1:5">
      <c r="A223" s="125" t="s">
        <v>189</v>
      </c>
      <c r="B223" s="125" t="s">
        <v>188</v>
      </c>
      <c r="C223" s="126">
        <v>55179.82</v>
      </c>
      <c r="D223" s="115">
        <f>+C223/$C$278</f>
        <v>3.4448941469382515E-3</v>
      </c>
      <c r="E223" s="114"/>
    </row>
    <row r="224" spans="1:5">
      <c r="A224" s="91" t="s">
        <v>187</v>
      </c>
      <c r="B224" s="90" t="s">
        <v>186</v>
      </c>
      <c r="C224" s="90">
        <v>225579.4</v>
      </c>
      <c r="D224" s="115"/>
      <c r="E224" s="114"/>
    </row>
    <row r="225" spans="1:5">
      <c r="A225" s="125" t="s">
        <v>185</v>
      </c>
      <c r="B225" s="125" t="s">
        <v>184</v>
      </c>
      <c r="C225" s="90">
        <v>93070.31</v>
      </c>
      <c r="D225" s="115">
        <f>+C225/$C$278</f>
        <v>5.8104097869969241E-3</v>
      </c>
      <c r="E225" s="114"/>
    </row>
    <row r="226" spans="1:5">
      <c r="A226" s="125" t="s">
        <v>183</v>
      </c>
      <c r="B226" s="125" t="s">
        <v>182</v>
      </c>
      <c r="C226" s="90">
        <v>67413.77</v>
      </c>
      <c r="D226" s="115"/>
      <c r="E226" s="114"/>
    </row>
    <row r="227" spans="1:5">
      <c r="A227" s="91" t="s">
        <v>181</v>
      </c>
      <c r="B227" s="90" t="s">
        <v>180</v>
      </c>
      <c r="C227" s="90"/>
      <c r="D227" s="115"/>
      <c r="E227" s="114"/>
    </row>
    <row r="228" spans="1:5">
      <c r="A228" s="91" t="s">
        <v>179</v>
      </c>
      <c r="B228" s="90" t="s">
        <v>178</v>
      </c>
      <c r="C228" s="90">
        <v>21183.06</v>
      </c>
      <c r="D228" s="115">
        <f>+C228/$C$278</f>
        <v>1.3224653398333267E-3</v>
      </c>
      <c r="E228" s="114"/>
    </row>
    <row r="229" spans="1:5">
      <c r="A229" s="91" t="s">
        <v>177</v>
      </c>
      <c r="B229" s="90" t="s">
        <v>176</v>
      </c>
      <c r="C229" s="90">
        <v>314.58999999999997</v>
      </c>
      <c r="D229" s="115">
        <f>+C229/$C$278</f>
        <v>1.9639956231921461E-5</v>
      </c>
      <c r="E229" s="114"/>
    </row>
    <row r="230" spans="1:5">
      <c r="A230" s="91"/>
      <c r="B230" s="90"/>
      <c r="C230" s="90"/>
      <c r="D230" s="115"/>
      <c r="E230" s="114"/>
    </row>
    <row r="231" spans="1:5">
      <c r="A231" s="124" t="s">
        <v>175</v>
      </c>
      <c r="B231" s="119"/>
      <c r="C231" s="119"/>
      <c r="D231" s="115"/>
      <c r="E231" s="114"/>
    </row>
    <row r="232" spans="1:5">
      <c r="A232" s="123" t="s">
        <v>174</v>
      </c>
      <c r="B232" s="122" t="s">
        <v>173</v>
      </c>
      <c r="C232" s="119"/>
      <c r="D232" s="115"/>
      <c r="E232" s="114"/>
    </row>
    <row r="233" spans="1:5">
      <c r="A233" s="121" t="s">
        <v>172</v>
      </c>
      <c r="B233" s="119" t="s">
        <v>171</v>
      </c>
      <c r="C233" s="119">
        <v>926475</v>
      </c>
      <c r="D233" s="115">
        <f>+C233/$C$278</f>
        <v>5.7840136208936827E-2</v>
      </c>
      <c r="E233" s="114"/>
    </row>
    <row r="234" spans="1:5">
      <c r="A234" s="121" t="s">
        <v>170</v>
      </c>
      <c r="B234" s="119" t="s">
        <v>169</v>
      </c>
      <c r="C234" s="119">
        <v>500000</v>
      </c>
      <c r="D234" s="115">
        <f>+C234/$C$278</f>
        <v>3.1215162961189903E-2</v>
      </c>
      <c r="E234" s="114"/>
    </row>
    <row r="235" spans="1:5">
      <c r="A235" s="121" t="s">
        <v>168</v>
      </c>
      <c r="B235" s="119" t="s">
        <v>167</v>
      </c>
      <c r="C235" s="119">
        <v>212400</v>
      </c>
      <c r="D235" s="115">
        <f>+C235/$C$278</f>
        <v>1.3260201225913471E-2</v>
      </c>
      <c r="E235" s="114"/>
    </row>
    <row r="236" spans="1:5">
      <c r="A236" s="121" t="s">
        <v>166</v>
      </c>
      <c r="B236" s="119" t="s">
        <v>165</v>
      </c>
      <c r="C236" s="119">
        <v>150000</v>
      </c>
      <c r="D236" s="115">
        <f>+C236/$C$278</f>
        <v>9.3645488883569699E-3</v>
      </c>
      <c r="E236" s="114"/>
    </row>
    <row r="237" spans="1:5">
      <c r="A237" s="120" t="s">
        <v>164</v>
      </c>
      <c r="B237" s="119" t="s">
        <v>163</v>
      </c>
      <c r="C237" s="119">
        <v>746200</v>
      </c>
      <c r="D237" s="115">
        <f>+C237/$C$278</f>
        <v>4.6585509203279814E-2</v>
      </c>
      <c r="E237" s="114"/>
    </row>
    <row r="238" spans="1:5">
      <c r="A238" s="120" t="s">
        <v>162</v>
      </c>
      <c r="B238" s="119" t="s">
        <v>161</v>
      </c>
      <c r="C238" s="119">
        <v>184450</v>
      </c>
      <c r="D238" s="115">
        <f>+C238/$C$278</f>
        <v>1.1515273616382955E-2</v>
      </c>
      <c r="E238" s="114"/>
    </row>
    <row r="239" spans="1:5">
      <c r="A239" s="120" t="s">
        <v>160</v>
      </c>
      <c r="B239" s="119" t="s">
        <v>159</v>
      </c>
      <c r="C239" s="119">
        <v>510000</v>
      </c>
      <c r="D239" s="115">
        <f>+C239/$C$278</f>
        <v>3.1839466220413698E-2</v>
      </c>
      <c r="E239" s="114"/>
    </row>
    <row r="240" spans="1:5">
      <c r="A240" s="120" t="s">
        <v>158</v>
      </c>
      <c r="B240" s="119" t="s">
        <v>157</v>
      </c>
      <c r="C240" s="119">
        <v>913750</v>
      </c>
      <c r="D240" s="115">
        <f>+C240/$C$278</f>
        <v>5.7045710311574543E-2</v>
      </c>
      <c r="E240" s="114"/>
    </row>
    <row r="241" spans="1:5">
      <c r="A241" s="120" t="s">
        <v>156</v>
      </c>
      <c r="B241" s="119" t="s">
        <v>155</v>
      </c>
      <c r="C241" s="119">
        <v>2610075</v>
      </c>
      <c r="D241" s="115">
        <f>+C241/$C$278</f>
        <v>0.16294783293185547</v>
      </c>
      <c r="E241" s="114"/>
    </row>
    <row r="242" spans="1:5">
      <c r="A242" s="120" t="s">
        <v>154</v>
      </c>
      <c r="B242" s="119" t="s">
        <v>153</v>
      </c>
      <c r="C242" s="119">
        <v>240550</v>
      </c>
      <c r="D242" s="115">
        <f>+C242/$C$278</f>
        <v>1.5017614900628463E-2</v>
      </c>
      <c r="E242" s="114"/>
    </row>
    <row r="243" spans="1:5">
      <c r="A243" s="120" t="s">
        <v>152</v>
      </c>
      <c r="B243" s="119" t="s">
        <v>151</v>
      </c>
      <c r="C243" s="119">
        <v>399500</v>
      </c>
      <c r="D243" s="115">
        <f>+C243/$C$278</f>
        <v>2.4940915205990732E-2</v>
      </c>
      <c r="E243" s="114"/>
    </row>
    <row r="244" spans="1:5">
      <c r="A244" s="120" t="s">
        <v>150</v>
      </c>
      <c r="B244" s="119" t="s">
        <v>149</v>
      </c>
      <c r="C244" s="119">
        <v>99450</v>
      </c>
      <c r="D244" s="115">
        <f>+C244/$C$278</f>
        <v>6.2086959129806713E-3</v>
      </c>
      <c r="E244" s="114"/>
    </row>
    <row r="245" spans="1:5">
      <c r="A245" s="120" t="s">
        <v>148</v>
      </c>
      <c r="B245" s="119" t="s">
        <v>147</v>
      </c>
      <c r="C245" s="119">
        <v>811750</v>
      </c>
      <c r="D245" s="115">
        <f>+C245/$C$278</f>
        <v>5.0677817067491804E-2</v>
      </c>
      <c r="E245" s="114"/>
    </row>
    <row r="246" spans="1:5">
      <c r="A246" s="120" t="s">
        <v>146</v>
      </c>
      <c r="B246" s="119" t="s">
        <v>145</v>
      </c>
      <c r="C246" s="119">
        <v>158950</v>
      </c>
      <c r="D246" s="115">
        <f>+C246/$C$278</f>
        <v>9.9233003053622697E-3</v>
      </c>
      <c r="E246" s="114"/>
    </row>
    <row r="247" spans="1:5">
      <c r="A247" s="120" t="s">
        <v>144</v>
      </c>
      <c r="B247" s="119" t="s">
        <v>143</v>
      </c>
      <c r="C247" s="119">
        <v>835850</v>
      </c>
      <c r="D247" s="115">
        <f>+C247/$C$278</f>
        <v>5.2182387922221157E-2</v>
      </c>
      <c r="E247" s="114"/>
    </row>
    <row r="248" spans="1:5">
      <c r="A248" s="120" t="s">
        <v>142</v>
      </c>
      <c r="B248" s="119" t="s">
        <v>141</v>
      </c>
      <c r="C248" s="119">
        <v>699550</v>
      </c>
      <c r="D248" s="115">
        <f>+C248/$C$278</f>
        <v>4.3673134499000794E-2</v>
      </c>
      <c r="E248" s="114"/>
    </row>
    <row r="249" spans="1:5">
      <c r="A249" s="120" t="s">
        <v>140</v>
      </c>
      <c r="B249" s="119" t="s">
        <v>139</v>
      </c>
      <c r="C249" s="119">
        <v>347650</v>
      </c>
      <c r="D249" s="115">
        <f>+C249/$C$278</f>
        <v>2.1703902806915341E-2</v>
      </c>
      <c r="E249" s="114"/>
    </row>
    <row r="250" spans="1:5">
      <c r="A250" s="120" t="s">
        <v>138</v>
      </c>
      <c r="B250" s="119" t="s">
        <v>137</v>
      </c>
      <c r="C250" s="119">
        <v>129425</v>
      </c>
      <c r="D250" s="115">
        <f>+C250/$C$278</f>
        <v>8.0800449325040061E-3</v>
      </c>
      <c r="E250" s="114"/>
    </row>
    <row r="251" spans="1:5">
      <c r="A251" s="120" t="s">
        <v>136</v>
      </c>
      <c r="B251" s="119" t="s">
        <v>135</v>
      </c>
      <c r="C251" s="119">
        <v>297500</v>
      </c>
      <c r="D251" s="115">
        <f>+C251/$C$278</f>
        <v>1.8573021961907993E-2</v>
      </c>
      <c r="E251" s="114"/>
    </row>
    <row r="252" spans="1:5">
      <c r="A252" s="120" t="s">
        <v>134</v>
      </c>
      <c r="B252" s="119" t="s">
        <v>133</v>
      </c>
      <c r="C252" s="119">
        <v>531250</v>
      </c>
      <c r="D252" s="115">
        <f>+C252/$C$278</f>
        <v>3.316611064626427E-2</v>
      </c>
      <c r="E252" s="114"/>
    </row>
    <row r="253" spans="1:5">
      <c r="A253" s="120" t="s">
        <v>132</v>
      </c>
      <c r="B253" s="119" t="s">
        <v>131</v>
      </c>
      <c r="C253" s="119">
        <v>136000</v>
      </c>
      <c r="D253" s="115">
        <f>+C253/$C$278</f>
        <v>8.490524325443654E-3</v>
      </c>
      <c r="E253" s="114"/>
    </row>
    <row r="254" spans="1:5">
      <c r="A254" s="120" t="s">
        <v>130</v>
      </c>
      <c r="B254" s="119" t="s">
        <v>129</v>
      </c>
      <c r="C254" s="119">
        <v>156000</v>
      </c>
      <c r="D254" s="115">
        <f>+C254/$C$278</f>
        <v>9.7391308438912489E-3</v>
      </c>
      <c r="E254" s="114"/>
    </row>
    <row r="255" spans="1:5">
      <c r="A255" s="120" t="s">
        <v>128</v>
      </c>
      <c r="B255" s="119" t="s">
        <v>127</v>
      </c>
      <c r="C255" s="119">
        <v>114750</v>
      </c>
      <c r="D255" s="115">
        <f>+C255/$C$278</f>
        <v>7.1638798995930829E-3</v>
      </c>
      <c r="E255" s="114"/>
    </row>
    <row r="256" spans="1:5">
      <c r="A256" s="120" t="s">
        <v>126</v>
      </c>
      <c r="B256" s="119" t="s">
        <v>125</v>
      </c>
      <c r="C256" s="119">
        <v>705500</v>
      </c>
      <c r="D256" s="115">
        <f>+C256/$C$278</f>
        <v>4.4044594938238951E-2</v>
      </c>
      <c r="E256" s="114"/>
    </row>
    <row r="257" spans="1:5">
      <c r="A257" s="120"/>
      <c r="B257" s="119"/>
      <c r="C257" s="119"/>
      <c r="D257" s="115"/>
      <c r="E257" s="114"/>
    </row>
    <row r="258" spans="1:5">
      <c r="A258" s="91"/>
      <c r="B258" s="90"/>
      <c r="C258" s="90"/>
      <c r="D258" s="115"/>
      <c r="E258" s="114"/>
    </row>
    <row r="259" spans="1:5">
      <c r="A259" s="118" t="s">
        <v>124</v>
      </c>
      <c r="B259" s="92"/>
      <c r="C259" s="90"/>
      <c r="D259" s="115"/>
      <c r="E259" s="114"/>
    </row>
    <row r="260" spans="1:5">
      <c r="A260" s="117" t="s">
        <v>123</v>
      </c>
      <c r="B260" s="116" t="s">
        <v>122</v>
      </c>
      <c r="C260" s="90"/>
      <c r="D260" s="115"/>
      <c r="E260" s="114"/>
    </row>
    <row r="261" spans="1:5">
      <c r="A261" s="91" t="s">
        <v>121</v>
      </c>
      <c r="B261" s="90" t="s">
        <v>120</v>
      </c>
      <c r="C261" s="90"/>
      <c r="D261" s="115"/>
      <c r="E261" s="114"/>
    </row>
    <row r="262" spans="1:5">
      <c r="A262" s="91" t="s">
        <v>119</v>
      </c>
      <c r="B262" s="90" t="s">
        <v>118</v>
      </c>
      <c r="C262" s="90">
        <v>2255.8000000000002</v>
      </c>
      <c r="D262" s="115">
        <f>+C262/$C$278</f>
        <v>1.4083032921570439E-4</v>
      </c>
      <c r="E262" s="114"/>
    </row>
    <row r="263" spans="1:5">
      <c r="A263" s="91" t="s">
        <v>117</v>
      </c>
      <c r="B263" s="90" t="s">
        <v>116</v>
      </c>
      <c r="C263" s="90">
        <v>471.85</v>
      </c>
      <c r="D263" s="115">
        <f>+C263/$C$278</f>
        <v>2.9457749286474913E-5</v>
      </c>
      <c r="E263" s="114"/>
    </row>
    <row r="264" spans="1:5">
      <c r="A264" s="91" t="s">
        <v>115</v>
      </c>
      <c r="B264" s="90" t="s">
        <v>114</v>
      </c>
      <c r="C264" s="90">
        <v>1920.66</v>
      </c>
      <c r="D264" s="115">
        <f>+C264/$C$278</f>
        <v>1.19907429786078E-4</v>
      </c>
      <c r="E264" s="114"/>
    </row>
    <row r="265" spans="1:5">
      <c r="A265" s="91" t="s">
        <v>113</v>
      </c>
      <c r="B265" s="90" t="s">
        <v>112</v>
      </c>
      <c r="C265" s="90">
        <v>0</v>
      </c>
      <c r="D265" s="115"/>
      <c r="E265" s="114"/>
    </row>
    <row r="266" spans="1:5">
      <c r="A266" s="91" t="s">
        <v>111</v>
      </c>
      <c r="B266" s="90" t="s">
        <v>110</v>
      </c>
      <c r="C266" s="90">
        <v>1349.1</v>
      </c>
      <c r="D266" s="115">
        <f>+C266/$C$278</f>
        <v>8.4224752701882592E-5</v>
      </c>
      <c r="E266" s="114"/>
    </row>
    <row r="267" spans="1:5">
      <c r="A267" s="91" t="s">
        <v>109</v>
      </c>
      <c r="B267" s="90" t="s">
        <v>108</v>
      </c>
      <c r="C267" s="90">
        <v>0</v>
      </c>
      <c r="D267" s="115"/>
      <c r="E267" s="114"/>
    </row>
    <row r="268" spans="1:5">
      <c r="A268" s="91" t="s">
        <v>107</v>
      </c>
      <c r="B268" s="90" t="s">
        <v>106</v>
      </c>
      <c r="C268" s="90">
        <v>729495</v>
      </c>
      <c r="D268" s="115">
        <f>+C268/$C$278</f>
        <v>4.5542610608746453E-2</v>
      </c>
      <c r="E268" s="114"/>
    </row>
    <row r="269" spans="1:5">
      <c r="A269" s="91" t="s">
        <v>105</v>
      </c>
      <c r="B269" s="90" t="s">
        <v>104</v>
      </c>
      <c r="C269" s="90">
        <v>311460.03000000003</v>
      </c>
      <c r="D269" s="115">
        <f>+C269/$C$278</f>
        <v>1.9444551184694195E-2</v>
      </c>
      <c r="E269" s="114"/>
    </row>
    <row r="270" spans="1:5">
      <c r="A270" s="91" t="s">
        <v>103</v>
      </c>
      <c r="B270" s="90" t="s">
        <v>102</v>
      </c>
      <c r="C270" s="90">
        <v>559279.53</v>
      </c>
      <c r="D270" s="115">
        <f>+C270/$C$278</f>
        <v>3.4916003339615392E-2</v>
      </c>
      <c r="E270" s="114"/>
    </row>
    <row r="271" spans="1:5">
      <c r="A271" s="91" t="s">
        <v>101</v>
      </c>
      <c r="B271" s="90" t="s">
        <v>100</v>
      </c>
      <c r="C271" s="90">
        <v>1701</v>
      </c>
      <c r="D271" s="115">
        <f>+C271/$C$278</f>
        <v>1.0619398439396805E-4</v>
      </c>
      <c r="E271" s="114"/>
    </row>
    <row r="272" spans="1:5">
      <c r="A272" s="91" t="s">
        <v>99</v>
      </c>
      <c r="B272" s="90" t="s">
        <v>98</v>
      </c>
      <c r="C272" s="90">
        <v>60786.9</v>
      </c>
      <c r="D272" s="115">
        <f>+C272/$C$278</f>
        <v>3.7949459788111091E-3</v>
      </c>
      <c r="E272" s="114"/>
    </row>
    <row r="273" spans="1:6">
      <c r="A273" s="91" t="s">
        <v>97</v>
      </c>
      <c r="B273" s="90" t="s">
        <v>96</v>
      </c>
      <c r="C273" s="90">
        <v>0</v>
      </c>
      <c r="D273" s="115"/>
      <c r="E273" s="114"/>
    </row>
    <row r="274" spans="1:6">
      <c r="A274" s="91" t="s">
        <v>95</v>
      </c>
      <c r="B274" s="90" t="s">
        <v>94</v>
      </c>
      <c r="C274" s="90">
        <v>385900.65</v>
      </c>
      <c r="D274" s="115">
        <f>+C274/$C$278</f>
        <v>2.4091903353158219E-2</v>
      </c>
      <c r="E274" s="114"/>
    </row>
    <row r="275" spans="1:6">
      <c r="A275" s="91" t="s">
        <v>93</v>
      </c>
      <c r="B275" s="90" t="s">
        <v>92</v>
      </c>
      <c r="C275" s="1">
        <v>0</v>
      </c>
      <c r="D275" s="115"/>
      <c r="E275" s="114"/>
    </row>
    <row r="276" spans="1:6">
      <c r="A276" s="91" t="s">
        <v>91</v>
      </c>
      <c r="B276" s="90" t="s">
        <v>90</v>
      </c>
      <c r="C276" s="90">
        <v>870.03</v>
      </c>
      <c r="D276" s="115">
        <f>+C276/$C$278</f>
        <v>5.4316256462248099E-5</v>
      </c>
      <c r="E276" s="114"/>
    </row>
    <row r="277" spans="1:6">
      <c r="A277" s="91"/>
      <c r="B277" s="90"/>
      <c r="C277" s="90"/>
      <c r="D277" s="115"/>
      <c r="E277" s="114"/>
    </row>
    <row r="278" spans="1:6">
      <c r="A278" s="20"/>
      <c r="B278" s="97" t="s">
        <v>79</v>
      </c>
      <c r="C278" s="96">
        <f>SUM(C215:C276)</f>
        <v>16017856.469999999</v>
      </c>
      <c r="D278" s="113">
        <f>SUM(D215:D276)</f>
        <v>0.98154851926950759</v>
      </c>
      <c r="E278" s="109">
        <v>0</v>
      </c>
    </row>
    <row r="283" spans="1:6">
      <c r="A283" s="77" t="s">
        <v>89</v>
      </c>
    </row>
    <row r="285" spans="1:6" ht="28.5" customHeight="1">
      <c r="A285" s="29" t="s">
        <v>88</v>
      </c>
      <c r="B285" s="28" t="s">
        <v>9</v>
      </c>
      <c r="C285" s="27" t="s">
        <v>8</v>
      </c>
      <c r="D285" s="27" t="s">
        <v>82</v>
      </c>
      <c r="E285" s="112" t="s">
        <v>87</v>
      </c>
      <c r="F285" s="28" t="s">
        <v>81</v>
      </c>
    </row>
    <row r="286" spans="1:6">
      <c r="A286" s="94" t="s">
        <v>86</v>
      </c>
      <c r="B286" s="86"/>
      <c r="C286" s="86"/>
      <c r="D286" s="86">
        <v>0</v>
      </c>
      <c r="E286" s="111">
        <v>0</v>
      </c>
      <c r="F286" s="24">
        <v>0</v>
      </c>
    </row>
    <row r="287" spans="1:6">
      <c r="A287" s="103" t="s">
        <v>85</v>
      </c>
      <c r="B287" s="90">
        <v>74497745.829999998</v>
      </c>
      <c r="C287" s="90">
        <v>74497745.829999998</v>
      </c>
      <c r="D287" s="82">
        <f>+B287-C287</f>
        <v>0</v>
      </c>
      <c r="E287" s="98"/>
      <c r="F287" s="21"/>
    </row>
    <row r="288" spans="1:6">
      <c r="A288" s="110" t="s">
        <v>84</v>
      </c>
      <c r="B288" s="109">
        <v>0</v>
      </c>
      <c r="C288" s="109">
        <v>0</v>
      </c>
      <c r="D288" s="80">
        <v>0</v>
      </c>
      <c r="E288" s="108"/>
      <c r="F288" s="81"/>
    </row>
    <row r="289" spans="1:6" ht="19.5" customHeight="1">
      <c r="B289" s="107">
        <f>SUM(B287:B288)</f>
        <v>74497745.829999998</v>
      </c>
      <c r="C289" s="78">
        <f>SUM(C287:C288)</f>
        <v>74497745.829999998</v>
      </c>
      <c r="D289" s="78">
        <f>SUM(D286:D288)</f>
        <v>0</v>
      </c>
      <c r="E289" s="106"/>
      <c r="F289" s="78"/>
    </row>
    <row r="295" spans="1:6">
      <c r="A295" s="88" t="s">
        <v>83</v>
      </c>
      <c r="B295" s="87"/>
      <c r="C295" s="87" t="s">
        <v>9</v>
      </c>
      <c r="D295" s="17" t="s">
        <v>8</v>
      </c>
      <c r="E295" s="105" t="s">
        <v>82</v>
      </c>
      <c r="F295" s="104" t="s">
        <v>81</v>
      </c>
    </row>
    <row r="296" spans="1:6">
      <c r="A296" s="103"/>
      <c r="B296" s="102"/>
      <c r="C296" s="100"/>
      <c r="D296" s="102"/>
      <c r="E296" s="101"/>
      <c r="F296" s="24"/>
    </row>
    <row r="297" spans="1:6">
      <c r="A297" s="91" t="s">
        <v>80</v>
      </c>
      <c r="B297" s="100"/>
      <c r="C297" s="100">
        <f>+[3]ESF!J48</f>
        <v>-20251145.280000001</v>
      </c>
      <c r="D297" s="100">
        <f>+[3]ESF!I48</f>
        <v>-14438818.760000004</v>
      </c>
      <c r="E297" s="99">
        <f>+D297-C297</f>
        <v>5812326.5199999977</v>
      </c>
      <c r="F297" s="21"/>
    </row>
    <row r="298" spans="1:6">
      <c r="A298" s="91"/>
      <c r="B298" s="100"/>
      <c r="C298" s="100"/>
      <c r="D298" s="100"/>
      <c r="E298" s="99"/>
      <c r="F298" s="21"/>
    </row>
    <row r="299" spans="1:6">
      <c r="A299" s="91"/>
      <c r="B299" s="100"/>
      <c r="C299" s="100"/>
      <c r="D299" s="100"/>
      <c r="E299" s="99"/>
      <c r="F299" s="21"/>
    </row>
    <row r="300" spans="1:6">
      <c r="A300" s="91"/>
      <c r="B300" s="90"/>
      <c r="C300" s="90"/>
      <c r="D300" s="90"/>
      <c r="E300" s="99"/>
      <c r="F300" s="21"/>
    </row>
    <row r="301" spans="1:6">
      <c r="A301" s="23"/>
      <c r="B301" s="82"/>
      <c r="C301" s="82"/>
      <c r="D301" s="82"/>
      <c r="E301" s="98"/>
      <c r="F301" s="21"/>
    </row>
    <row r="302" spans="1:6">
      <c r="A302" s="20"/>
      <c r="B302" s="97" t="s">
        <v>79</v>
      </c>
      <c r="C302" s="96">
        <f>SUM(C296:C301)</f>
        <v>-20251145.280000001</v>
      </c>
      <c r="D302" s="96">
        <f>SUM(D296:D301)</f>
        <v>-14438818.760000004</v>
      </c>
      <c r="E302" s="95">
        <f>SUM(E296:E301)</f>
        <v>5812326.5199999977</v>
      </c>
      <c r="F302" s="81"/>
    </row>
    <row r="310" spans="1:4">
      <c r="A310" s="77" t="s">
        <v>78</v>
      </c>
    </row>
    <row r="312" spans="1:4" ht="30.75" customHeight="1">
      <c r="A312" s="88" t="s">
        <v>77</v>
      </c>
      <c r="B312" s="87" t="s">
        <v>9</v>
      </c>
      <c r="C312" s="17" t="s">
        <v>8</v>
      </c>
      <c r="D312" s="17" t="s">
        <v>7</v>
      </c>
    </row>
    <row r="313" spans="1:4">
      <c r="A313" s="94" t="s">
        <v>76</v>
      </c>
      <c r="B313" s="86"/>
      <c r="C313" s="86"/>
      <c r="D313" s="86"/>
    </row>
    <row r="314" spans="1:4">
      <c r="A314" s="94" t="s">
        <v>75</v>
      </c>
      <c r="B314" s="93">
        <f>SUM(B315:B316)</f>
        <v>376.28</v>
      </c>
      <c r="C314" s="93">
        <f>+C315+C316</f>
        <v>0.54</v>
      </c>
      <c r="D314" s="93">
        <f>+D315+D316</f>
        <v>-375.73999999999995</v>
      </c>
    </row>
    <row r="315" spans="1:4">
      <c r="A315" s="91" t="s">
        <v>74</v>
      </c>
      <c r="B315" s="90">
        <v>376.28</v>
      </c>
      <c r="C315" s="90">
        <v>0.54</v>
      </c>
      <c r="D315" s="90">
        <f>+C315-B315</f>
        <v>-375.73999999999995</v>
      </c>
    </row>
    <row r="316" spans="1:4">
      <c r="A316" s="91" t="s">
        <v>73</v>
      </c>
      <c r="B316" s="90">
        <v>0</v>
      </c>
      <c r="C316" s="90">
        <v>0</v>
      </c>
      <c r="D316" s="90">
        <f>+C316-B316</f>
        <v>0</v>
      </c>
    </row>
    <row r="317" spans="1:4">
      <c r="A317" s="23" t="s">
        <v>72</v>
      </c>
      <c r="B317" s="92">
        <f>SUM(B318:B321)</f>
        <v>34203318.469999999</v>
      </c>
      <c r="C317" s="92">
        <f>+C318+C319+C320+C321</f>
        <v>41914136.140000001</v>
      </c>
      <c r="D317" s="92">
        <f>+C317-B317</f>
        <v>7710817.6700000018</v>
      </c>
    </row>
    <row r="318" spans="1:4">
      <c r="A318" s="91" t="s">
        <v>71</v>
      </c>
      <c r="B318" s="90">
        <v>31770693.079999998</v>
      </c>
      <c r="C318" s="90">
        <v>38794123.5</v>
      </c>
      <c r="D318" s="90">
        <f>+C318-B318</f>
        <v>7023430.4200000018</v>
      </c>
    </row>
    <row r="319" spans="1:4">
      <c r="A319" s="91" t="s">
        <v>70</v>
      </c>
      <c r="B319" s="90">
        <v>0</v>
      </c>
      <c r="C319" s="90">
        <v>6515.88</v>
      </c>
      <c r="D319" s="90">
        <f>+C319</f>
        <v>6515.88</v>
      </c>
    </row>
    <row r="320" spans="1:4">
      <c r="A320" s="91" t="s">
        <v>69</v>
      </c>
      <c r="B320" s="90">
        <v>2427205.4300000002</v>
      </c>
      <c r="C320" s="90">
        <v>3113496.76</v>
      </c>
      <c r="D320" s="90">
        <f>+C320-B320</f>
        <v>686291.32999999961</v>
      </c>
    </row>
    <row r="321" spans="1:6">
      <c r="A321" s="91" t="s">
        <v>68</v>
      </c>
      <c r="B321" s="90">
        <v>5419.96</v>
      </c>
      <c r="C321" s="90">
        <v>0</v>
      </c>
      <c r="D321" s="82">
        <f>+C321-B321</f>
        <v>-5419.96</v>
      </c>
    </row>
    <row r="322" spans="1:6">
      <c r="A322" s="23"/>
      <c r="B322" s="82"/>
      <c r="C322" s="82"/>
      <c r="D322" s="82"/>
    </row>
    <row r="323" spans="1:6">
      <c r="A323" s="23"/>
      <c r="B323" s="82"/>
      <c r="C323" s="82"/>
      <c r="D323" s="82"/>
      <c r="F323" s="2"/>
    </row>
    <row r="324" spans="1:6">
      <c r="A324" s="20"/>
      <c r="B324" s="80"/>
      <c r="C324" s="80"/>
      <c r="D324" s="80"/>
      <c r="F324" s="2"/>
    </row>
    <row r="325" spans="1:6" ht="21.75" customHeight="1">
      <c r="B325" s="89">
        <f>+B314+B317</f>
        <v>34203694.75</v>
      </c>
      <c r="C325" s="89">
        <f>+C314+C317</f>
        <v>41914136.68</v>
      </c>
      <c r="D325" s="89">
        <f>+C325-B325</f>
        <v>7710441.9299999997</v>
      </c>
      <c r="F325" s="2"/>
    </row>
    <row r="326" spans="1:6">
      <c r="F326" s="2"/>
    </row>
    <row r="328" spans="1:6" ht="24" customHeight="1">
      <c r="A328" s="88" t="s">
        <v>67</v>
      </c>
      <c r="B328" s="87" t="s">
        <v>7</v>
      </c>
      <c r="C328" s="17" t="s">
        <v>66</v>
      </c>
      <c r="D328" s="15"/>
    </row>
    <row r="329" spans="1:6">
      <c r="A329" s="26" t="s">
        <v>65</v>
      </c>
      <c r="B329" s="24"/>
      <c r="C329" s="86"/>
      <c r="D329" s="79"/>
    </row>
    <row r="330" spans="1:6">
      <c r="A330" s="23"/>
      <c r="B330" s="21"/>
      <c r="C330" s="82"/>
      <c r="D330" s="79"/>
    </row>
    <row r="331" spans="1:6">
      <c r="A331" s="23" t="s">
        <v>64</v>
      </c>
      <c r="B331" s="21"/>
      <c r="C331" s="82"/>
      <c r="D331" s="79"/>
    </row>
    <row r="332" spans="1:6">
      <c r="A332" s="23"/>
      <c r="B332" s="21"/>
      <c r="C332" s="82"/>
      <c r="D332" s="79"/>
    </row>
    <row r="333" spans="1:6">
      <c r="A333" s="23" t="s">
        <v>63</v>
      </c>
      <c r="B333" s="85"/>
      <c r="C333" s="82"/>
      <c r="D333" s="79"/>
    </row>
    <row r="334" spans="1:6">
      <c r="A334" s="23"/>
      <c r="B334" s="84" t="s">
        <v>5</v>
      </c>
      <c r="C334" s="82"/>
      <c r="D334" s="79"/>
    </row>
    <row r="335" spans="1:6">
      <c r="A335" s="23" t="s">
        <v>62</v>
      </c>
      <c r="B335" s="83">
        <v>0</v>
      </c>
      <c r="C335" s="82"/>
      <c r="D335" s="79"/>
    </row>
    <row r="336" spans="1:6">
      <c r="A336" s="23"/>
      <c r="B336" s="21"/>
      <c r="C336" s="82"/>
      <c r="D336" s="79"/>
    </row>
    <row r="337" spans="1:6">
      <c r="A337" s="23" t="s">
        <v>61</v>
      </c>
      <c r="B337" s="21"/>
      <c r="C337" s="82"/>
      <c r="D337" s="79"/>
      <c r="E337" s="10"/>
      <c r="F337" s="15"/>
    </row>
    <row r="338" spans="1:6">
      <c r="A338" s="20"/>
      <c r="B338" s="81"/>
      <c r="C338" s="80"/>
      <c r="D338" s="79"/>
      <c r="E338" s="10"/>
      <c r="F338" s="15"/>
    </row>
    <row r="339" spans="1:6" ht="18" customHeight="1">
      <c r="B339" s="78">
        <f>+B335</f>
        <v>0</v>
      </c>
      <c r="C339" s="17"/>
      <c r="D339" s="15"/>
      <c r="E339" s="10"/>
      <c r="F339" s="15"/>
    </row>
    <row r="340" spans="1:6">
      <c r="E340" s="10"/>
      <c r="F340" s="15"/>
    </row>
    <row r="341" spans="1:6" ht="15">
      <c r="A341" t="s">
        <v>60</v>
      </c>
      <c r="E341" s="10"/>
      <c r="F341" s="15"/>
    </row>
    <row r="342" spans="1:6">
      <c r="E342" s="10"/>
      <c r="F342" s="15"/>
    </row>
    <row r="343" spans="1:6">
      <c r="E343" s="10"/>
      <c r="F343" s="15"/>
    </row>
    <row r="344" spans="1:6">
      <c r="A344" s="77" t="s">
        <v>59</v>
      </c>
      <c r="E344" s="10"/>
      <c r="F344" s="15"/>
    </row>
    <row r="345" spans="1:6" ht="12" customHeight="1">
      <c r="A345" s="77" t="s">
        <v>58</v>
      </c>
      <c r="E345" s="10"/>
      <c r="F345" s="15"/>
    </row>
    <row r="346" spans="1:6">
      <c r="A346" s="76"/>
      <c r="B346" s="76"/>
      <c r="C346" s="76"/>
      <c r="D346" s="76"/>
      <c r="E346" s="10"/>
      <c r="F346" s="15"/>
    </row>
    <row r="347" spans="1:6">
      <c r="A347" s="3"/>
      <c r="B347" s="3"/>
      <c r="C347" s="3"/>
      <c r="D347" s="3"/>
      <c r="E347" s="10"/>
      <c r="F347" s="15"/>
    </row>
    <row r="348" spans="1:6">
      <c r="A348" s="63" t="s">
        <v>57</v>
      </c>
      <c r="B348" s="62"/>
      <c r="C348" s="62"/>
      <c r="D348" s="61"/>
      <c r="E348" s="10"/>
      <c r="F348" s="15"/>
    </row>
    <row r="349" spans="1:6">
      <c r="A349" s="60" t="s">
        <v>56</v>
      </c>
      <c r="B349" s="59"/>
      <c r="C349" s="59"/>
      <c r="D349" s="58"/>
      <c r="E349" s="10"/>
      <c r="F349" s="34"/>
    </row>
    <row r="350" spans="1:6">
      <c r="A350" s="57" t="s">
        <v>40</v>
      </c>
      <c r="B350" s="56"/>
      <c r="C350" s="56"/>
      <c r="D350" s="55"/>
      <c r="E350" s="10"/>
      <c r="F350" s="34"/>
    </row>
    <row r="351" spans="1:6">
      <c r="A351" s="54" t="s">
        <v>55</v>
      </c>
      <c r="B351" s="53"/>
      <c r="D351" s="52">
        <f>+[2]EAI!H56</f>
        <v>56004500.740000002</v>
      </c>
      <c r="E351" s="10"/>
      <c r="F351" s="34"/>
    </row>
    <row r="352" spans="1:6">
      <c r="A352" s="37"/>
      <c r="B352" s="37"/>
      <c r="C352" s="15"/>
      <c r="E352" s="10"/>
      <c r="F352" s="34"/>
    </row>
    <row r="353" spans="1:6">
      <c r="A353" s="73" t="s">
        <v>54</v>
      </c>
      <c r="B353" s="73"/>
      <c r="C353" s="72"/>
      <c r="D353" s="71">
        <f>SUM(C353:C358)</f>
        <v>0</v>
      </c>
      <c r="E353" s="10"/>
      <c r="F353" s="15"/>
    </row>
    <row r="354" spans="1:6">
      <c r="A354" s="42" t="s">
        <v>53</v>
      </c>
      <c r="B354" s="42"/>
      <c r="C354" s="67">
        <v>0</v>
      </c>
      <c r="D354" s="70"/>
      <c r="E354" s="10"/>
      <c r="F354" s="15"/>
    </row>
    <row r="355" spans="1:6">
      <c r="A355" s="42" t="s">
        <v>52</v>
      </c>
      <c r="B355" s="42"/>
      <c r="C355" s="67">
        <v>0</v>
      </c>
      <c r="D355" s="70"/>
      <c r="E355" s="10"/>
      <c r="F355" s="15"/>
    </row>
    <row r="356" spans="1:6">
      <c r="A356" s="42" t="s">
        <v>51</v>
      </c>
      <c r="B356" s="42"/>
      <c r="C356" s="67">
        <v>0</v>
      </c>
      <c r="D356" s="70"/>
      <c r="E356" s="10"/>
      <c r="F356" s="15"/>
    </row>
    <row r="357" spans="1:6">
      <c r="A357" s="42" t="s">
        <v>50</v>
      </c>
      <c r="B357" s="42"/>
      <c r="C357" s="67">
        <v>0</v>
      </c>
      <c r="D357" s="70"/>
      <c r="E357" s="10"/>
      <c r="F357" s="15"/>
    </row>
    <row r="358" spans="1:6">
      <c r="A358" s="75" t="s">
        <v>49</v>
      </c>
      <c r="B358" s="74"/>
      <c r="C358" s="67">
        <v>0</v>
      </c>
      <c r="D358" s="70"/>
      <c r="E358" s="10"/>
      <c r="F358" s="15"/>
    </row>
    <row r="359" spans="1:6">
      <c r="A359" s="37"/>
      <c r="B359" s="37"/>
      <c r="C359" s="10"/>
      <c r="E359" s="10"/>
      <c r="F359" s="15"/>
    </row>
    <row r="360" spans="1:6">
      <c r="A360" s="73" t="s">
        <v>48</v>
      </c>
      <c r="B360" s="73"/>
      <c r="C360" s="72"/>
      <c r="D360" s="71">
        <f>SUM(C360:C364)</f>
        <v>34174317.75</v>
      </c>
      <c r="E360" s="10"/>
      <c r="F360" s="15"/>
    </row>
    <row r="361" spans="1:6">
      <c r="A361" s="42" t="s">
        <v>47</v>
      </c>
      <c r="B361" s="42"/>
      <c r="C361" s="67">
        <v>0</v>
      </c>
      <c r="D361" s="70"/>
      <c r="E361" s="10"/>
      <c r="F361" s="15"/>
    </row>
    <row r="362" spans="1:6">
      <c r="A362" s="42" t="s">
        <v>46</v>
      </c>
      <c r="B362" s="42"/>
      <c r="C362" s="67">
        <v>0</v>
      </c>
      <c r="D362" s="70"/>
      <c r="E362" s="10"/>
      <c r="F362" s="15"/>
    </row>
    <row r="363" spans="1:6">
      <c r="A363" s="42" t="s">
        <v>45</v>
      </c>
      <c r="B363" s="42"/>
      <c r="C363" s="67">
        <v>0</v>
      </c>
      <c r="D363" s="70"/>
      <c r="E363" s="10"/>
      <c r="F363" s="15"/>
    </row>
    <row r="364" spans="1:6">
      <c r="A364" s="69" t="s">
        <v>44</v>
      </c>
      <c r="B364" s="68"/>
      <c r="C364" s="67">
        <v>34174317.75</v>
      </c>
      <c r="D364" s="66"/>
      <c r="E364" s="10"/>
      <c r="F364" s="15"/>
    </row>
    <row r="365" spans="1:6">
      <c r="A365" s="37"/>
      <c r="B365" s="37"/>
      <c r="E365" s="10"/>
      <c r="F365" s="15"/>
    </row>
    <row r="366" spans="1:6">
      <c r="A366" s="65" t="s">
        <v>43</v>
      </c>
      <c r="B366" s="65"/>
      <c r="D366" s="35">
        <f>+D351+D353-D360</f>
        <v>21830182.990000002</v>
      </c>
      <c r="E366" s="64"/>
      <c r="F366" s="34"/>
    </row>
    <row r="367" spans="1:6">
      <c r="A367" s="3"/>
      <c r="B367" s="3"/>
      <c r="C367" s="3"/>
      <c r="D367" s="3"/>
      <c r="E367" s="10"/>
      <c r="F367" s="15"/>
    </row>
    <row r="368" spans="1:6">
      <c r="A368" s="3"/>
      <c r="B368" s="3"/>
      <c r="C368" s="3"/>
      <c r="D368" s="3"/>
      <c r="E368" s="10"/>
      <c r="F368" s="15"/>
    </row>
    <row r="369" spans="1:6">
      <c r="A369" s="63" t="s">
        <v>42</v>
      </c>
      <c r="B369" s="62"/>
      <c r="C369" s="62"/>
      <c r="D369" s="61"/>
      <c r="E369" s="10"/>
      <c r="F369" s="15"/>
    </row>
    <row r="370" spans="1:6">
      <c r="A370" s="60" t="s">
        <v>41</v>
      </c>
      <c r="B370" s="59"/>
      <c r="C370" s="59"/>
      <c r="D370" s="58"/>
      <c r="E370" s="10"/>
      <c r="F370" s="15"/>
    </row>
    <row r="371" spans="1:6">
      <c r="A371" s="57" t="s">
        <v>40</v>
      </c>
      <c r="B371" s="56"/>
      <c r="C371" s="56"/>
      <c r="D371" s="55"/>
      <c r="E371" s="10"/>
      <c r="F371" s="15"/>
    </row>
    <row r="372" spans="1:6">
      <c r="A372" s="54" t="s">
        <v>39</v>
      </c>
      <c r="B372" s="53"/>
      <c r="D372" s="52">
        <f>+[2]CAdmon!H12</f>
        <v>14030019.060000001</v>
      </c>
      <c r="E372" s="10"/>
      <c r="F372" s="15"/>
    </row>
    <row r="373" spans="1:6">
      <c r="A373" s="37"/>
      <c r="B373" s="37"/>
      <c r="E373" s="10"/>
      <c r="F373" s="15"/>
    </row>
    <row r="374" spans="1:6">
      <c r="A374" s="46" t="s">
        <v>38</v>
      </c>
      <c r="B374" s="46"/>
      <c r="C374" s="51"/>
      <c r="D374" s="44">
        <f>SUM(C374:C391)</f>
        <v>67654.899999999994</v>
      </c>
      <c r="E374" s="10"/>
      <c r="F374" s="15"/>
    </row>
    <row r="375" spans="1:6">
      <c r="A375" s="42" t="s">
        <v>37</v>
      </c>
      <c r="B375" s="42"/>
      <c r="C375" s="39">
        <v>30856</v>
      </c>
      <c r="D375" s="38"/>
      <c r="E375" s="10"/>
      <c r="F375" s="15"/>
    </row>
    <row r="376" spans="1:6">
      <c r="A376" s="42" t="s">
        <v>36</v>
      </c>
      <c r="B376" s="42"/>
      <c r="C376" s="43">
        <v>0</v>
      </c>
      <c r="D376" s="38"/>
      <c r="E376" s="10"/>
      <c r="F376" s="15"/>
    </row>
    <row r="377" spans="1:6">
      <c r="A377" s="42" t="s">
        <v>35</v>
      </c>
      <c r="B377" s="42"/>
      <c r="C377" s="43">
        <v>0</v>
      </c>
      <c r="D377" s="38"/>
      <c r="E377" s="10"/>
      <c r="F377" s="15"/>
    </row>
    <row r="378" spans="1:6">
      <c r="A378" s="42" t="s">
        <v>34</v>
      </c>
      <c r="B378" s="42"/>
      <c r="C378" s="43">
        <v>0</v>
      </c>
      <c r="D378" s="38"/>
      <c r="E378" s="10"/>
      <c r="F378" s="15"/>
    </row>
    <row r="379" spans="1:6">
      <c r="A379" s="42" t="s">
        <v>33</v>
      </c>
      <c r="B379" s="42"/>
      <c r="C379" s="43">
        <v>0</v>
      </c>
      <c r="D379" s="38"/>
      <c r="E379" s="10"/>
      <c r="F379" s="34"/>
    </row>
    <row r="380" spans="1:6">
      <c r="A380" s="42" t="s">
        <v>32</v>
      </c>
      <c r="B380" s="42"/>
      <c r="C380" s="39">
        <v>36798.9</v>
      </c>
      <c r="D380" s="38"/>
      <c r="E380" s="10"/>
      <c r="F380" s="15"/>
    </row>
    <row r="381" spans="1:6">
      <c r="A381" s="42" t="s">
        <v>31</v>
      </c>
      <c r="B381" s="42"/>
      <c r="C381" s="43">
        <v>0</v>
      </c>
      <c r="D381" s="38"/>
      <c r="E381" s="10"/>
      <c r="F381" s="34"/>
    </row>
    <row r="382" spans="1:6">
      <c r="A382" s="42" t="s">
        <v>30</v>
      </c>
      <c r="B382" s="42"/>
      <c r="C382" s="43">
        <v>0</v>
      </c>
      <c r="D382" s="38"/>
      <c r="E382" s="10"/>
      <c r="F382" s="15"/>
    </row>
    <row r="383" spans="1:6">
      <c r="A383" s="42" t="s">
        <v>29</v>
      </c>
      <c r="B383" s="42"/>
      <c r="C383" s="43">
        <v>0</v>
      </c>
      <c r="D383" s="38"/>
      <c r="E383" s="10"/>
      <c r="F383" s="34"/>
    </row>
    <row r="384" spans="1:6">
      <c r="A384" s="42" t="s">
        <v>28</v>
      </c>
      <c r="B384" s="42"/>
      <c r="C384" s="43">
        <v>0</v>
      </c>
      <c r="D384" s="38"/>
      <c r="E384" s="10"/>
      <c r="F384" s="34"/>
    </row>
    <row r="385" spans="1:7">
      <c r="A385" s="42" t="s">
        <v>27</v>
      </c>
      <c r="B385" s="42"/>
      <c r="C385" s="43">
        <v>0</v>
      </c>
      <c r="D385" s="38"/>
      <c r="E385" s="10"/>
      <c r="F385" s="34"/>
      <c r="G385" s="50"/>
    </row>
    <row r="386" spans="1:7">
      <c r="A386" s="42" t="s">
        <v>26</v>
      </c>
      <c r="B386" s="42"/>
      <c r="C386" s="43">
        <v>0</v>
      </c>
      <c r="D386" s="38"/>
      <c r="E386" s="10"/>
      <c r="F386" s="34"/>
      <c r="G386" s="50"/>
    </row>
    <row r="387" spans="1:7">
      <c r="A387" s="42" t="s">
        <v>25</v>
      </c>
      <c r="B387" s="42"/>
      <c r="C387" s="43">
        <v>0</v>
      </c>
      <c r="D387" s="38"/>
      <c r="E387" s="10"/>
      <c r="F387" s="49"/>
    </row>
    <row r="388" spans="1:7">
      <c r="A388" s="42" t="s">
        <v>24</v>
      </c>
      <c r="B388" s="42"/>
      <c r="C388" s="43">
        <v>0</v>
      </c>
      <c r="D388" s="38"/>
      <c r="E388" s="10"/>
      <c r="F388" s="15"/>
    </row>
    <row r="389" spans="1:7">
      <c r="A389" s="42" t="s">
        <v>23</v>
      </c>
      <c r="B389" s="42"/>
      <c r="C389" s="43">
        <v>0</v>
      </c>
      <c r="D389" s="38"/>
      <c r="E389" s="10"/>
      <c r="F389" s="15"/>
    </row>
    <row r="390" spans="1:7" ht="12.75" customHeight="1">
      <c r="A390" s="42" t="s">
        <v>22</v>
      </c>
      <c r="B390" s="42"/>
      <c r="C390" s="43">
        <v>0</v>
      </c>
      <c r="D390" s="38"/>
      <c r="E390" s="10"/>
      <c r="F390" s="15"/>
    </row>
    <row r="391" spans="1:7">
      <c r="A391" s="41" t="s">
        <v>21</v>
      </c>
      <c r="B391" s="40"/>
      <c r="C391" s="48">
        <v>0</v>
      </c>
      <c r="D391" s="38"/>
      <c r="E391" s="10"/>
      <c r="F391" s="15"/>
    </row>
    <row r="392" spans="1:7">
      <c r="A392" s="37"/>
      <c r="B392" s="37"/>
      <c r="C392" s="47"/>
      <c r="E392" s="10"/>
      <c r="F392" s="15"/>
    </row>
    <row r="393" spans="1:7">
      <c r="A393" s="46" t="s">
        <v>20</v>
      </c>
      <c r="B393" s="46"/>
      <c r="C393" s="45"/>
      <c r="D393" s="44">
        <f>SUM(C393:C400)</f>
        <v>2055492.01</v>
      </c>
      <c r="E393" s="10"/>
      <c r="F393" s="15"/>
    </row>
    <row r="394" spans="1:7">
      <c r="A394" s="42" t="s">
        <v>19</v>
      </c>
      <c r="B394" s="42"/>
      <c r="C394" s="39">
        <f>+[1]EA!I42</f>
        <v>2055490.55</v>
      </c>
      <c r="D394" s="38"/>
      <c r="E394" s="10"/>
      <c r="F394" s="15"/>
    </row>
    <row r="395" spans="1:7">
      <c r="A395" s="42" t="s">
        <v>18</v>
      </c>
      <c r="B395" s="42"/>
      <c r="C395" s="43">
        <v>0</v>
      </c>
      <c r="D395" s="38"/>
      <c r="E395" s="10"/>
      <c r="F395" s="15"/>
    </row>
    <row r="396" spans="1:7">
      <c r="A396" s="42" t="s">
        <v>17</v>
      </c>
      <c r="B396" s="42"/>
      <c r="C396" s="43">
        <v>0</v>
      </c>
      <c r="D396" s="38"/>
      <c r="E396" s="10"/>
      <c r="F396" s="15"/>
    </row>
    <row r="397" spans="1:7">
      <c r="A397" s="42" t="s">
        <v>16</v>
      </c>
      <c r="B397" s="42"/>
      <c r="C397" s="43">
        <v>0</v>
      </c>
      <c r="D397" s="38"/>
      <c r="E397" s="10"/>
      <c r="F397" s="15"/>
    </row>
    <row r="398" spans="1:7">
      <c r="A398" s="42" t="s">
        <v>15</v>
      </c>
      <c r="B398" s="42"/>
      <c r="C398" s="43">
        <v>0</v>
      </c>
      <c r="D398" s="38"/>
      <c r="E398" s="10"/>
      <c r="F398" s="15"/>
    </row>
    <row r="399" spans="1:7">
      <c r="A399" s="42" t="s">
        <v>14</v>
      </c>
      <c r="B399" s="42"/>
      <c r="C399" s="39"/>
      <c r="D399" s="38"/>
      <c r="E399" s="10"/>
      <c r="F399" s="15"/>
    </row>
    <row r="400" spans="1:7">
      <c r="A400" s="41" t="s">
        <v>13</v>
      </c>
      <c r="B400" s="40"/>
      <c r="C400" s="39">
        <v>1.46</v>
      </c>
      <c r="D400" s="38"/>
      <c r="E400" s="10"/>
      <c r="F400" s="15"/>
    </row>
    <row r="401" spans="1:6">
      <c r="A401" s="37"/>
      <c r="B401" s="37"/>
      <c r="E401" s="10"/>
      <c r="F401" s="15"/>
    </row>
    <row r="402" spans="1:6">
      <c r="A402" s="36" t="s">
        <v>12</v>
      </c>
      <c r="D402" s="35">
        <f>+D372-D374+D393</f>
        <v>16017856.17</v>
      </c>
      <c r="E402" s="10"/>
      <c r="F402" s="34"/>
    </row>
    <row r="403" spans="1:6">
      <c r="E403" s="10"/>
      <c r="F403" s="15"/>
    </row>
    <row r="404" spans="1:6">
      <c r="E404" s="10"/>
      <c r="F404" s="33"/>
    </row>
    <row r="405" spans="1:6">
      <c r="E405" s="10"/>
      <c r="F405" s="15"/>
    </row>
    <row r="406" spans="1:6">
      <c r="E406" s="10"/>
      <c r="F406" s="15"/>
    </row>
    <row r="407" spans="1:6">
      <c r="E407" s="10"/>
      <c r="F407" s="15"/>
    </row>
    <row r="408" spans="1:6">
      <c r="A408" s="32" t="s">
        <v>11</v>
      </c>
      <c r="B408" s="32"/>
      <c r="C408" s="32"/>
      <c r="D408" s="32"/>
      <c r="E408" s="32"/>
      <c r="F408" s="15"/>
    </row>
    <row r="409" spans="1:6">
      <c r="A409" s="31"/>
      <c r="B409" s="31"/>
      <c r="C409" s="31"/>
      <c r="D409" s="31"/>
      <c r="E409" s="30"/>
      <c r="F409" s="15"/>
    </row>
    <row r="410" spans="1:6">
      <c r="A410" s="31"/>
      <c r="B410" s="31"/>
      <c r="C410" s="31"/>
      <c r="D410" s="31"/>
      <c r="E410" s="30"/>
      <c r="F410" s="15"/>
    </row>
    <row r="411" spans="1:6" ht="21" customHeight="1">
      <c r="A411" s="29" t="s">
        <v>10</v>
      </c>
      <c r="B411" s="28" t="s">
        <v>9</v>
      </c>
      <c r="C411" s="27" t="s">
        <v>8</v>
      </c>
      <c r="D411" s="27" t="s">
        <v>7</v>
      </c>
      <c r="E411" s="10"/>
      <c r="F411" s="15"/>
    </row>
    <row r="412" spans="1:6">
      <c r="A412" s="26" t="s">
        <v>6</v>
      </c>
      <c r="B412" s="25">
        <v>0</v>
      </c>
      <c r="C412" s="24"/>
      <c r="D412" s="24"/>
      <c r="E412" s="10"/>
      <c r="F412" s="15"/>
    </row>
    <row r="413" spans="1:6">
      <c r="A413" s="23"/>
      <c r="B413" s="22" t="s">
        <v>5</v>
      </c>
      <c r="C413" s="21"/>
      <c r="D413" s="21"/>
      <c r="E413" s="10"/>
      <c r="F413" s="15"/>
    </row>
    <row r="414" spans="1:6">
      <c r="A414" s="20"/>
      <c r="B414" s="19">
        <v>0</v>
      </c>
      <c r="C414" s="18">
        <v>0</v>
      </c>
      <c r="D414" s="18">
        <v>0</v>
      </c>
      <c r="E414" s="10"/>
      <c r="F414" s="15"/>
    </row>
    <row r="415" spans="1:6" ht="21" customHeight="1">
      <c r="B415" s="17">
        <f>SUM(B413:B414)</f>
        <v>0</v>
      </c>
      <c r="C415" s="17">
        <f>SUM(C413:C414)</f>
        <v>0</v>
      </c>
      <c r="D415" s="17">
        <f>SUM(D413:D414)</f>
        <v>0</v>
      </c>
      <c r="E415" s="10"/>
      <c r="F415" s="15"/>
    </row>
    <row r="416" spans="1:6">
      <c r="E416" s="10"/>
      <c r="F416" s="15"/>
    </row>
    <row r="417" spans="1:6">
      <c r="E417" s="10"/>
      <c r="F417" s="15"/>
    </row>
    <row r="418" spans="1:6">
      <c r="E418" s="10"/>
      <c r="F418" s="15"/>
    </row>
    <row r="419" spans="1:6">
      <c r="E419" s="10"/>
      <c r="F419" s="15"/>
    </row>
    <row r="420" spans="1:6">
      <c r="A420" s="16" t="s">
        <v>4</v>
      </c>
      <c r="E420" s="10"/>
      <c r="F420" s="15"/>
    </row>
    <row r="421" spans="1:6" ht="12" customHeight="1">
      <c r="E421" s="10"/>
      <c r="F421" s="15"/>
    </row>
    <row r="422" spans="1:6">
      <c r="B422" s="3"/>
      <c r="C422" s="3"/>
      <c r="D422" s="3"/>
    </row>
    <row r="423" spans="1:6">
      <c r="B423" s="3"/>
      <c r="C423" s="3"/>
      <c r="D423" s="3"/>
    </row>
    <row r="424" spans="1:6">
      <c r="B424" s="3"/>
      <c r="C424" s="3"/>
      <c r="D424" s="3"/>
    </row>
    <row r="425" spans="1:6">
      <c r="F425" s="15"/>
    </row>
    <row r="426" spans="1:6">
      <c r="A426" s="14"/>
      <c r="B426" s="3"/>
      <c r="C426" s="14"/>
      <c r="D426" s="14"/>
      <c r="E426" s="13"/>
      <c r="F426" s="12"/>
    </row>
    <row r="427" spans="1:6">
      <c r="A427" s="8" t="s">
        <v>3</v>
      </c>
      <c r="B427" s="3"/>
      <c r="C427" s="11" t="s">
        <v>2</v>
      </c>
      <c r="D427" s="11"/>
      <c r="E427" s="10"/>
      <c r="F427" s="9"/>
    </row>
    <row r="428" spans="1:6">
      <c r="A428" s="8" t="s">
        <v>1</v>
      </c>
      <c r="B428" s="3"/>
      <c r="C428" s="7" t="s">
        <v>0</v>
      </c>
      <c r="D428" s="7"/>
      <c r="E428" s="6"/>
      <c r="F428" s="5"/>
    </row>
    <row r="429" spans="1:6">
      <c r="A429" s="3"/>
      <c r="B429" s="3"/>
      <c r="C429" s="3"/>
      <c r="D429" s="3"/>
      <c r="E429" s="4"/>
      <c r="F429" s="3"/>
    </row>
    <row r="430" spans="1:6">
      <c r="A430" s="3"/>
      <c r="B430" s="3"/>
      <c r="C430" s="3"/>
      <c r="D430" s="3"/>
      <c r="E430" s="4"/>
      <c r="F430" s="3"/>
    </row>
    <row r="434" ht="12.75" customHeight="1"/>
    <row r="437" ht="12.75" customHeight="1"/>
  </sheetData>
  <mergeCells count="66">
    <mergeCell ref="A358:B358"/>
    <mergeCell ref="A391:B391"/>
    <mergeCell ref="A399:B399"/>
    <mergeCell ref="A349:D349"/>
    <mergeCell ref="A351:B351"/>
    <mergeCell ref="A352:B352"/>
    <mergeCell ref="A353:B353"/>
    <mergeCell ref="A350:D350"/>
    <mergeCell ref="A357:B357"/>
    <mergeCell ref="A388:B388"/>
    <mergeCell ref="A408:E408"/>
    <mergeCell ref="A401:B401"/>
    <mergeCell ref="A400:B400"/>
    <mergeCell ref="C427:D427"/>
    <mergeCell ref="A356:B356"/>
    <mergeCell ref="A359:B359"/>
    <mergeCell ref="A385:B385"/>
    <mergeCell ref="A386:B386"/>
    <mergeCell ref="A397:B397"/>
    <mergeCell ref="C428:D428"/>
    <mergeCell ref="A369:D369"/>
    <mergeCell ref="A370:D370"/>
    <mergeCell ref="A372:B372"/>
    <mergeCell ref="A374:B374"/>
    <mergeCell ref="A375:B375"/>
    <mergeCell ref="A376:B376"/>
    <mergeCell ref="A377:B377"/>
    <mergeCell ref="A378:B378"/>
    <mergeCell ref="A379:B379"/>
    <mergeCell ref="A390:B390"/>
    <mergeCell ref="A380:B380"/>
    <mergeCell ref="A394:B394"/>
    <mergeCell ref="A387:B387"/>
    <mergeCell ref="A395:B395"/>
    <mergeCell ref="A398:B398"/>
    <mergeCell ref="A393:B393"/>
    <mergeCell ref="A396:B396"/>
    <mergeCell ref="A381:B381"/>
    <mergeCell ref="A382:B382"/>
    <mergeCell ref="A373:B373"/>
    <mergeCell ref="A383:B383"/>
    <mergeCell ref="A392:B392"/>
    <mergeCell ref="A360:B360"/>
    <mergeCell ref="A361:B361"/>
    <mergeCell ref="A362:B362"/>
    <mergeCell ref="A366:B366"/>
    <mergeCell ref="A371:D371"/>
    <mergeCell ref="A389:B389"/>
    <mergeCell ref="A384:B384"/>
    <mergeCell ref="A346:D346"/>
    <mergeCell ref="C170:D170"/>
    <mergeCell ref="C177:D177"/>
    <mergeCell ref="C206:D206"/>
    <mergeCell ref="A365:B365"/>
    <mergeCell ref="A354:B354"/>
    <mergeCell ref="A355:B355"/>
    <mergeCell ref="A363:B363"/>
    <mergeCell ref="A364:B364"/>
    <mergeCell ref="A348:D348"/>
    <mergeCell ref="C75:D75"/>
    <mergeCell ref="C156:D156"/>
    <mergeCell ref="C163:D163"/>
    <mergeCell ref="A2:G2"/>
    <mergeCell ref="A3:G3"/>
    <mergeCell ref="A4:G4"/>
    <mergeCell ref="A9:G9"/>
  </mergeCells>
  <dataValidations count="4">
    <dataValidation allowBlank="1" showInputMessage="1" showErrorMessage="1" prompt="Corresponde al número de la cuenta de acuerdo al Plan de Cuentas emitido por el CONAC (DOF 22/11/2010)." sqref="A131"/>
    <dataValidation allowBlank="1" showInputMessage="1" showErrorMessage="1" prompt="Especificar origen de dicho recurso: Federal, Estatal, Municipal, Particulares." sqref="C152 C159 C166"/>
    <dataValidation allowBlank="1" showInputMessage="1" showErrorMessage="1" prompt="Características cualitativas significativas que les impacten financieramente." sqref="D152 D159 D166 C131:D131"/>
    <dataValidation allowBlank="1" showInputMessage="1" showErrorMessage="1" prompt="Saldo final del periodo que corresponde la cuenta pública presentada (mensual:  enero, febrero, marzo, etc.; trimestral: 1er, 2do, 3ro. o 4to.)." sqref="B152 B159 B166 B131"/>
  </dataValidations>
  <printOptions horizontalCentered="1" verticalCentered="1"/>
  <pageMargins left="0.47244094488188981" right="0.70866141732283472" top="0.39370078740157483" bottom="0.74803149606299213" header="0.31496062992125984" footer="0.31496062992125984"/>
  <pageSetup scale="6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2017-10-11T19:01:45Z</dcterms:created>
  <dcterms:modified xsi:type="dcterms:W3CDTF">2017-10-11T19:02:01Z</dcterms:modified>
</cp:coreProperties>
</file>