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3" sheetId="1" r:id="rId1"/>
  </sheets>
  <externalReferences>
    <externalReference r:id="rId2"/>
    <externalReference r:id="rId3"/>
    <externalReference r:id="rId4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'F-3'!$A$7</definedName>
    <definedName name="APP_FIN">'F-3'!$A$18</definedName>
    <definedName name="APP_FIN_01">'F-3'!$B$18</definedName>
    <definedName name="APP_FIN_02">'F-3'!$C$18</definedName>
    <definedName name="APP_FIN_03">'F-3'!$D$18</definedName>
    <definedName name="APP_FIN_04">'F-3'!$E$18</definedName>
    <definedName name="APP_FIN_05">'F-3'!$F$18</definedName>
    <definedName name="APP_FIN_06">'F-3'!$G$18</definedName>
    <definedName name="APP_FIN_07">'F-3'!$H$18</definedName>
    <definedName name="APP_FIN_08">'F-3'!$I$18</definedName>
    <definedName name="APP_FIN_09">'F-3'!$J$18</definedName>
    <definedName name="APP_FIN_10">'F-3'!$K$18</definedName>
    <definedName name="APP_T1">'F-3'!$B$7</definedName>
    <definedName name="APP_T10">'F-3'!$K$7</definedName>
    <definedName name="APP_T2">'F-3'!$C$7</definedName>
    <definedName name="APP_T3">'F-3'!$D$7</definedName>
    <definedName name="APP_T4">'F-3'!$E$7</definedName>
    <definedName name="APP_T5">'F-3'!$F$7</definedName>
    <definedName name="APP_T6">'F-3'!$G$7</definedName>
    <definedName name="APP_T7">'F-3'!$H$7</definedName>
    <definedName name="APP_T8">'F-3'!$I$7</definedName>
    <definedName name="APP_T9">'F-3'!$J$7</definedName>
    <definedName name="DEUDA_CONT">'[3]F-2'!$A$21</definedName>
    <definedName name="DEUDA_CONT_FIN">'[3]F-2'!$A$25</definedName>
    <definedName name="DEUDA_CONT_FIN_01">'[3]F-2'!$B$25</definedName>
    <definedName name="DEUDA_CONT_FIN_02">'[3]F-2'!$C$25</definedName>
    <definedName name="DEUDA_CONT_FIN_03">'[3]F-2'!$D$25</definedName>
    <definedName name="DEUDA_CONT_FIN_04">'[3]F-2'!$E$25</definedName>
    <definedName name="DEUDA_CONT_FIN_05">'[3]F-2'!$F$25</definedName>
    <definedName name="DEUDA_CONT_FIN_06">'[3]F-2'!$G$25</definedName>
    <definedName name="DEUDA_CONT_FIN_07">'[3]F-2'!$H$25</definedName>
    <definedName name="DEUDA_CONT_T1">'[3]F-2'!$B$21</definedName>
    <definedName name="DEUDA_CONT_T2">'[3]F-2'!$C$21</definedName>
    <definedName name="DEUDA_CONT_T3">'[3]F-2'!$D$21</definedName>
    <definedName name="DEUDA_CONT_T4">'[3]F-2'!$E$21</definedName>
    <definedName name="DEUDA_CONT_T5">'[3]F-2'!$F$21</definedName>
    <definedName name="DEUDA_CONT_T6">'[3]F-2'!$G$21</definedName>
    <definedName name="DEUDA_CONT_T7">'[3]F-2'!$H$21</definedName>
    <definedName name="DEUDA_CONT_V1">'[3]F-2'!$B$21</definedName>
    <definedName name="DEUDA_CONT_V2">'[3]F-2'!$C$21</definedName>
    <definedName name="DEUDA_CONT_V3">'[3]F-2'!$D$21</definedName>
    <definedName name="DEUDA_CONT_V4">'[3]F-2'!$E$21</definedName>
    <definedName name="DEUDA_CONT_V5">'[3]F-2'!$F$21</definedName>
    <definedName name="DEUDA_CONT_V6">'[3]F-2'!$G$21</definedName>
    <definedName name="DEUDA_CONT_V7">'[3]F-2'!$H$21</definedName>
    <definedName name="DEUDA_CONTINGENTE">'[3]F-2'!$A$21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'[3]F-2'!$A$1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'[3]F-2'!$A$40</definedName>
    <definedName name="OB_CORTO_PLAZO_FIN">'[3]F-2'!$A$44</definedName>
    <definedName name="OB_CORTO_PLAZO_FIN_01">'[3]F-2'!$B$44</definedName>
    <definedName name="OB_CORTO_PLAZO_FIN_02">'[3]F-2'!$C$44</definedName>
    <definedName name="OB_CORTO_PLAZO_FIN_03">'[3]F-2'!$D$44</definedName>
    <definedName name="OB_CORTO_PLAZO_FIN_04">'[3]F-2'!$E$44</definedName>
    <definedName name="OB_CORTO_PLAZO_FIN_05">'[3]F-2'!$F$44</definedName>
    <definedName name="OB_CORTO_PLAZO_T1">'[3]F-2'!$B$40</definedName>
    <definedName name="OB_CORTO_PLAZO_T2">'[3]F-2'!$C$40</definedName>
    <definedName name="OB_CORTO_PLAZO_T3">'[3]F-2'!$D$40</definedName>
    <definedName name="OB_CORTO_PLAZO_T4">'[3]F-2'!$E$40</definedName>
    <definedName name="OB_CORTO_PLAZO_T5">'[3]F-2'!$F$40</definedName>
    <definedName name="OTROS">'F-3'!$A$20</definedName>
    <definedName name="OTROS_FIN">'F-3'!$A$25</definedName>
    <definedName name="OTROS_FIN_01">'F-3'!$B$25</definedName>
    <definedName name="OTROS_FIN_02">'F-3'!$C$25</definedName>
    <definedName name="OTROS_FIN_03">'F-3'!$D$25</definedName>
    <definedName name="OTROS_FIN_04">'F-3'!$E$25</definedName>
    <definedName name="OTROS_FIN_05">'F-3'!$F$25</definedName>
    <definedName name="OTROS_FIN_06">'F-3'!$G$25</definedName>
    <definedName name="OTROS_FIN_07">'F-3'!$H$25</definedName>
    <definedName name="OTROS_FIN_08">'F-3'!$I$25</definedName>
    <definedName name="OTROS_FIN_09">'F-3'!$J$25</definedName>
    <definedName name="OTROS_FIN_10">'F-3'!$K$25</definedName>
    <definedName name="OTROS_T1">'F-3'!$B$20</definedName>
    <definedName name="OTROS_T10">'F-3'!$K$20</definedName>
    <definedName name="OTROS_T2">'F-3'!$C$20</definedName>
    <definedName name="OTROS_T3">'F-3'!$D$20</definedName>
    <definedName name="OTROS_T4">'F-3'!$E$20</definedName>
    <definedName name="OTROS_T5">'F-3'!$F$20</definedName>
    <definedName name="OTROS_T6">'F-3'!$G$20</definedName>
    <definedName name="OTROS_T7">'F-3'!$H$20</definedName>
    <definedName name="OTROS_T8">'F-3'!$I$20</definedName>
    <definedName name="OTROS_T9">'F-3'!$J$20</definedName>
    <definedName name="PERIODO">'[1]Info General'!$C$15</definedName>
    <definedName name="PERIODO_ANT">'[3]F-2'!$B$5</definedName>
    <definedName name="PERIODO_INFORME">'[1]Info General'!$C$14</definedName>
    <definedName name="PERIODO_INFORME_F01">'[2]F-1'!$A$3</definedName>
    <definedName name="PERIODO_INFORME_F02">'[3]F-2'!$A$3</definedName>
    <definedName name="PERIODO_INFORME_F03">'F-3'!$A$3</definedName>
    <definedName name="PERIODO_INFORME_F2">'[3]F-2'!$A$3</definedName>
    <definedName name="SALDO_ANT">'[3]F-2'!$B$5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'F-3'!$A$26</definedName>
    <definedName name="TOTAL_ODF_T1">'F-3'!$B$26</definedName>
    <definedName name="TOTAL_ODF_T10">'F-3'!$K$26</definedName>
    <definedName name="TOTAL_ODF_T2">'F-3'!$C$26</definedName>
    <definedName name="TOTAL_ODF_T3">'F-3'!$D$26</definedName>
    <definedName name="TOTAL_ODF_T4">'F-3'!$E$26</definedName>
    <definedName name="TOTAL_ODF_T5">'F-3'!$F$26</definedName>
    <definedName name="TOTAL_ODF_T6">'F-3'!$G$26</definedName>
    <definedName name="TOTAL_ODF_T7">'F-3'!$H$26</definedName>
    <definedName name="TOTAL_ODF_T8">'F-3'!$I$26</definedName>
    <definedName name="TOTAL_ODF_T9">'F-3'!$J$26</definedName>
    <definedName name="TRIMESTRE">'[1]Info General'!$C$16</definedName>
    <definedName name="ULTIMO">'[1]Info General'!$E$20</definedName>
    <definedName name="ULTIMO_SALDO">'[1]Info General'!$F$20</definedName>
    <definedName name="VALOR_INS_BCC">'[3]F-2'!$A$26</definedName>
    <definedName name="VALOR_INS_BCC_FIN">'[3]F-2'!$A$30</definedName>
    <definedName name="VALOR_INS_BCC_FIN_01">'[3]F-2'!$B$30</definedName>
    <definedName name="VALOR_INS_BCC_FIN_02">'[3]F-2'!$C$30</definedName>
    <definedName name="VALOR_INS_BCC_FIN_03">'[3]F-2'!$D$30</definedName>
    <definedName name="VALOR_INS_BCC_FIN_04">'[3]F-2'!$E$30</definedName>
    <definedName name="VALOR_INS_BCC_FIN_05">'[3]F-2'!$F$30</definedName>
    <definedName name="VALOR_INS_BCC_FIN_06">'[3]F-2'!$G$30</definedName>
    <definedName name="VALOR_INS_BCC_FIN_07">'[3]F-2'!$H$30</definedName>
    <definedName name="VALOR_INS_BCC_T1">'[3]F-2'!$B$26</definedName>
    <definedName name="VALOR_INS_BCC_T2">'[3]F-2'!$C$26</definedName>
    <definedName name="VALOR_INS_BCC_T3">'[3]F-2'!$D$26</definedName>
    <definedName name="VALOR_INS_BCC_T4">'[3]F-2'!$E$26</definedName>
    <definedName name="VALOR_INS_BCC_T5">'[3]F-2'!$F$26</definedName>
    <definedName name="VALOR_INS_BCC_T6">'[3]F-2'!$G$26</definedName>
    <definedName name="VALOR_INS_BCC_T7">'[3]F-2'!$H$26</definedName>
    <definedName name="VALOR_INS_BCC_V1">'[3]F-2'!$B$26</definedName>
    <definedName name="VALOR_INS_BCC_V2">'[3]F-2'!$C$26</definedName>
    <definedName name="VALOR_INSTRUMENTOS_BCC">'[3]F-2'!$A$26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I5"/>
  <c r="J5"/>
  <c r="K5"/>
  <c r="E7"/>
  <c r="I7"/>
  <c r="G8"/>
  <c r="G7" s="1"/>
  <c r="H8"/>
  <c r="H7" s="1"/>
  <c r="K8"/>
  <c r="G9"/>
  <c r="H9"/>
  <c r="J9"/>
  <c r="G10"/>
  <c r="H10"/>
  <c r="J10"/>
  <c r="K10" s="1"/>
  <c r="G11"/>
  <c r="H11"/>
  <c r="J11"/>
  <c r="K11" s="1"/>
  <c r="G12"/>
  <c r="H12"/>
  <c r="K12"/>
  <c r="G13"/>
  <c r="H13"/>
  <c r="K13"/>
  <c r="G14"/>
  <c r="H14"/>
  <c r="K14"/>
  <c r="G15"/>
  <c r="H15"/>
  <c r="K15"/>
  <c r="G16"/>
  <c r="H16"/>
  <c r="K16"/>
  <c r="G17"/>
  <c r="H17"/>
  <c r="J17"/>
  <c r="K17"/>
  <c r="G18"/>
  <c r="H18"/>
  <c r="J18"/>
  <c r="K18" s="1"/>
  <c r="E20"/>
  <c r="G20"/>
  <c r="H20"/>
  <c r="I20"/>
  <c r="J20"/>
  <c r="K21"/>
  <c r="K22"/>
  <c r="K20" s="1"/>
  <c r="K23"/>
  <c r="K24"/>
  <c r="E26" l="1"/>
  <c r="I26"/>
  <c r="J7"/>
  <c r="J26" s="1"/>
  <c r="H26"/>
  <c r="G26"/>
  <c r="K9"/>
  <c r="K7" s="1"/>
  <c r="K26" s="1"/>
</calcChain>
</file>

<file path=xl/sharedStrings.xml><?xml version="1.0" encoding="utf-8"?>
<sst xmlns="http://schemas.openxmlformats.org/spreadsheetml/2006/main" count="33" uniqueCount="33">
  <si>
    <t>Encargado de la Coordinación de Seguimiento y Control de Fideicomisos</t>
  </si>
  <si>
    <t xml:space="preserve">Presidente del Comité Técnico </t>
  </si>
  <si>
    <t>Miguel Espino Salgado</t>
  </si>
  <si>
    <t>José Francisco Gutiérrez Michel</t>
  </si>
  <si>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</si>
  <si>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</si>
  <si>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</si>
  <si>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</si>
  <si>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</si>
  <si>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</si>
  <si>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</si>
  <si>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k) Roberto Martínez González</t>
  </si>
  <si>
    <t>j) Roberto Martínez González</t>
  </si>
  <si>
    <t>i) Servicios de vigilancia</t>
  </si>
  <si>
    <t>h) Convenios de apoyo</t>
  </si>
  <si>
    <t>g) Jorge Hernández Baeza</t>
  </si>
  <si>
    <t>f) Humberto Flores Rodríguez</t>
  </si>
  <si>
    <t>e) Ma. Patricia Bernal Cruz</t>
  </si>
  <si>
    <t>d) Honorarios asimilables a salarios</t>
  </si>
  <si>
    <t>c) Contabilidad Administrativa Empresarial SC</t>
  </si>
  <si>
    <t>b) Honorarios asimilables a salarios</t>
  </si>
  <si>
    <t>a) Honorarios asimilables a salarios</t>
  </si>
  <si>
    <t>A. Asociaciones Público Privadas (APP’s) (A=a+b+c+d)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</si>
  <si>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</si>
  <si>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</si>
  <si>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</si>
  <si>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</si>
  <si>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</si>
  <si>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</si>
  <si>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</si>
  <si>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</si>
  <si>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</si>
  <si>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Informe Analítico de Obligaciones Diferentes de Financiamientos – LDF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</si>
</sst>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3" fontId="2" fillId="0" borderId="2" xfId="1" applyFont="1" applyBorder="1"/>
    <xf numFmtId="0" fontId="0" fillId="0" borderId="2" xfId="0" applyBorder="1"/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vertical="center"/>
    </xf>
    <xf numFmtId="16" fontId="0" fillId="0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43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indent="3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12-2018_Fifores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FORES_4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FORES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del Programa de Reforestación Protección a Zonas Reforestadas &lt;&lt;FIFORES&gt;&gt;</v>
          </cell>
        </row>
      </sheetData>
      <sheetData sheetId="1">
        <row r="6">
          <cell r="C6" t="str">
            <v>Fideicomiso del Programa de Reforestación Protección a Zonas Reforestadas &lt;&lt;FIFORES&gt;&gt;, Gobierno del Estado de Guanajuato</v>
          </cell>
        </row>
        <row r="7">
          <cell r="C7" t="str">
            <v>Fideicomiso del Programa de Reforestación Protección a Zonas Reforestadas &lt;&lt;FIFORES&gt;&gt;,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>
            <v>0</v>
          </cell>
          <cell r="C8">
            <v>24114363.080000002</v>
          </cell>
          <cell r="D8">
            <v>24114363.080000002</v>
          </cell>
          <cell r="E8">
            <v>21135685.310000002</v>
          </cell>
          <cell r="F8">
            <v>21135685.310000002</v>
          </cell>
          <cell r="G8">
            <v>2978677.7699999996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24114363.080000002</v>
          </cell>
          <cell r="D14">
            <v>24114363.080000002</v>
          </cell>
          <cell r="E14">
            <v>21135685.310000002</v>
          </cell>
          <cell r="F14">
            <v>21135685.310000002</v>
          </cell>
          <cell r="G14">
            <v>2978677.7699999996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tabColor rgb="FFFFFF00"/>
    <pageSetUpPr fitToPage="1"/>
  </sheetPr>
  <dimension ref="A1:K76"/>
  <sheetViews>
    <sheetView showGridLines="0" tabSelected="1" topLeftCell="B4" zoomScale="70" zoomScaleNormal="70" workbookViewId="0">
      <selection activeCell="I38" sqref="I38"/>
    </sheetView>
  </sheetViews>
  <sheetFormatPr baseColWidth="10" defaultColWidth="0" defaultRowHeight="15" zeroHeight="1"/>
  <cols>
    <col min="1" max="1" width="66.85546875" customWidth="1"/>
    <col min="2" max="2" width="15.5703125" customWidth="1"/>
    <col min="3" max="3" width="20.7109375" customWidth="1"/>
    <col min="4" max="4" width="14.85546875" customWidth="1"/>
    <col min="5" max="5" width="20.7109375" customWidth="1"/>
    <col min="6" max="6" width="15.28515625" customWidth="1"/>
    <col min="7" max="11" width="25.7109375" customWidth="1"/>
    <col min="12" max="12" width="10.7109375" hidden="1" customWidth="1"/>
    <col min="13" max="16384" width="10.7109375" hidden="1"/>
  </cols>
  <sheetData>
    <row r="1" spans="1:11">
      <c r="A1" s="35" t="str">
        <f>ENTE_PUBLICO_A</f>
        <v>Fideicomiso del Programa de Reforestación Protección a Zonas Reforestadas &lt;&lt;FIFORES&gt;&gt;, Gobierno del Estado de Guanajuato (a)</v>
      </c>
      <c r="B1" s="34"/>
      <c r="C1" s="34"/>
      <c r="D1" s="34"/>
      <c r="E1" s="34"/>
      <c r="F1" s="34"/>
      <c r="G1" s="34"/>
      <c r="H1" s="34"/>
      <c r="I1" s="34"/>
      <c r="J1" s="34"/>
      <c r="K1" s="33"/>
    </row>
    <row r="2" spans="1:11">
      <c r="A2" s="29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7"/>
    </row>
    <row r="3" spans="1:11">
      <c r="A3" s="32" t="str">
        <f>TRIMESTRE</f>
        <v>Del 1 de enero al 31 de diciembre de 2018 (b)</v>
      </c>
      <c r="B3" s="31"/>
      <c r="C3" s="31"/>
      <c r="D3" s="31"/>
      <c r="E3" s="31"/>
      <c r="F3" s="31"/>
      <c r="G3" s="31"/>
      <c r="H3" s="31"/>
      <c r="I3" s="31"/>
      <c r="J3" s="31"/>
      <c r="K3" s="30"/>
    </row>
    <row r="4" spans="1:11">
      <c r="A4" s="29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7"/>
    </row>
    <row r="5" spans="1:11" ht="75">
      <c r="A5" s="26" t="s">
        <v>30</v>
      </c>
      <c r="B5" s="26" t="s">
        <v>29</v>
      </c>
      <c r="C5" s="26" t="s">
        <v>28</v>
      </c>
      <c r="D5" s="26" t="s">
        <v>27</v>
      </c>
      <c r="E5" s="26" t="s">
        <v>26</v>
      </c>
      <c r="F5" s="26" t="s">
        <v>25</v>
      </c>
      <c r="G5" s="26" t="s">
        <v>24</v>
      </c>
      <c r="H5" s="26" t="s">
        <v>23</v>
      </c>
      <c r="I5" s="25" t="str">
        <f>MONTO1</f>
        <v>Monto pagado de la inversión al 31 de diciembre de 2018 (k)</v>
      </c>
      <c r="J5" s="25" t="str">
        <f>MONTO2</f>
        <v>Monto pagado de la inversión actualizado al 31 de diciembre de 2018 (l)</v>
      </c>
      <c r="K5" s="25" t="str">
        <f>SALDO_PENDIENTE</f>
        <v>Saldo pendiente por pagar de la inversión al 31 de diciembre de 2018 (m = g – l)</v>
      </c>
    </row>
    <row r="6" spans="1:11">
      <c r="A6" s="24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9" t="s">
        <v>22</v>
      </c>
      <c r="B7" s="7"/>
      <c r="C7" s="7"/>
      <c r="D7" s="7"/>
      <c r="E7" s="8">
        <f>SUM(E8:APP_FIN_04)</f>
        <v>16674814.609999999</v>
      </c>
      <c r="F7" s="7"/>
      <c r="G7" s="8">
        <f>SUM(G8:APP_FIN_06)</f>
        <v>2688922.0614285716</v>
      </c>
      <c r="H7" s="8">
        <f>SUM(H8:APP_FIN_07)</f>
        <v>2688922.0614285716</v>
      </c>
      <c r="I7" s="8">
        <f>SUM(I8:APP_FIN_08)</f>
        <v>16581513.899999999</v>
      </c>
      <c r="J7" s="8">
        <f>SUM(J8:APP_FIN_09)</f>
        <v>16581513.899999999</v>
      </c>
      <c r="K7" s="8">
        <f>SUM(K8:APP_FIN_10)</f>
        <v>93300.710000000036</v>
      </c>
    </row>
    <row r="8" spans="1:11" s="13" customFormat="1">
      <c r="A8" s="16" t="s">
        <v>21</v>
      </c>
      <c r="B8" s="15">
        <v>43130</v>
      </c>
      <c r="C8" s="15">
        <v>43108</v>
      </c>
      <c r="D8" s="15">
        <v>43190</v>
      </c>
      <c r="E8" s="22">
        <v>679590.51</v>
      </c>
      <c r="F8" s="21">
        <v>3</v>
      </c>
      <c r="G8" s="18">
        <f>+E8/F8</f>
        <v>226530.17</v>
      </c>
      <c r="H8" s="18">
        <f>+E8/F8</f>
        <v>226530.17</v>
      </c>
      <c r="I8" s="18">
        <v>679590.51</v>
      </c>
      <c r="J8" s="23">
        <v>679590.51</v>
      </c>
      <c r="K8" s="18">
        <f>E8-J8</f>
        <v>0</v>
      </c>
    </row>
    <row r="9" spans="1:11" s="13" customFormat="1">
      <c r="A9" s="16" t="s">
        <v>20</v>
      </c>
      <c r="B9" s="15">
        <v>43181</v>
      </c>
      <c r="C9" s="15">
        <v>43191</v>
      </c>
      <c r="D9" s="15">
        <v>43281</v>
      </c>
      <c r="E9" s="22">
        <v>692369.58</v>
      </c>
      <c r="F9" s="21">
        <v>3</v>
      </c>
      <c r="G9" s="18">
        <f>+E9/F9</f>
        <v>230789.86</v>
      </c>
      <c r="H9" s="18">
        <f>+E9/F9</f>
        <v>230789.86</v>
      </c>
      <c r="I9" s="18">
        <v>692369.58</v>
      </c>
      <c r="J9" s="23">
        <f>+I9</f>
        <v>692369.58</v>
      </c>
      <c r="K9" s="18">
        <f>E9-J9</f>
        <v>0</v>
      </c>
    </row>
    <row r="10" spans="1:11" s="13" customFormat="1">
      <c r="A10" s="16" t="s">
        <v>19</v>
      </c>
      <c r="B10" s="15">
        <v>43196</v>
      </c>
      <c r="C10" s="15">
        <v>43101</v>
      </c>
      <c r="D10" s="15">
        <v>43465</v>
      </c>
      <c r="E10" s="22">
        <v>77676.479999999996</v>
      </c>
      <c r="F10" s="21">
        <v>8</v>
      </c>
      <c r="G10" s="18">
        <f>+E10/F10</f>
        <v>9709.56</v>
      </c>
      <c r="H10" s="18">
        <f>+E10/F10</f>
        <v>9709.56</v>
      </c>
      <c r="I10" s="18">
        <v>71203.44</v>
      </c>
      <c r="J10" s="18">
        <f>+I10</f>
        <v>71203.44</v>
      </c>
      <c r="K10" s="18">
        <f>E10-J10</f>
        <v>6473.0399999999936</v>
      </c>
    </row>
    <row r="11" spans="1:11" s="13" customFormat="1">
      <c r="A11" s="16" t="s">
        <v>18</v>
      </c>
      <c r="B11" s="15">
        <v>43276</v>
      </c>
      <c r="C11" s="15">
        <v>43282</v>
      </c>
      <c r="D11" s="15">
        <v>43312</v>
      </c>
      <c r="E11" s="22">
        <v>220338.16</v>
      </c>
      <c r="F11" s="21">
        <v>1</v>
      </c>
      <c r="G11" s="18">
        <f>+E11/F11</f>
        <v>220338.16</v>
      </c>
      <c r="H11" s="18">
        <f>+E11/F11</f>
        <v>220338.16</v>
      </c>
      <c r="I11" s="18">
        <v>220338.16</v>
      </c>
      <c r="J11" s="18">
        <f>+I11</f>
        <v>220338.16</v>
      </c>
      <c r="K11" s="18">
        <f>E11-J11</f>
        <v>0</v>
      </c>
    </row>
    <row r="12" spans="1:11" s="13" customFormat="1">
      <c r="A12" s="16" t="s">
        <v>17</v>
      </c>
      <c r="B12" s="15">
        <v>43315</v>
      </c>
      <c r="C12" s="15">
        <v>43315</v>
      </c>
      <c r="D12" s="15">
        <v>43570</v>
      </c>
      <c r="E12" s="22">
        <v>1341000</v>
      </c>
      <c r="F12" s="21">
        <v>8</v>
      </c>
      <c r="G12" s="18">
        <f>+E12/F12</f>
        <v>167625</v>
      </c>
      <c r="H12" s="18">
        <f>+E12/F12</f>
        <v>167625</v>
      </c>
      <c r="I12" s="18">
        <v>1341000</v>
      </c>
      <c r="J12" s="18">
        <v>1341000</v>
      </c>
      <c r="K12" s="18">
        <f>E12-J12</f>
        <v>0</v>
      </c>
    </row>
    <row r="13" spans="1:11" s="13" customFormat="1">
      <c r="A13" s="16" t="s">
        <v>16</v>
      </c>
      <c r="B13" s="15">
        <v>43314</v>
      </c>
      <c r="C13" s="15">
        <v>43314</v>
      </c>
      <c r="D13" s="15">
        <v>43565</v>
      </c>
      <c r="E13" s="22">
        <v>2605000</v>
      </c>
      <c r="F13" s="21">
        <v>8</v>
      </c>
      <c r="G13" s="18">
        <f>+E13/F13</f>
        <v>325625</v>
      </c>
      <c r="H13" s="18">
        <f>+E13/F13</f>
        <v>325625</v>
      </c>
      <c r="I13" s="18">
        <v>2605000</v>
      </c>
      <c r="J13" s="18">
        <v>2605000</v>
      </c>
      <c r="K13" s="18">
        <f>E13-J13</f>
        <v>0</v>
      </c>
    </row>
    <row r="14" spans="1:11" s="13" customFormat="1">
      <c r="A14" s="16" t="s">
        <v>15</v>
      </c>
      <c r="B14" s="15">
        <v>43328</v>
      </c>
      <c r="C14" s="15">
        <v>43328</v>
      </c>
      <c r="D14" s="15">
        <v>43565</v>
      </c>
      <c r="E14" s="22">
        <v>1000000</v>
      </c>
      <c r="F14" s="21">
        <v>8</v>
      </c>
      <c r="G14" s="18">
        <f>+E14/F14</f>
        <v>125000</v>
      </c>
      <c r="H14" s="18">
        <f>+E14/F14</f>
        <v>125000</v>
      </c>
      <c r="I14" s="18">
        <v>1000000</v>
      </c>
      <c r="J14" s="18">
        <v>1000000</v>
      </c>
      <c r="K14" s="18">
        <f>E14-J14</f>
        <v>0</v>
      </c>
    </row>
    <row r="15" spans="1:11" s="13" customFormat="1">
      <c r="A15" s="16" t="s">
        <v>14</v>
      </c>
      <c r="B15" s="15">
        <v>43241</v>
      </c>
      <c r="C15" s="15">
        <v>43250</v>
      </c>
      <c r="D15" s="15">
        <v>43465</v>
      </c>
      <c r="E15" s="22">
        <v>9007168.3200000003</v>
      </c>
      <c r="F15" s="21">
        <v>7</v>
      </c>
      <c r="G15" s="18">
        <f>+E15/F15</f>
        <v>1286738.3314285714</v>
      </c>
      <c r="H15" s="18">
        <f>+E15/F15</f>
        <v>1286738.3314285714</v>
      </c>
      <c r="I15" s="18">
        <v>9007168.3200000003</v>
      </c>
      <c r="J15" s="18">
        <v>9007168.3200000003</v>
      </c>
      <c r="K15" s="18">
        <f>E15-J15</f>
        <v>0</v>
      </c>
    </row>
    <row r="16" spans="1:11" s="13" customFormat="1">
      <c r="A16" s="16" t="s">
        <v>13</v>
      </c>
      <c r="B16" s="15">
        <v>43098</v>
      </c>
      <c r="C16" s="15">
        <v>43101</v>
      </c>
      <c r="D16" s="15">
        <v>43465</v>
      </c>
      <c r="E16" s="22">
        <v>1041933.36</v>
      </c>
      <c r="F16" s="21">
        <v>12</v>
      </c>
      <c r="G16" s="18">
        <f>+E16/F16</f>
        <v>86827.78</v>
      </c>
      <c r="H16" s="18">
        <f>+E16/F16</f>
        <v>86827.78</v>
      </c>
      <c r="I16" s="18">
        <v>955105.69</v>
      </c>
      <c r="J16" s="18">
        <v>955105.69</v>
      </c>
      <c r="K16" s="18">
        <f>E16-J16</f>
        <v>86827.670000000042</v>
      </c>
    </row>
    <row r="17" spans="1:11" s="13" customFormat="1">
      <c r="A17" s="16" t="s">
        <v>12</v>
      </c>
      <c r="B17" s="15">
        <v>43409</v>
      </c>
      <c r="C17" s="15">
        <v>43409</v>
      </c>
      <c r="D17" s="15">
        <v>43423</v>
      </c>
      <c r="E17" s="22">
        <v>3358.2</v>
      </c>
      <c r="F17" s="21">
        <v>1</v>
      </c>
      <c r="G17" s="18">
        <f>+E17/F17</f>
        <v>3358.2</v>
      </c>
      <c r="H17" s="18">
        <f>+E17/F17</f>
        <v>3358.2</v>
      </c>
      <c r="I17" s="18">
        <v>3358.2</v>
      </c>
      <c r="J17" s="18">
        <f>+I17</f>
        <v>3358.2</v>
      </c>
      <c r="K17" s="18">
        <f>E17-J17</f>
        <v>0</v>
      </c>
    </row>
    <row r="18" spans="1:11">
      <c r="A18" s="16" t="s">
        <v>11</v>
      </c>
      <c r="B18" s="15">
        <v>43409</v>
      </c>
      <c r="C18" s="15">
        <v>43409</v>
      </c>
      <c r="D18" s="15">
        <v>43423</v>
      </c>
      <c r="E18" s="19">
        <v>6380</v>
      </c>
      <c r="F18" s="20">
        <v>1</v>
      </c>
      <c r="G18" s="19">
        <f>+E18/F18</f>
        <v>6380</v>
      </c>
      <c r="H18" s="19">
        <f>+E18/F18</f>
        <v>6380</v>
      </c>
      <c r="I18" s="19">
        <v>6380</v>
      </c>
      <c r="J18" s="19">
        <f>+APP_FIN_08</f>
        <v>6380</v>
      </c>
      <c r="K18" s="18">
        <f>E18-J18</f>
        <v>0</v>
      </c>
    </row>
    <row r="19" spans="1:11">
      <c r="A19" s="16"/>
      <c r="B19" s="11"/>
      <c r="C19" s="11"/>
      <c r="D19" s="11"/>
      <c r="E19" s="10"/>
      <c r="F19" s="10"/>
      <c r="G19" s="10"/>
      <c r="H19" s="10"/>
      <c r="I19" s="10"/>
      <c r="J19" s="10"/>
      <c r="K19" s="18"/>
    </row>
    <row r="20" spans="1:11">
      <c r="A20" s="9" t="s">
        <v>10</v>
      </c>
      <c r="B20" s="7"/>
      <c r="C20" s="7"/>
      <c r="D20" s="7"/>
      <c r="E20" s="17">
        <f>SUM(E21:OTROS_FIN_04)</f>
        <v>0</v>
      </c>
      <c r="F20" s="7"/>
      <c r="G20" s="17">
        <f>SUM(G21:OTROS_FIN_06)</f>
        <v>0</v>
      </c>
      <c r="H20" s="17">
        <f>SUM(H21:OTROS_FIN_07)</f>
        <v>0</v>
      </c>
      <c r="I20" s="17">
        <f>SUM(I21:OTROS_FIN_08)</f>
        <v>0</v>
      </c>
      <c r="J20" s="17">
        <f>SUM(J21:OTROS_FIN_09)</f>
        <v>0</v>
      </c>
      <c r="K20" s="17">
        <f>SUM(K21:OTROS_FIN_10)</f>
        <v>0</v>
      </c>
    </row>
    <row r="21" spans="1:11" s="13" customFormat="1">
      <c r="A21" s="16" t="s">
        <v>9</v>
      </c>
      <c r="B21" s="15"/>
      <c r="C21" s="15"/>
      <c r="D21" s="15"/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f>E21-J21</f>
        <v>0</v>
      </c>
    </row>
    <row r="22" spans="1:11" s="13" customFormat="1">
      <c r="A22" s="16" t="s">
        <v>8</v>
      </c>
      <c r="B22" s="15"/>
      <c r="C22" s="15"/>
      <c r="D22" s="15"/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f>E22-J22</f>
        <v>0</v>
      </c>
    </row>
    <row r="23" spans="1:11" s="13" customFormat="1">
      <c r="A23" s="16" t="s">
        <v>7</v>
      </c>
      <c r="B23" s="15"/>
      <c r="C23" s="15"/>
      <c r="D23" s="15"/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f>E23-J23</f>
        <v>0</v>
      </c>
    </row>
    <row r="24" spans="1:11" s="13" customFormat="1">
      <c r="A24" s="16" t="s">
        <v>6</v>
      </c>
      <c r="B24" s="15"/>
      <c r="C24" s="15"/>
      <c r="D24" s="15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f>E24-J24</f>
        <v>0</v>
      </c>
    </row>
    <row r="25" spans="1:11">
      <c r="A25" s="12" t="s">
        <v>5</v>
      </c>
      <c r="B25" s="11"/>
      <c r="C25" s="11"/>
      <c r="D25" s="11"/>
      <c r="E25" s="10"/>
      <c r="F25" s="10"/>
      <c r="G25" s="10"/>
      <c r="H25" s="10"/>
      <c r="I25" s="10"/>
      <c r="J25" s="10"/>
      <c r="K25" s="10"/>
    </row>
    <row r="26" spans="1:11">
      <c r="A26" s="9" t="s">
        <v>4</v>
      </c>
      <c r="B26" s="7"/>
      <c r="C26" s="7"/>
      <c r="D26" s="7"/>
      <c r="E26" s="8">
        <f>APP_T4+OTROS_T4</f>
        <v>16674814.609999999</v>
      </c>
      <c r="F26" s="7"/>
      <c r="G26" s="6">
        <f>APP_T6+OTROS_T6</f>
        <v>2688922.0614285716</v>
      </c>
      <c r="H26" s="6">
        <f>APP_T7+OTROS_T7</f>
        <v>2688922.0614285716</v>
      </c>
      <c r="I26" s="6">
        <f>APP_T8+OTROS_T8</f>
        <v>16581513.899999999</v>
      </c>
      <c r="J26" s="6">
        <f>APP_T9+OTROS_T9</f>
        <v>16581513.899999999</v>
      </c>
      <c r="K26" s="6">
        <f>APP_T10+OTROS_T10</f>
        <v>93300.710000000036</v>
      </c>
    </row>
    <row r="27" spans="1:1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/>
    <row r="29" spans="1:11"/>
    <row r="30" spans="1:11"/>
    <row r="31" spans="1:11"/>
    <row r="32" spans="1:11"/>
    <row r="33" spans="1:11">
      <c r="A33" s="3"/>
      <c r="B33" s="2" t="s">
        <v>3</v>
      </c>
      <c r="C33" s="2"/>
      <c r="D33" s="1"/>
      <c r="E33" s="1"/>
      <c r="F33" s="1"/>
      <c r="G33" s="1"/>
      <c r="H33" s="2" t="s">
        <v>2</v>
      </c>
      <c r="I33" s="2"/>
      <c r="J33" s="2"/>
      <c r="K33" s="1"/>
    </row>
    <row r="34" spans="1:11">
      <c r="A34" s="3"/>
      <c r="B34" s="2" t="s">
        <v>1</v>
      </c>
      <c r="C34" s="2"/>
      <c r="D34" s="1"/>
      <c r="E34" s="1"/>
      <c r="F34" s="1"/>
      <c r="G34" s="1"/>
      <c r="H34" s="2" t="s">
        <v>0</v>
      </c>
      <c r="I34" s="2"/>
      <c r="J34" s="2"/>
      <c r="K34" s="1"/>
    </row>
    <row r="35" spans="1:11"/>
    <row r="36" spans="1:11"/>
    <row r="37" spans="1:11"/>
    <row r="38" spans="1:11"/>
    <row r="39" spans="1:11"/>
    <row r="40" spans="1:11"/>
    <row r="41" spans="1:11"/>
    <row r="42" spans="1:11"/>
    <row r="43" spans="1:11"/>
    <row r="44" spans="1:11"/>
    <row r="45" spans="1:11"/>
    <row r="46" spans="1:11"/>
    <row r="47" spans="1:11"/>
    <row r="48" spans="1:11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</sheetData>
  <mergeCells count="8">
    <mergeCell ref="B34:C34"/>
    <mergeCell ref="A1:K1"/>
    <mergeCell ref="A2:K2"/>
    <mergeCell ref="A3:K3"/>
    <mergeCell ref="A4:K4"/>
    <mergeCell ref="B33:C33"/>
    <mergeCell ref="H34:J34"/>
    <mergeCell ref="H33:J33"/>
  </mergeCells>
  <dataValidations count="5">
    <dataValidation type="decimal" allowBlank="1" showInputMessage="1" showErrorMessage="1" sqref="E7:K26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  <dataValidation type="date" operator="greaterThanOrEqual" allowBlank="1" showInputMessage="1" showErrorMessage="1" sqref="B21:D24 B8:D18">
      <formula1>36526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56</vt:i4>
      </vt:variant>
    </vt:vector>
  </HeadingPairs>
  <TitlesOfParts>
    <vt:vector size="57" baseType="lpstr">
      <vt:lpstr>F-3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PERIODO_INFORME_F03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2019-01-10T16:48:09Z</dcterms:created>
  <dcterms:modified xsi:type="dcterms:W3CDTF">2019-01-10T16:48:41Z</dcterms:modified>
</cp:coreProperties>
</file>