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720" yWindow="630" windowWidth="19635" windowHeight="7440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EFE!$A$1:$D$73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B72" i="1" l="1"/>
  <c r="A72" i="1"/>
  <c r="B71" i="1"/>
  <c r="A71" i="1"/>
  <c r="C41" i="1"/>
  <c r="C45" i="1" s="1"/>
  <c r="B41" i="1"/>
  <c r="B36" i="1"/>
  <c r="B45" i="1" s="1"/>
  <c r="B35" i="1"/>
  <c r="C32" i="1"/>
  <c r="B32" i="1"/>
  <c r="B21" i="1"/>
  <c r="C19" i="1"/>
  <c r="B19" i="1"/>
  <c r="E19" i="1" s="1"/>
  <c r="C18" i="1"/>
  <c r="B18" i="1"/>
  <c r="C16" i="1"/>
  <c r="C13" i="1"/>
  <c r="B13" i="1"/>
  <c r="C12" i="1"/>
  <c r="B12" i="1"/>
  <c r="C11" i="1"/>
  <c r="B11" i="1"/>
  <c r="C4" i="1"/>
  <c r="C33" i="1" s="1"/>
  <c r="C61" i="1" s="1"/>
  <c r="C65" i="1" s="1"/>
  <c r="B4" i="1"/>
  <c r="B16" i="1" l="1"/>
  <c r="B33" i="1" s="1"/>
  <c r="B61" i="1" s="1"/>
  <c r="C82" i="1"/>
  <c r="I65" i="1"/>
  <c r="B63" i="1"/>
  <c r="B65" i="1" l="1"/>
  <c r="B82" i="1"/>
  <c r="H65" i="1"/>
</calcChain>
</file>

<file path=xl/sharedStrings.xml><?xml version="1.0" encoding="utf-8"?>
<sst xmlns="http://schemas.openxmlformats.org/spreadsheetml/2006/main" count="58" uniqueCount="50">
  <si>
    <t xml:space="preserve">
Fideicomiso de Alianza Para el Campo de Guanajuato &lt;&lt;ALCAMPO&gt;&gt;
Estado de Flujos de Efectivo
Del 01 de enero al 30 de Septiembre de 2025                                                                                                                                           ( Cifras en Pesos 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</si>
  <si>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</si>
  <si>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</si>
  <si>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</si>
  <si>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</si>
  <si>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</si>
  <si>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</si>
  <si>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</si>
  <si>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</si>
  <si>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</si>
  <si>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</si>
  <si>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</si>
  <si>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</si>
  <si>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</si>
  <si>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</si>
  <si>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</si>
  <si>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</si>
  <si>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</si>
  <si>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</si>
  <si>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</si>
  <si>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</si>
  <si>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</si>
  <si>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</si>
  <si>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</si>
  <si>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</si>
  <si>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</si>
  <si>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</si>
  <si>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</si>
  <si>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</si>
  <si>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</si>
  <si>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</si>
  <si>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</si>
  <si>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</si>
  <si>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</si>
  <si>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</si>
  <si>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</si>
  <si>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</si>
  <si>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</si>
  <si>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</si>
  <si>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</si>
  <si>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</si>
  <si>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</si>
  <si>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</si>
  <si>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</si>
  <si>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</si>
  <si>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</si>
  <si>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</si>
  <si>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</si>
  <si>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</si>
  <si>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
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</si>
</sst>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6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5" fontId="20" fillId="0" borderId="0" applyFont="0" applyFill="0" applyBorder="0" applyAlignment="0" applyProtection="0"/>
    <xf numFmtId="16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6" fillId="36" borderId="16" applyNumberFormat="0" applyAlignment="0" applyProtection="0"/>
    <xf numFmtId="0" fontId="11" fillId="6" borderId="4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7" fillId="37" borderId="17" applyNumberFormat="0" applyAlignment="0" applyProtection="0"/>
    <xf numFmtId="0" fontId="13" fillId="7" borderId="7" applyNumberFormat="0" applyAlignment="0" applyProtection="0"/>
    <xf numFmtId="0" fontId="28" fillId="0" borderId="18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38" borderId="16" applyNumberFormat="0" applyAlignment="0" applyProtection="0"/>
    <xf numFmtId="0" fontId="9" fillId="5" borderId="4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168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8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>
      <alignment vertical="center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8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36" borderId="20" applyNumberFormat="0" applyAlignment="0" applyProtection="0"/>
    <xf numFmtId="0" fontId="10" fillId="6" borderId="5" applyNumberFormat="0" applyAlignment="0" applyProtection="0"/>
    <xf numFmtId="0" fontId="44" fillId="36" borderId="20" applyNumberFormat="0" applyAlignment="0" applyProtection="0"/>
    <xf numFmtId="0" fontId="44" fillId="36" borderId="20" applyNumberFormat="0" applyAlignment="0" applyProtection="0"/>
    <xf numFmtId="0" fontId="44" fillId="36" borderId="20" applyNumberFormat="0" applyAlignment="0" applyProtection="0"/>
    <xf numFmtId="0" fontId="44" fillId="36" borderId="20" applyNumberFormat="0" applyAlignment="0" applyProtection="0"/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6" fillId="42" borderId="21" applyNumberFormat="0" applyProtection="0">
      <alignment horizontal="center" vertical="center" wrapText="1"/>
    </xf>
    <xf numFmtId="4" fontId="46" fillId="42" borderId="21" applyNumberFormat="0" applyProtection="0">
      <alignment horizontal="center" vertical="center" wrapText="1"/>
    </xf>
    <xf numFmtId="4" fontId="46" fillId="42" borderId="21" applyNumberFormat="0" applyProtection="0">
      <alignment horizontal="center" vertical="center" wrapText="1"/>
    </xf>
    <xf numFmtId="4" fontId="46" fillId="42" borderId="21" applyNumberFormat="0" applyProtection="0">
      <alignment horizontal="center" vertical="center" wrapText="1"/>
    </xf>
    <xf numFmtId="4" fontId="46" fillId="42" borderId="21" applyNumberFormat="0" applyProtection="0">
      <alignment horizontal="center" vertical="center" wrapText="1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7" fillId="41" borderId="21" applyNumberFormat="0" applyProtection="0">
      <alignment vertical="center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9" fillId="42" borderId="21" applyNumberFormat="0" applyProtection="0">
      <alignment horizontal="left" vertical="center" wrapText="1"/>
    </xf>
    <xf numFmtId="4" fontId="49" fillId="42" borderId="21" applyNumberFormat="0" applyProtection="0">
      <alignment horizontal="left" vertical="center" wrapText="1"/>
    </xf>
    <xf numFmtId="4" fontId="49" fillId="42" borderId="21" applyNumberFormat="0" applyProtection="0">
      <alignment horizontal="left" vertical="center" wrapText="1"/>
    </xf>
    <xf numFmtId="4" fontId="49" fillId="42" borderId="21" applyNumberFormat="0" applyProtection="0">
      <alignment horizontal="left" vertical="center" wrapText="1"/>
    </xf>
    <xf numFmtId="4" fontId="49" fillId="42" borderId="21" applyNumberFormat="0" applyProtection="0">
      <alignment horizontal="left" vertical="center" wrapTex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4" fontId="45" fillId="41" borderId="21" applyNumberFormat="0" applyProtection="0">
      <alignment horizontal="left" vertical="center" indent="1"/>
    </xf>
    <xf numFmtId="0" fontId="45" fillId="41" borderId="21" applyNumberFormat="0" applyProtection="0">
      <alignment horizontal="left" vertical="top" indent="1"/>
    </xf>
    <xf numFmtId="0" fontId="45" fillId="41" borderId="21" applyNumberFormat="0" applyProtection="0">
      <alignment horizontal="left" vertical="top" indent="1"/>
    </xf>
    <xf numFmtId="0" fontId="45" fillId="41" borderId="21" applyNumberFormat="0" applyProtection="0">
      <alignment horizontal="left" vertical="top" indent="1"/>
    </xf>
    <xf numFmtId="0" fontId="45" fillId="41" borderId="21" applyNumberFormat="0" applyProtection="0">
      <alignment horizontal="left" vertical="top" indent="1"/>
    </xf>
    <xf numFmtId="0" fontId="45" fillId="41" borderId="21" applyNumberFormat="0" applyProtection="0">
      <alignment horizontal="left" vertical="top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50" fillId="45" borderId="0" applyNumberFormat="0" applyProtection="0">
      <alignment horizontal="left" vertical="center" wrapText="1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2" fillId="47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2" fillId="49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2" fillId="51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0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2" fillId="53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42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51" fillId="61" borderId="21" applyNumberFormat="0" applyProtection="0">
      <alignment horizontal="right" vertical="center"/>
    </xf>
    <xf numFmtId="4" fontId="45" fillId="63" borderId="22" applyNumberFormat="0" applyProtection="0">
      <alignment horizontal="left" vertical="center" indent="1"/>
    </xf>
    <xf numFmtId="4" fontId="45" fillId="63" borderId="22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3" fillId="63" borderId="19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2" fillId="67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44" borderId="21" applyNumberFormat="0" applyProtection="0">
      <alignment horizontal="right" vertical="center"/>
    </xf>
    <xf numFmtId="4" fontId="51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center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66" borderId="21" applyNumberFormat="0" applyProtection="0">
      <alignment horizontal="left" vertical="top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center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44" borderId="21" applyNumberFormat="0" applyProtection="0">
      <alignment horizontal="left" vertical="top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center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8" borderId="21" applyNumberFormat="0" applyProtection="0">
      <alignment horizontal="left" vertical="top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center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64" borderId="21" applyNumberFormat="0" applyProtection="0">
      <alignment horizontal="left" vertical="top" indent="1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0" fontId="18" fillId="45" borderId="23" applyNumberFormat="0">
      <protection locked="0"/>
    </xf>
    <xf numFmtId="4" fontId="51" fillId="69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2" fillId="70" borderId="21" applyNumberFormat="0" applyProtection="0">
      <alignment vertical="center"/>
    </xf>
    <xf numFmtId="4" fontId="52" fillId="70" borderId="21" applyNumberFormat="0" applyProtection="0">
      <alignment vertical="center"/>
    </xf>
    <xf numFmtId="4" fontId="52" fillId="70" borderId="21" applyNumberFormat="0" applyProtection="0">
      <alignment vertical="center"/>
    </xf>
    <xf numFmtId="4" fontId="52" fillId="70" borderId="21" applyNumberFormat="0" applyProtection="0">
      <alignment vertical="center"/>
    </xf>
    <xf numFmtId="4" fontId="52" fillId="70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1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6" fillId="70" borderId="21" applyNumberFormat="0" applyProtection="0">
      <alignment vertical="center"/>
    </xf>
    <xf numFmtId="4" fontId="56" fillId="70" borderId="21" applyNumberFormat="0" applyProtection="0">
      <alignment vertical="center"/>
    </xf>
    <xf numFmtId="4" fontId="56" fillId="70" borderId="21" applyNumberFormat="0" applyProtection="0">
      <alignment vertical="center"/>
    </xf>
    <xf numFmtId="4" fontId="56" fillId="70" borderId="21" applyNumberFormat="0" applyProtection="0">
      <alignment vertical="center"/>
    </xf>
    <xf numFmtId="4" fontId="56" fillId="70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5" fillId="69" borderId="21" applyNumberFormat="0" applyProtection="0">
      <alignment vertical="center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4" fillId="67" borderId="24" applyNumberFormat="0" applyProtection="0">
      <alignment horizontal="left" vertical="center" indent="1"/>
    </xf>
    <xf numFmtId="4" fontId="54" fillId="67" borderId="24" applyNumberFormat="0" applyProtection="0">
      <alignment horizontal="left" vertical="center" indent="1"/>
    </xf>
    <xf numFmtId="4" fontId="54" fillId="67" borderId="24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0" fontId="51" fillId="69" borderId="21" applyNumberFormat="0" applyProtection="0">
      <alignment horizontal="left" vertical="top" indent="1"/>
    </xf>
    <xf numFmtId="0" fontId="51" fillId="69" borderId="21" applyNumberFormat="0" applyProtection="0">
      <alignment horizontal="left" vertical="top" indent="1"/>
    </xf>
    <xf numFmtId="0" fontId="51" fillId="69" borderId="21" applyNumberFormat="0" applyProtection="0">
      <alignment horizontal="left" vertical="top" indent="1"/>
    </xf>
    <xf numFmtId="0" fontId="51" fillId="69" borderId="21" applyNumberFormat="0" applyProtection="0">
      <alignment horizontal="left" vertical="top" indent="1"/>
    </xf>
    <xf numFmtId="0" fontId="51" fillId="69" borderId="21" applyNumberFormat="0" applyProtection="0">
      <alignment horizontal="left" vertical="top" indent="1"/>
    </xf>
    <xf numFmtId="4" fontId="51" fillId="64" borderId="21" applyNumberFormat="0" applyProtection="0">
      <alignment horizontal="right" vertical="center"/>
    </xf>
    <xf numFmtId="4" fontId="51" fillId="64" borderId="21" applyNumberFormat="0" applyProtection="0">
      <alignment horizontal="right" vertical="center"/>
    </xf>
    <xf numFmtId="4" fontId="51" fillId="64" borderId="21" applyNumberFormat="0" applyProtection="0">
      <alignment horizontal="right" vertical="center"/>
    </xf>
    <xf numFmtId="4" fontId="51" fillId="64" borderId="21" applyNumberFormat="0" applyProtection="0">
      <alignment horizontal="right" vertical="center"/>
    </xf>
    <xf numFmtId="4" fontId="51" fillId="64" borderId="21" applyNumberFormat="0" applyProtection="0">
      <alignment horizontal="right" vertical="center"/>
    </xf>
    <xf numFmtId="4" fontId="51" fillId="64" borderId="21" applyNumberFormat="0" applyProtection="0">
      <alignment horizontal="right" vertical="center"/>
    </xf>
    <xf numFmtId="4" fontId="57" fillId="45" borderId="25" applyNumberFormat="0" applyProtection="0">
      <alignment horizontal="center" vertical="center" wrapText="1"/>
    </xf>
    <xf numFmtId="4" fontId="57" fillId="45" borderId="25" applyNumberFormat="0" applyProtection="0">
      <alignment horizontal="center" vertical="center" wrapText="1"/>
    </xf>
    <xf numFmtId="4" fontId="57" fillId="45" borderId="25" applyNumberFormat="0" applyProtection="0">
      <alignment horizontal="center" vertical="center" wrapText="1"/>
    </xf>
    <xf numFmtId="4" fontId="51" fillId="64" borderId="21" applyNumberFormat="0" applyProtection="0">
      <alignment horizontal="right" vertical="center"/>
    </xf>
    <xf numFmtId="4" fontId="51" fillId="64" borderId="21" applyNumberFormat="0" applyProtection="0">
      <alignment horizontal="right" vertical="center"/>
    </xf>
    <xf numFmtId="4" fontId="51" fillId="64" borderId="21" applyNumberFormat="0" applyProtection="0">
      <alignment horizontal="right" vertical="center"/>
    </xf>
    <xf numFmtId="4" fontId="51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6" fillId="70" borderId="21" applyNumberFormat="0" applyProtection="0">
      <alignment horizontal="center" vertical="center" wrapText="1"/>
    </xf>
    <xf numFmtId="4" fontId="56" fillId="70" borderId="21" applyNumberFormat="0" applyProtection="0">
      <alignment horizontal="center" vertical="center" wrapText="1"/>
    </xf>
    <xf numFmtId="4" fontId="56" fillId="70" borderId="21" applyNumberFormat="0" applyProtection="0">
      <alignment horizontal="center" vertical="center" wrapText="1"/>
    </xf>
    <xf numFmtId="4" fontId="56" fillId="70" borderId="21" applyNumberFormat="0" applyProtection="0">
      <alignment horizontal="center" vertical="center" wrapText="1"/>
    </xf>
    <xf numFmtId="4" fontId="56" fillId="70" borderId="21" applyNumberFormat="0" applyProtection="0">
      <alignment horizontal="center" vertical="center" wrapText="1"/>
    </xf>
    <xf numFmtId="4" fontId="55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5" fillId="64" borderId="21" applyNumberFormat="0" applyProtection="0">
      <alignment horizontal="right" vertical="center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8" fillId="71" borderId="25" applyNumberFormat="0" applyProtection="0">
      <alignment horizontal="left" vertical="center" wrapText="1"/>
    </xf>
    <xf numFmtId="4" fontId="58" fillId="71" borderId="25" applyNumberFormat="0" applyProtection="0">
      <alignment horizontal="left" vertical="center" wrapText="1"/>
    </xf>
    <xf numFmtId="4" fontId="58" fillId="71" borderId="25" applyNumberFormat="0" applyProtection="0">
      <alignment horizontal="left" vertical="center" wrapTex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0" fontId="51" fillId="44" borderId="21" applyNumberFormat="0" applyProtection="0">
      <alignment horizontal="left" vertical="top" indent="1"/>
    </xf>
    <xf numFmtId="0" fontId="51" fillId="44" borderId="21" applyNumberFormat="0" applyProtection="0">
      <alignment horizontal="left" vertical="top" indent="1"/>
    </xf>
    <xf numFmtId="0" fontId="51" fillId="44" borderId="21" applyNumberFormat="0" applyProtection="0">
      <alignment horizontal="left" vertical="top" indent="1"/>
    </xf>
    <xf numFmtId="0" fontId="51" fillId="44" borderId="21" applyNumberFormat="0" applyProtection="0">
      <alignment horizontal="left" vertical="top" indent="1"/>
    </xf>
    <xf numFmtId="0" fontId="51" fillId="44" borderId="21" applyNumberFormat="0" applyProtection="0">
      <alignment horizontal="left" vertical="top" indent="1"/>
    </xf>
    <xf numFmtId="4" fontId="59" fillId="72" borderId="0" applyNumberFormat="0" applyProtection="0">
      <alignment horizontal="left" vertical="center" indent="1"/>
    </xf>
    <xf numFmtId="4" fontId="59" fillId="72" borderId="0" applyNumberFormat="0" applyProtection="0">
      <alignment horizontal="left" vertical="center" indent="1"/>
    </xf>
    <xf numFmtId="4" fontId="59" fillId="72" borderId="0" applyNumberFormat="0" applyProtection="0">
      <alignment horizontal="left" vertical="center" indent="1"/>
    </xf>
    <xf numFmtId="4" fontId="59" fillId="72" borderId="0" applyNumberFormat="0" applyProtection="0">
      <alignment horizontal="left" vertical="center" indent="1"/>
    </xf>
    <xf numFmtId="4" fontId="59" fillId="72" borderId="0" applyNumberFormat="0" applyProtection="0">
      <alignment horizontal="left" vertical="center" indent="1"/>
    </xf>
    <xf numFmtId="4" fontId="60" fillId="64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4" fontId="61" fillId="70" borderId="21" applyNumberFormat="0" applyProtection="0">
      <alignment horizontal="right" vertical="center"/>
    </xf>
    <xf numFmtId="4" fontId="61" fillId="70" borderId="21" applyNumberFormat="0" applyProtection="0">
      <alignment horizontal="right" vertical="center"/>
    </xf>
    <xf numFmtId="4" fontId="61" fillId="70" borderId="21" applyNumberFormat="0" applyProtection="0">
      <alignment horizontal="right" vertical="center"/>
    </xf>
    <xf numFmtId="4" fontId="61" fillId="70" borderId="21" applyNumberFormat="0" applyProtection="0">
      <alignment horizontal="right" vertical="center"/>
    </xf>
    <xf numFmtId="4" fontId="61" fillId="70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4" fontId="60" fillId="64" borderId="2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4" fillId="0" borderId="2" applyNumberFormat="0" applyFill="0" applyAlignment="0" applyProtection="0"/>
    <xf numFmtId="0" fontId="29" fillId="0" borderId="28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</cellStyleXfs>
  <cellXfs count="38">
    <xf numFmtId="0" fontId="0" fillId="0" borderId="0" xfId="0"/>
    <xf numFmtId="0" fontId="18" fillId="0" borderId="0" xfId="1" applyProtection="1">
      <protection locked="0"/>
    </xf>
    <xf numFmtId="0" fontId="19" fillId="33" borderId="10" xfId="1" applyFont="1" applyFill="1" applyBorder="1" applyAlignment="1">
      <alignment horizontal="center" vertical="center" wrapText="1"/>
    </xf>
    <xf numFmtId="0" fontId="19" fillId="33" borderId="11" xfId="1" applyFont="1" applyFill="1" applyBorder="1" applyAlignment="1">
      <alignment horizontal="left" vertical="center" wrapText="1" indent="5"/>
    </xf>
    <xf numFmtId="0" fontId="19" fillId="33" borderId="12" xfId="1" applyFont="1" applyFill="1" applyBorder="1" applyAlignment="1">
      <alignment horizontal="left" vertical="center" wrapText="1" indent="5"/>
    </xf>
    <xf numFmtId="0" fontId="19" fillId="0" borderId="13" xfId="1" applyFont="1" applyBorder="1" applyAlignment="1">
      <alignment horizontal="left" vertical="top" wrapText="1" indent="1"/>
    </xf>
    <xf numFmtId="4" fontId="19" fillId="0" borderId="13" xfId="1" applyNumberFormat="1" applyFont="1" applyBorder="1" applyAlignment="1" applyProtection="1">
      <alignment horizontal="center" vertical="top" wrapText="1"/>
      <protection locked="0"/>
    </xf>
    <xf numFmtId="0" fontId="19" fillId="0" borderId="13" xfId="1" applyFont="1" applyBorder="1" applyAlignment="1">
      <alignment horizontal="left" vertical="top" wrapText="1" indent="2"/>
    </xf>
    <xf numFmtId="166" fontId="19" fillId="0" borderId="13" xfId="2" applyNumberFormat="1" applyFont="1" applyFill="1" applyBorder="1" applyAlignment="1" applyProtection="1">
      <alignment vertical="top" wrapText="1"/>
      <protection locked="0"/>
    </xf>
    <xf numFmtId="0" fontId="18" fillId="0" borderId="13" xfId="1" applyBorder="1" applyAlignment="1">
      <alignment horizontal="left" vertical="top" wrapText="1" indent="3"/>
    </xf>
    <xf numFmtId="166" fontId="18" fillId="0" borderId="13" xfId="2" applyNumberFormat="1" applyFont="1" applyBorder="1" applyAlignment="1" applyProtection="1">
      <alignment vertical="top" wrapText="1"/>
      <protection locked="0"/>
    </xf>
    <xf numFmtId="166" fontId="21" fillId="0" borderId="13" xfId="2" applyNumberFormat="1" applyFont="1" applyFill="1" applyBorder="1" applyAlignment="1" applyProtection="1">
      <alignment vertical="top"/>
      <protection locked="0"/>
    </xf>
    <xf numFmtId="166" fontId="21" fillId="0" borderId="14" xfId="2" applyNumberFormat="1" applyFont="1" applyFill="1" applyBorder="1" applyAlignment="1" applyProtection="1">
      <alignment vertical="top"/>
      <protection locked="0"/>
    </xf>
    <xf numFmtId="0" fontId="18" fillId="0" borderId="13" xfId="1" applyBorder="1" applyAlignment="1">
      <alignment horizontal="left" vertical="top" wrapText="1"/>
    </xf>
    <xf numFmtId="165" fontId="18" fillId="0" borderId="0" xfId="2" applyFont="1" applyProtection="1">
      <protection locked="0"/>
    </xf>
    <xf numFmtId="0" fontId="19" fillId="0" borderId="13" xfId="1" applyFont="1" applyBorder="1" applyAlignment="1">
      <alignment vertical="top" wrapText="1"/>
    </xf>
    <xf numFmtId="166" fontId="18" fillId="0" borderId="13" xfId="2" applyNumberFormat="1" applyFont="1" applyFill="1" applyBorder="1" applyAlignment="1" applyProtection="1">
      <alignment vertical="top" wrapText="1"/>
      <protection locked="0"/>
    </xf>
    <xf numFmtId="4" fontId="22" fillId="0" borderId="0" xfId="1" applyNumberFormat="1" applyFont="1" applyProtection="1">
      <protection locked="0"/>
    </xf>
    <xf numFmtId="166" fontId="19" fillId="0" borderId="13" xfId="2" applyNumberFormat="1" applyFont="1" applyBorder="1" applyAlignment="1" applyProtection="1">
      <alignment vertical="top" wrapText="1"/>
      <protection locked="0"/>
    </xf>
    <xf numFmtId="165" fontId="23" fillId="0" borderId="0" xfId="2" applyFont="1" applyProtection="1">
      <protection locked="0"/>
    </xf>
    <xf numFmtId="0" fontId="18" fillId="0" borderId="13" xfId="1" applyBorder="1" applyAlignment="1">
      <alignment vertical="top" wrapText="1"/>
    </xf>
    <xf numFmtId="166" fontId="18" fillId="0" borderId="13" xfId="2" applyNumberFormat="1" applyFont="1" applyFill="1" applyBorder="1" applyAlignment="1">
      <alignment vertical="top" wrapText="1"/>
    </xf>
    <xf numFmtId="166" fontId="18" fillId="0" borderId="13" xfId="2" applyNumberFormat="1" applyFont="1" applyFill="1" applyBorder="1" applyAlignment="1">
      <alignment vertical="top"/>
    </xf>
    <xf numFmtId="0" fontId="21" fillId="0" borderId="15" xfId="1" applyFont="1" applyBorder="1" applyProtection="1">
      <protection locked="0"/>
    </xf>
    <xf numFmtId="0" fontId="21" fillId="0" borderId="0" xfId="1" applyFont="1" applyProtection="1">
      <protection locked="0"/>
    </xf>
    <xf numFmtId="165" fontId="21" fillId="0" borderId="0" xfId="2" applyFont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3" fontId="18" fillId="0" borderId="0" xfId="1" applyNumberFormat="1" applyProtection="1">
      <protection locked="0"/>
    </xf>
    <xf numFmtId="0" fontId="22" fillId="0" borderId="0" xfId="1" applyFont="1" applyProtection="1">
      <protection locked="0"/>
    </xf>
    <xf numFmtId="0" fontId="24" fillId="0" borderId="0" xfId="1" applyFont="1" applyProtection="1">
      <protection locked="0"/>
    </xf>
    <xf numFmtId="4" fontId="24" fillId="0" borderId="0" xfId="1" applyNumberFormat="1" applyFont="1" applyProtection="1">
      <protection locked="0"/>
    </xf>
    <xf numFmtId="4" fontId="18" fillId="0" borderId="0" xfId="1" applyNumberFormat="1" applyProtection="1">
      <protection locked="0"/>
    </xf>
    <xf numFmtId="0" fontId="18" fillId="0" borderId="0" xfId="1" applyAlignment="1" applyProtection="1">
      <alignment horizontal="center" vertical="top" wrapText="1"/>
      <protection locked="0"/>
    </xf>
    <xf numFmtId="4" fontId="21" fillId="34" borderId="15" xfId="1" applyNumberFormat="1" applyFont="1" applyFill="1" applyBorder="1" applyProtection="1">
      <protection locked="0"/>
    </xf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 wrapText="1"/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</cellXfs>
  <cellStyles count="6321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2"/>
    <cellStyle name="Millares 17 3 2" xfId="1091"/>
    <cellStyle name="Millares 17 3 2 2" xfId="1092"/>
    <cellStyle name="Millares 17 4" xfId="1093"/>
    <cellStyle name="Millares 17 4 2" xfId="1094"/>
    <cellStyle name="Millares 17 4 2 2" xfId="1095"/>
    <cellStyle name="Millares 17 4 3" xfId="1096"/>
    <cellStyle name="Millares 17 5" xfId="1097"/>
    <cellStyle name="Millares 17 5 2" xfId="1098"/>
    <cellStyle name="Millares 17 6" xfId="1099"/>
    <cellStyle name="Millares 18" xfId="1100"/>
    <cellStyle name="Millares 18 2" xfId="1101"/>
    <cellStyle name="Millares 18 2 2" xfId="1102"/>
    <cellStyle name="Millares 18 2 2 2" xfId="1103"/>
    <cellStyle name="Millares 18 2 3" xfId="1104"/>
    <cellStyle name="Millares 18 3" xfId="1105"/>
    <cellStyle name="Millares 18 3 2" xfId="1106"/>
    <cellStyle name="Millares 18 4" xfId="1107"/>
    <cellStyle name="Millares 19" xfId="1108"/>
    <cellStyle name="Millares 19 2" xfId="1109"/>
    <cellStyle name="Millares 19 2 2" xfId="1110"/>
    <cellStyle name="Millares 2" xfId="1111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>
        <row r="11">
          <cell r="B11">
            <v>880313.17</v>
          </cell>
          <cell r="C11">
            <v>1629887.92</v>
          </cell>
        </row>
        <row r="14">
          <cell r="B14">
            <v>67895875</v>
          </cell>
          <cell r="C14">
            <v>72238885.920000002</v>
          </cell>
        </row>
        <row r="15">
          <cell r="B15">
            <v>37049502.149999999</v>
          </cell>
          <cell r="C15">
            <v>41699000</v>
          </cell>
        </row>
        <row r="29">
          <cell r="B29">
            <v>0</v>
          </cell>
          <cell r="C29">
            <v>375136.77</v>
          </cell>
        </row>
        <row r="30">
          <cell r="B30">
            <v>1902933.96</v>
          </cell>
          <cell r="C30">
            <v>3706442.95</v>
          </cell>
        </row>
      </sheetData>
      <sheetData sheetId="1">
        <row r="5">
          <cell r="B5">
            <v>12582930.140000001</v>
          </cell>
          <cell r="C5">
            <v>8278984.5599999996</v>
          </cell>
          <cell r="F5">
            <v>292093.44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FF00"/>
    <pageSetUpPr fitToPage="1"/>
  </sheetPr>
  <dimension ref="A1:J82"/>
  <sheetViews>
    <sheetView tabSelected="1" topLeftCell="A9" workbookViewId="0">
      <selection activeCell="A14" sqref="A14"/>
    </sheetView>
  </sheetViews>
  <sheetFormatPr baseColWidth="10" defaultColWidth="12" defaultRowHeight="12.75" x14ac:dyDescent="0.2"/>
  <cols>
    <col min="1" max="1" width="90.1640625" style="1" customWidth="1"/>
    <col min="2" max="2" width="17.5" style="31" customWidth="1"/>
    <col min="3" max="3" width="17.1640625" style="31" bestFit="1" customWidth="1"/>
    <col min="4" max="4" width="1.33203125" style="1" customWidth="1"/>
    <col min="5" max="5" width="15" style="1" bestFit="1" customWidth="1"/>
    <col min="6" max="7" width="12" style="1" customWidth="1"/>
    <col min="8" max="8" width="15.6640625" style="28" customWidth="1"/>
    <col min="9" max="10" width="12" style="28"/>
    <col min="11" max="16384" width="12" style="1"/>
  </cols>
  <sheetData>
    <row r="1" spans="1:3" s="1" customFormat="1" ht="76.5" customHeight="1" x14ac:dyDescent="0.2">
      <c r="A1" s="34" t="s">
        <v>0</v>
      </c>
      <c r="B1" s="35"/>
      <c r="C1" s="36"/>
    </row>
    <row r="2" spans="1:3" s="1" customFormat="1" x14ac:dyDescent="0.2">
      <c r="A2" s="2" t="s">
        <v>1</v>
      </c>
      <c r="B2" s="3">
        <v>2025</v>
      </c>
      <c r="C2" s="4">
        <v>2024</v>
      </c>
    </row>
    <row r="3" spans="1:3" s="1" customFormat="1" x14ac:dyDescent="0.2">
      <c r="A3" s="5" t="s">
        <v>2</v>
      </c>
      <c r="B3" s="6"/>
      <c r="C3" s="6"/>
    </row>
    <row r="4" spans="1:3" s="1" customFormat="1" ht="14.25" customHeight="1" x14ac:dyDescent="0.2">
      <c r="A4" s="7" t="s">
        <v>3</v>
      </c>
      <c r="B4" s="8">
        <f>SUM(B5:B14)</f>
        <v>109845758.36999999</v>
      </c>
      <c r="C4" s="8">
        <f>SUM(C5:C14)</f>
        <v>120609935.66</v>
      </c>
    </row>
    <row r="5" spans="1:3" s="1" customFormat="1" x14ac:dyDescent="0.2">
      <c r="A5" s="9" t="s">
        <v>4</v>
      </c>
      <c r="B5" s="10">
        <v>0</v>
      </c>
      <c r="C5" s="10">
        <v>0</v>
      </c>
    </row>
    <row r="6" spans="1:3" s="1" customFormat="1" x14ac:dyDescent="0.2">
      <c r="A6" s="9" t="s">
        <v>5</v>
      </c>
      <c r="B6" s="10">
        <v>0</v>
      </c>
      <c r="C6" s="10">
        <v>0</v>
      </c>
    </row>
    <row r="7" spans="1:3" s="1" customFormat="1" x14ac:dyDescent="0.2">
      <c r="A7" s="9" t="s">
        <v>6</v>
      </c>
      <c r="B7" s="10">
        <v>0</v>
      </c>
      <c r="C7" s="10">
        <v>0</v>
      </c>
    </row>
    <row r="8" spans="1:3" s="1" customFormat="1" x14ac:dyDescent="0.2">
      <c r="A8" s="9" t="s">
        <v>7</v>
      </c>
      <c r="B8" s="10">
        <v>0</v>
      </c>
      <c r="C8" s="10">
        <v>0</v>
      </c>
    </row>
    <row r="9" spans="1:3" s="1" customFormat="1" x14ac:dyDescent="0.2">
      <c r="A9" s="9" t="s">
        <v>8</v>
      </c>
      <c r="B9" s="10">
        <v>0</v>
      </c>
      <c r="C9" s="10">
        <v>0</v>
      </c>
    </row>
    <row r="10" spans="1:3" s="1" customFormat="1" x14ac:dyDescent="0.2">
      <c r="A10" s="9" t="s">
        <v>9</v>
      </c>
      <c r="B10" s="10">
        <v>0</v>
      </c>
      <c r="C10" s="10">
        <v>0</v>
      </c>
    </row>
    <row r="11" spans="1:3" s="1" customFormat="1" x14ac:dyDescent="0.2">
      <c r="A11" s="9" t="s">
        <v>10</v>
      </c>
      <c r="B11" s="10">
        <f>[10]ACT!B11</f>
        <v>880313.17</v>
      </c>
      <c r="C11" s="10">
        <f>[10]ACT!C11</f>
        <v>1629887.92</v>
      </c>
    </row>
    <row r="12" spans="1:3" s="1" customFormat="1" ht="27" customHeight="1" x14ac:dyDescent="0.2">
      <c r="A12" s="9" t="s">
        <v>11</v>
      </c>
      <c r="B12" s="11">
        <f>[10]ACT!B14</f>
        <v>67895875</v>
      </c>
      <c r="C12" s="11">
        <f>[10]ACT!C14</f>
        <v>72238885.920000002</v>
      </c>
    </row>
    <row r="13" spans="1:3" s="1" customFormat="1" ht="25.5" x14ac:dyDescent="0.2">
      <c r="A13" s="9" t="s">
        <v>12</v>
      </c>
      <c r="B13" s="12">
        <f>[10]ACT!B15</f>
        <v>37049502.149999999</v>
      </c>
      <c r="C13" s="12">
        <f>[10]ACT!C15</f>
        <v>41699000</v>
      </c>
    </row>
    <row r="14" spans="1:3" s="1" customFormat="1" x14ac:dyDescent="0.2">
      <c r="A14" s="9" t="s">
        <v>13</v>
      </c>
      <c r="B14" s="10">
        <v>4020068.05</v>
      </c>
      <c r="C14" s="10">
        <v>5042161.82</v>
      </c>
    </row>
    <row r="15" spans="1:3" s="1" customFormat="1" ht="10.5" customHeight="1" x14ac:dyDescent="0.2">
      <c r="A15" s="13"/>
      <c r="B15" s="10"/>
      <c r="C15" s="10"/>
    </row>
    <row r="16" spans="1:3" s="1" customFormat="1" ht="14.25" customHeight="1" x14ac:dyDescent="0.2">
      <c r="A16" s="7" t="s">
        <v>14</v>
      </c>
      <c r="B16" s="8">
        <f>SUM(B17:B32)</f>
        <v>105541812.79000001</v>
      </c>
      <c r="C16" s="8">
        <f>SUM(C17:C32)</f>
        <v>119603537.5</v>
      </c>
    </row>
    <row r="17" spans="1:5" s="1" customFormat="1" x14ac:dyDescent="0.2">
      <c r="A17" s="9" t="s">
        <v>15</v>
      </c>
      <c r="B17" s="10">
        <v>0</v>
      </c>
      <c r="C17" s="10">
        <v>0</v>
      </c>
    </row>
    <row r="18" spans="1:5" s="1" customFormat="1" x14ac:dyDescent="0.2">
      <c r="A18" s="9" t="s">
        <v>16</v>
      </c>
      <c r="B18" s="10">
        <f>+[10]ACT!B29</f>
        <v>0</v>
      </c>
      <c r="C18" s="10">
        <f>+[10]ACT!C29</f>
        <v>375136.77</v>
      </c>
    </row>
    <row r="19" spans="1:5" s="1" customFormat="1" x14ac:dyDescent="0.2">
      <c r="A19" s="9" t="s">
        <v>17</v>
      </c>
      <c r="B19" s="10">
        <f>+[10]ACT!B30+86822.89+80294+105898.89+19076+1.66-94476.61</f>
        <v>2100550.79</v>
      </c>
      <c r="C19" s="10">
        <f>+[10]ACT!C30+129452.16-173645.78-118447.66</f>
        <v>3543801.6700000004</v>
      </c>
      <c r="E19" s="14">
        <f>+B19-[10]ACT!B30-[10]ESF!F5</f>
        <v>-94476.609999999928</v>
      </c>
    </row>
    <row r="20" spans="1:5" s="1" customFormat="1" x14ac:dyDescent="0.2">
      <c r="A20" s="9" t="s">
        <v>18</v>
      </c>
      <c r="B20" s="10">
        <v>0</v>
      </c>
      <c r="C20" s="10">
        <v>0</v>
      </c>
    </row>
    <row r="21" spans="1:5" s="1" customFormat="1" x14ac:dyDescent="0.2">
      <c r="A21" s="9" t="s">
        <v>19</v>
      </c>
      <c r="B21" s="10">
        <f>7000000+88074562-3500000+13000000-3500000</f>
        <v>101074562</v>
      </c>
      <c r="C21" s="10">
        <v>110634166</v>
      </c>
    </row>
    <row r="22" spans="1:5" s="1" customFormat="1" x14ac:dyDescent="0.2">
      <c r="A22" s="9" t="s">
        <v>20</v>
      </c>
      <c r="B22" s="10">
        <v>0</v>
      </c>
      <c r="C22" s="10">
        <v>0</v>
      </c>
    </row>
    <row r="23" spans="1:5" s="1" customFormat="1" x14ac:dyDescent="0.2">
      <c r="A23" s="9" t="s">
        <v>21</v>
      </c>
      <c r="B23" s="10">
        <v>0</v>
      </c>
      <c r="C23" s="10">
        <v>0</v>
      </c>
    </row>
    <row r="24" spans="1:5" s="1" customFormat="1" x14ac:dyDescent="0.2">
      <c r="A24" s="9" t="s">
        <v>22</v>
      </c>
      <c r="B24" s="10">
        <v>0</v>
      </c>
      <c r="C24" s="10">
        <v>0</v>
      </c>
    </row>
    <row r="25" spans="1:5" s="1" customFormat="1" x14ac:dyDescent="0.2">
      <c r="A25" s="9" t="s">
        <v>23</v>
      </c>
      <c r="B25" s="10">
        <v>0</v>
      </c>
      <c r="C25" s="10">
        <v>0</v>
      </c>
    </row>
    <row r="26" spans="1:5" s="1" customFormat="1" x14ac:dyDescent="0.2">
      <c r="A26" s="9" t="s">
        <v>24</v>
      </c>
      <c r="B26" s="10">
        <v>0</v>
      </c>
      <c r="C26" s="10">
        <v>0</v>
      </c>
    </row>
    <row r="27" spans="1:5" s="1" customFormat="1" x14ac:dyDescent="0.2">
      <c r="A27" s="9" t="s">
        <v>25</v>
      </c>
      <c r="B27" s="10">
        <v>0</v>
      </c>
      <c r="C27" s="10">
        <v>0</v>
      </c>
    </row>
    <row r="28" spans="1:5" s="1" customFormat="1" x14ac:dyDescent="0.2">
      <c r="A28" s="9" t="s">
        <v>26</v>
      </c>
      <c r="B28" s="10">
        <v>0</v>
      </c>
      <c r="C28" s="10">
        <v>0</v>
      </c>
    </row>
    <row r="29" spans="1:5" s="1" customFormat="1" ht="22.5" customHeight="1" x14ac:dyDescent="0.2">
      <c r="A29" s="9" t="s">
        <v>27</v>
      </c>
      <c r="B29" s="10">
        <v>0</v>
      </c>
      <c r="C29" s="10">
        <v>0</v>
      </c>
    </row>
    <row r="30" spans="1:5" s="1" customFormat="1" x14ac:dyDescent="0.2">
      <c r="A30" s="9" t="s">
        <v>28</v>
      </c>
      <c r="B30" s="10">
        <v>0</v>
      </c>
      <c r="C30" s="10">
        <v>0</v>
      </c>
    </row>
    <row r="31" spans="1:5" s="1" customFormat="1" x14ac:dyDescent="0.2">
      <c r="A31" s="9" t="s">
        <v>29</v>
      </c>
      <c r="B31" s="10">
        <v>0</v>
      </c>
      <c r="C31" s="10">
        <v>0</v>
      </c>
    </row>
    <row r="32" spans="1:5" s="1" customFormat="1" x14ac:dyDescent="0.2">
      <c r="A32" s="9" t="s">
        <v>30</v>
      </c>
      <c r="B32" s="10">
        <f>16700+2000000+350000</f>
        <v>2366700</v>
      </c>
      <c r="C32" s="10">
        <f>50433.06+5000000</f>
        <v>5050433.0599999996</v>
      </c>
    </row>
    <row r="33" spans="1:3" s="1" customFormat="1" ht="15.75" customHeight="1" x14ac:dyDescent="0.2">
      <c r="A33" s="5" t="s">
        <v>31</v>
      </c>
      <c r="B33" s="8">
        <f>+B4-B16</f>
        <v>4303945.5799999833</v>
      </c>
      <c r="C33" s="8">
        <f>+C4-C16</f>
        <v>1006398.1599999964</v>
      </c>
    </row>
    <row r="34" spans="1:3" s="1" customFormat="1" ht="12" customHeight="1" x14ac:dyDescent="0.2">
      <c r="A34" s="15"/>
      <c r="B34" s="8"/>
      <c r="C34" s="8"/>
    </row>
    <row r="35" spans="1:3" s="1" customFormat="1" ht="13.5" customHeight="1" x14ac:dyDescent="0.2">
      <c r="A35" s="5" t="s">
        <v>32</v>
      </c>
      <c r="B35" s="8">
        <f>+B36</f>
        <v>0</v>
      </c>
      <c r="C35" s="8">
        <v>0</v>
      </c>
    </row>
    <row r="36" spans="1:3" s="1" customFormat="1" ht="14.25" customHeight="1" x14ac:dyDescent="0.2">
      <c r="A36" s="7" t="s">
        <v>3</v>
      </c>
      <c r="B36" s="8">
        <f>+B37</f>
        <v>0</v>
      </c>
      <c r="C36" s="8">
        <v>0</v>
      </c>
    </row>
    <row r="37" spans="1:3" s="1" customFormat="1" x14ac:dyDescent="0.2">
      <c r="A37" s="9" t="s">
        <v>33</v>
      </c>
      <c r="B37" s="10">
        <v>0</v>
      </c>
      <c r="C37" s="10">
        <v>0</v>
      </c>
    </row>
    <row r="38" spans="1:3" s="1" customFormat="1" x14ac:dyDescent="0.2">
      <c r="A38" s="9" t="s">
        <v>34</v>
      </c>
      <c r="B38" s="10">
        <v>0</v>
      </c>
      <c r="C38" s="10">
        <v>0</v>
      </c>
    </row>
    <row r="39" spans="1:3" s="1" customFormat="1" x14ac:dyDescent="0.2">
      <c r="A39" s="9" t="s">
        <v>35</v>
      </c>
      <c r="B39" s="10">
        <v>0</v>
      </c>
      <c r="C39" s="10">
        <v>0</v>
      </c>
    </row>
    <row r="40" spans="1:3" s="1" customFormat="1" ht="12" customHeight="1" x14ac:dyDescent="0.2">
      <c r="A40" s="13"/>
      <c r="B40" s="10"/>
      <c r="C40" s="10"/>
    </row>
    <row r="41" spans="1:3" s="1" customFormat="1" ht="14.25" customHeight="1" x14ac:dyDescent="0.2">
      <c r="A41" s="7" t="s">
        <v>14</v>
      </c>
      <c r="B41" s="8">
        <f>+B43+B44</f>
        <v>0</v>
      </c>
      <c r="C41" s="8">
        <f>+C43</f>
        <v>161489.60000000001</v>
      </c>
    </row>
    <row r="42" spans="1:3" s="1" customFormat="1" x14ac:dyDescent="0.2">
      <c r="A42" s="9" t="s">
        <v>33</v>
      </c>
      <c r="B42" s="10">
        <v>0</v>
      </c>
      <c r="C42" s="10">
        <v>0</v>
      </c>
    </row>
    <row r="43" spans="1:3" s="1" customFormat="1" x14ac:dyDescent="0.2">
      <c r="A43" s="9" t="s">
        <v>34</v>
      </c>
      <c r="B43" s="10">
        <v>0</v>
      </c>
      <c r="C43" s="10">
        <v>161489.60000000001</v>
      </c>
    </row>
    <row r="44" spans="1:3" s="1" customFormat="1" x14ac:dyDescent="0.2">
      <c r="A44" s="9" t="s">
        <v>36</v>
      </c>
      <c r="B44" s="10">
        <v>0</v>
      </c>
      <c r="C44" s="10">
        <v>0</v>
      </c>
    </row>
    <row r="45" spans="1:3" s="1" customFormat="1" ht="14.25" customHeight="1" x14ac:dyDescent="0.2">
      <c r="A45" s="5" t="s">
        <v>37</v>
      </c>
      <c r="B45" s="8">
        <f>+B36-B41</f>
        <v>0</v>
      </c>
      <c r="C45" s="8">
        <f>+C36-C41</f>
        <v>-161489.60000000001</v>
      </c>
    </row>
    <row r="46" spans="1:3" s="1" customFormat="1" ht="12" customHeight="1" x14ac:dyDescent="0.2">
      <c r="A46" s="15"/>
      <c r="B46" s="8"/>
      <c r="C46" s="8"/>
    </row>
    <row r="47" spans="1:3" s="1" customFormat="1" ht="13.5" customHeight="1" x14ac:dyDescent="0.2">
      <c r="A47" s="5" t="s">
        <v>38</v>
      </c>
      <c r="B47" s="16"/>
      <c r="C47" s="16"/>
    </row>
    <row r="48" spans="1:3" s="1" customFormat="1" ht="14.25" customHeight="1" x14ac:dyDescent="0.2">
      <c r="A48" s="7" t="s">
        <v>3</v>
      </c>
      <c r="B48" s="8">
        <v>0</v>
      </c>
      <c r="C48" s="8">
        <v>0</v>
      </c>
    </row>
    <row r="49" spans="1:10" x14ac:dyDescent="0.2">
      <c r="A49" s="9" t="s">
        <v>39</v>
      </c>
      <c r="B49" s="16">
        <v>0</v>
      </c>
      <c r="C49" s="16">
        <v>0</v>
      </c>
      <c r="H49" s="1"/>
      <c r="I49" s="1"/>
      <c r="J49" s="1"/>
    </row>
    <row r="50" spans="1:10" x14ac:dyDescent="0.2">
      <c r="A50" s="9" t="s">
        <v>40</v>
      </c>
      <c r="B50" s="16">
        <v>0</v>
      </c>
      <c r="C50" s="16">
        <v>0</v>
      </c>
      <c r="H50" s="1"/>
      <c r="I50" s="1"/>
      <c r="J50" s="1"/>
    </row>
    <row r="51" spans="1:10" x14ac:dyDescent="0.2">
      <c r="A51" s="9" t="s">
        <v>41</v>
      </c>
      <c r="B51" s="16">
        <v>0</v>
      </c>
      <c r="C51" s="16">
        <v>0</v>
      </c>
      <c r="H51" s="1"/>
      <c r="I51" s="1"/>
      <c r="J51" s="1"/>
    </row>
    <row r="52" spans="1:10" x14ac:dyDescent="0.2">
      <c r="A52" s="9" t="s">
        <v>42</v>
      </c>
      <c r="B52" s="16">
        <v>0</v>
      </c>
      <c r="C52" s="16">
        <v>0</v>
      </c>
      <c r="H52" s="1"/>
      <c r="I52" s="1"/>
      <c r="J52" s="1"/>
    </row>
    <row r="53" spans="1:10" ht="12" customHeight="1" x14ac:dyDescent="0.2">
      <c r="A53" s="13"/>
      <c r="B53" s="16"/>
      <c r="C53" s="16"/>
      <c r="H53" s="1"/>
      <c r="I53" s="1"/>
      <c r="J53" s="1"/>
    </row>
    <row r="54" spans="1:10" ht="14.25" customHeight="1" x14ac:dyDescent="0.2">
      <c r="A54" s="7" t="s">
        <v>14</v>
      </c>
      <c r="B54" s="8">
        <v>0</v>
      </c>
      <c r="C54" s="8">
        <v>0</v>
      </c>
      <c r="H54" s="1"/>
      <c r="I54" s="1"/>
      <c r="J54" s="1"/>
    </row>
    <row r="55" spans="1:10" x14ac:dyDescent="0.2">
      <c r="A55" s="9" t="s">
        <v>43</v>
      </c>
      <c r="B55" s="10">
        <v>0</v>
      </c>
      <c r="C55" s="10">
        <v>0</v>
      </c>
      <c r="H55" s="1"/>
      <c r="I55" s="1"/>
      <c r="J55" s="1"/>
    </row>
    <row r="56" spans="1:10" x14ac:dyDescent="0.2">
      <c r="A56" s="9" t="s">
        <v>40</v>
      </c>
      <c r="B56" s="10">
        <v>0</v>
      </c>
      <c r="C56" s="10">
        <v>0</v>
      </c>
      <c r="H56" s="1"/>
      <c r="I56" s="1"/>
      <c r="J56" s="1"/>
    </row>
    <row r="57" spans="1:10" x14ac:dyDescent="0.2">
      <c r="A57" s="9" t="s">
        <v>41</v>
      </c>
      <c r="B57" s="10">
        <v>0</v>
      </c>
      <c r="C57" s="10">
        <v>0</v>
      </c>
      <c r="H57" s="1"/>
      <c r="I57" s="1"/>
      <c r="J57" s="1"/>
    </row>
    <row r="58" spans="1:10" x14ac:dyDescent="0.2">
      <c r="A58" s="9" t="s">
        <v>44</v>
      </c>
      <c r="B58" s="10">
        <v>0</v>
      </c>
      <c r="C58" s="10">
        <v>0</v>
      </c>
      <c r="E58" s="17">
        <v>16671.599999999999</v>
      </c>
      <c r="H58" s="1"/>
      <c r="I58" s="1"/>
      <c r="J58" s="1"/>
    </row>
    <row r="59" spans="1:10" ht="14.25" customHeight="1" x14ac:dyDescent="0.2">
      <c r="A59" s="5" t="s">
        <v>45</v>
      </c>
      <c r="B59" s="8">
        <v>0</v>
      </c>
      <c r="C59" s="8">
        <v>0</v>
      </c>
      <c r="H59" s="1"/>
      <c r="I59" s="1"/>
      <c r="J59" s="1"/>
    </row>
    <row r="60" spans="1:10" ht="12" customHeight="1" x14ac:dyDescent="0.2">
      <c r="A60" s="15"/>
      <c r="B60" s="8"/>
      <c r="C60" s="8"/>
      <c r="E60" s="14"/>
      <c r="F60" s="14"/>
      <c r="G60" s="14"/>
      <c r="H60" s="14"/>
      <c r="I60" s="14"/>
      <c r="J60" s="14"/>
    </row>
    <row r="61" spans="1:10" ht="15" customHeight="1" x14ac:dyDescent="0.2">
      <c r="A61" s="5" t="s">
        <v>46</v>
      </c>
      <c r="B61" s="8">
        <f>+B33-B41</f>
        <v>4303945.5799999833</v>
      </c>
      <c r="C61" s="8">
        <f>+C33-C41</f>
        <v>844908.55999999645</v>
      </c>
      <c r="E61" s="14">
        <v>0</v>
      </c>
      <c r="F61" s="14"/>
      <c r="G61" s="14"/>
      <c r="H61" s="14"/>
      <c r="I61" s="14"/>
      <c r="J61" s="14"/>
    </row>
    <row r="62" spans="1:10" ht="12" customHeight="1" x14ac:dyDescent="0.2">
      <c r="A62" s="15"/>
      <c r="B62" s="8"/>
      <c r="C62" s="8"/>
      <c r="E62" s="14"/>
      <c r="F62" s="14"/>
      <c r="G62" s="14"/>
      <c r="H62" s="14"/>
      <c r="I62" s="14"/>
      <c r="J62" s="14"/>
    </row>
    <row r="63" spans="1:10" ht="15.75" customHeight="1" x14ac:dyDescent="0.2">
      <c r="A63" s="5" t="s">
        <v>47</v>
      </c>
      <c r="B63" s="18">
        <f>C65</f>
        <v>8278984.5620000083</v>
      </c>
      <c r="C63" s="18">
        <v>7434076.0020000115</v>
      </c>
      <c r="E63" s="14">
        <v>0</v>
      </c>
      <c r="F63" s="14"/>
      <c r="G63" s="14"/>
      <c r="H63" s="14"/>
      <c r="I63" s="14"/>
      <c r="J63" s="14"/>
    </row>
    <row r="64" spans="1:10" ht="11.25" customHeight="1" x14ac:dyDescent="0.2">
      <c r="A64" s="15"/>
      <c r="B64" s="18"/>
      <c r="C64" s="18"/>
      <c r="E64" s="14"/>
      <c r="F64" s="14"/>
      <c r="G64" s="14"/>
      <c r="H64" s="14"/>
      <c r="I64" s="14"/>
      <c r="J64" s="14"/>
    </row>
    <row r="65" spans="1:10" ht="13.5" customHeight="1" x14ac:dyDescent="0.2">
      <c r="A65" s="5" t="s">
        <v>48</v>
      </c>
      <c r="B65" s="18">
        <f>+B61+B63</f>
        <v>12582930.141999992</v>
      </c>
      <c r="C65" s="18">
        <f>+C61+C63</f>
        <v>8278984.5620000083</v>
      </c>
      <c r="E65" s="14">
        <v>0</v>
      </c>
      <c r="F65" s="14">
        <v>0</v>
      </c>
      <c r="G65" s="14"/>
      <c r="H65" s="19">
        <f>+B65-[10]ESF!B5</f>
        <v>1.9999910145998001E-3</v>
      </c>
      <c r="I65" s="14">
        <f>+C65-[10]ESF!C5</f>
        <v>2.0000087097287178E-3</v>
      </c>
      <c r="J65" s="14"/>
    </row>
    <row r="66" spans="1:10" x14ac:dyDescent="0.2">
      <c r="A66" s="20"/>
      <c r="B66" s="21"/>
      <c r="C66" s="22"/>
      <c r="E66" s="14"/>
      <c r="F66" s="14"/>
      <c r="G66" s="14"/>
      <c r="H66" s="14"/>
      <c r="I66" s="14"/>
      <c r="J66" s="14"/>
    </row>
    <row r="67" spans="1:10" s="24" customFormat="1" ht="12" customHeight="1" x14ac:dyDescent="0.2">
      <c r="A67" s="23"/>
      <c r="E67" s="25"/>
      <c r="F67" s="14"/>
      <c r="G67" s="14"/>
      <c r="H67" s="14"/>
      <c r="I67" s="14"/>
      <c r="J67" s="14"/>
    </row>
    <row r="68" spans="1:10" s="28" customFormat="1" ht="28.5" customHeight="1" x14ac:dyDescent="0.2">
      <c r="A68" s="37" t="s">
        <v>49</v>
      </c>
      <c r="B68" s="37"/>
      <c r="C68" s="37"/>
      <c r="D68" s="26"/>
      <c r="E68" s="26"/>
      <c r="F68" s="27"/>
      <c r="G68" s="27"/>
      <c r="H68" s="27"/>
      <c r="I68" s="27"/>
      <c r="J68" s="27"/>
    </row>
    <row r="69" spans="1:10" x14ac:dyDescent="0.2">
      <c r="A69" s="29"/>
      <c r="B69" s="30"/>
      <c r="C69" s="30"/>
      <c r="J69" s="1"/>
    </row>
    <row r="71" spans="1:10" x14ac:dyDescent="0.2">
      <c r="A71" s="1" t="str">
        <f>[11]Hoja2!A1</f>
        <v>Ing. Marisol Suárez Correa</v>
      </c>
      <c r="B71" s="31" t="str">
        <f>[11]Hoja2!C1</f>
        <v xml:space="preserve">C.P. Juan  Lara Centeno </v>
      </c>
    </row>
    <row r="72" spans="1:10" x14ac:dyDescent="0.2">
      <c r="A72" s="1" t="str">
        <f>[11]Hoja2!A2</f>
        <v>Presidenta Suplente del Comité</v>
      </c>
      <c r="B72" s="31" t="str">
        <f>[11]Hoja2!C2</f>
        <v xml:space="preserve">Dirección de Control y Seguimiento de Fideicomisos </v>
      </c>
    </row>
    <row r="78" spans="1:10" x14ac:dyDescent="0.2">
      <c r="A78" s="32"/>
      <c r="J78" s="1"/>
    </row>
    <row r="79" spans="1:10" x14ac:dyDescent="0.2">
      <c r="A79" s="32"/>
      <c r="J79" s="1"/>
    </row>
    <row r="82" spans="2:3" x14ac:dyDescent="0.2">
      <c r="B82" s="33">
        <f>+B65-[10]ESF!B5</f>
        <v>1.9999910145998001E-3</v>
      </c>
      <c r="C82" s="33">
        <f>+C65-[10]ESF!C5</f>
        <v>2.0000087097287178E-3</v>
      </c>
    </row>
  </sheetData>
  <mergeCells count="2">
    <mergeCell ref="A1:C1"/>
    <mergeCell ref="A68:C68"/>
  </mergeCells>
  <dataValidations count="1">
    <dataValidation type="decimal" allowBlank="1" showInputMessage="1" showErrorMessage="1" sqref="B12:C13">
      <formula1>-1.79769313486231E+100</formula1>
      <formula2>1.79769313486231E+100</formula2>
    </dataValidation>
  </dataValidations>
  <printOptions horizontalCentered="1"/>
  <pageMargins left="0.47" right="0.55000000000000004" top="0.34" bottom="0.36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cmanceral</cp:lastModifiedBy>
  <cp:lastPrinted>2025-10-15T21:14:52Z</cp:lastPrinted>
  <dcterms:created xsi:type="dcterms:W3CDTF">2025-10-12T03:46:35Z</dcterms:created>
  <dcterms:modified xsi:type="dcterms:W3CDTF">2025-10-15T21:14:59Z</dcterms:modified>
</cp:coreProperties>
</file>