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 activeTab="7"/>
  </bookViews>
  <sheets>
    <sheet name="Notas a los Edos Financiero " sheetId="1" r:id="rId1"/>
    <sheet name="ACT (2)" sheetId="2" r:id="rId2"/>
    <sheet name="ESF (2)" sheetId="3" r:id="rId3"/>
    <sheet name="VHP (2)" sheetId="4" r:id="rId4"/>
    <sheet name="EFE" sheetId="5" r:id="rId5"/>
    <sheet name="Conciliacion_Ig (2)" sheetId="6" r:id="rId6"/>
    <sheet name="Conciliacion_Eg (2)" sheetId="7" r:id="rId7"/>
    <sheet name="Memoria (2)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'ACT (2)'!$A$93:$C$212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[6]EGRESOS!#REF!</definedName>
    <definedName name="_xlnm.Print_Area" localSheetId="1">'ACT (2)'!$A$1:$F$219</definedName>
    <definedName name="_xlnm.Print_Area" localSheetId="6">'Conciliacion_Eg (2)'!$A$1:$D$48</definedName>
    <definedName name="_xlnm.Print_Area" localSheetId="5">'Conciliacion_Ig (2)'!$A$1:$E$27</definedName>
    <definedName name="_xlnm.Print_Area" localSheetId="4">EFE!$A$1:$E$145</definedName>
    <definedName name="_xlnm.Print_Area" localSheetId="2">'ESF (2)'!$A$1:$J$182</definedName>
    <definedName name="_xlnm.Print_Area" localSheetId="7">'Memoria (2)'!$A$1:$J$67</definedName>
    <definedName name="_xlnm.Print_Area" localSheetId="0">'Notas a los Edos Financiero '!$A$1:$D$57</definedName>
    <definedName name="_xlnm.Print_Area" localSheetId="3">'VHP (2)'!$A$1:$F$36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>[8]REPORTO!#REF!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[10]CH1902!$B$20:$B$20</definedName>
    <definedName name="TCFEEIS">#REF!</definedName>
    <definedName name="_xlnm.Print_Titles" localSheetId="1">'ACT (2)'!$1:$6</definedName>
    <definedName name="_xlnm.Print_Titles" localSheetId="4">EFE!$1:$6</definedName>
    <definedName name="_xlnm.Print_Titles" localSheetId="2">'ESF (2)'!$1:$6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63" i="8"/>
  <c r="B63"/>
  <c r="C62"/>
  <c r="B62"/>
  <c r="C55"/>
  <c r="C52"/>
  <c r="C51"/>
  <c r="H3"/>
  <c r="H2"/>
  <c r="H1"/>
  <c r="C46" i="7"/>
  <c r="B46"/>
  <c r="C45"/>
  <c r="B45"/>
  <c r="C32"/>
  <c r="C31"/>
  <c r="C16"/>
  <c r="C11"/>
  <c r="C8" s="1"/>
  <c r="C6"/>
  <c r="C27" i="6"/>
  <c r="B27"/>
  <c r="C26"/>
  <c r="B26"/>
  <c r="C16"/>
  <c r="C8"/>
  <c r="C6"/>
  <c r="C21" s="1"/>
  <c r="D21" s="1"/>
  <c r="C144" i="5"/>
  <c r="B144"/>
  <c r="C143"/>
  <c r="B143"/>
  <c r="D123"/>
  <c r="C123"/>
  <c r="D116"/>
  <c r="D101" s="1"/>
  <c r="C116"/>
  <c r="C101" s="1"/>
  <c r="D82"/>
  <c r="D81" s="1"/>
  <c r="C82"/>
  <c r="C81" s="1"/>
  <c r="C73"/>
  <c r="C72" s="1"/>
  <c r="D72"/>
  <c r="D68"/>
  <c r="C68"/>
  <c r="C63" s="1"/>
  <c r="C62" s="1"/>
  <c r="C49" s="1"/>
  <c r="D63"/>
  <c r="D48"/>
  <c r="C48"/>
  <c r="D44"/>
  <c r="C44"/>
  <c r="D16"/>
  <c r="D12"/>
  <c r="C12"/>
  <c r="C10"/>
  <c r="C16" s="1"/>
  <c r="H16" s="1"/>
  <c r="E3"/>
  <c r="E2"/>
  <c r="E1"/>
  <c r="D36" i="4"/>
  <c r="B36"/>
  <c r="D35"/>
  <c r="B35"/>
  <c r="G16"/>
  <c r="C16"/>
  <c r="G15"/>
  <c r="C15"/>
  <c r="E3"/>
  <c r="E2"/>
  <c r="E1"/>
  <c r="C181" i="3"/>
  <c r="B181"/>
  <c r="C180"/>
  <c r="B180"/>
  <c r="L110"/>
  <c r="K110"/>
  <c r="K111" s="1"/>
  <c r="E68"/>
  <c r="C68"/>
  <c r="E65"/>
  <c r="E64" s="1"/>
  <c r="L64" s="1"/>
  <c r="D65"/>
  <c r="D64" s="1"/>
  <c r="C65"/>
  <c r="C64" s="1"/>
  <c r="K64" s="1"/>
  <c r="G14"/>
  <c r="F14"/>
  <c r="E14"/>
  <c r="C9"/>
  <c r="H3"/>
  <c r="H2"/>
  <c r="H1"/>
  <c r="C219" i="2"/>
  <c r="B219"/>
  <c r="C218"/>
  <c r="B218"/>
  <c r="D212"/>
  <c r="D211"/>
  <c r="C211"/>
  <c r="C210"/>
  <c r="D209"/>
  <c r="D208"/>
  <c r="D206"/>
  <c r="D205"/>
  <c r="D204"/>
  <c r="D202"/>
  <c r="D201"/>
  <c r="D200"/>
  <c r="C200"/>
  <c r="D207" s="1"/>
  <c r="D199"/>
  <c r="D198"/>
  <c r="D195"/>
  <c r="D194"/>
  <c r="C194"/>
  <c r="D197" s="1"/>
  <c r="D192"/>
  <c r="D191"/>
  <c r="C191"/>
  <c r="D193" s="1"/>
  <c r="C187"/>
  <c r="C182"/>
  <c r="D187" s="1"/>
  <c r="D179"/>
  <c r="D178"/>
  <c r="C178"/>
  <c r="D180" s="1"/>
  <c r="C176"/>
  <c r="D176" s="1"/>
  <c r="C173"/>
  <c r="D175" s="1"/>
  <c r="C170"/>
  <c r="D172" s="1"/>
  <c r="C167"/>
  <c r="D169" s="1"/>
  <c r="D164"/>
  <c r="D163"/>
  <c r="C163"/>
  <c r="D165" s="1"/>
  <c r="D161"/>
  <c r="D160"/>
  <c r="C160"/>
  <c r="D162" s="1"/>
  <c r="D158"/>
  <c r="D157"/>
  <c r="C157"/>
  <c r="D159" s="1"/>
  <c r="D155"/>
  <c r="D154"/>
  <c r="D153"/>
  <c r="C153"/>
  <c r="D152"/>
  <c r="D151"/>
  <c r="D148"/>
  <c r="D147"/>
  <c r="C147"/>
  <c r="D150" s="1"/>
  <c r="D145"/>
  <c r="C145"/>
  <c r="D146" s="1"/>
  <c r="D142"/>
  <c r="C142"/>
  <c r="D144" s="1"/>
  <c r="D139"/>
  <c r="D138"/>
  <c r="C138"/>
  <c r="D141" s="1"/>
  <c r="C133"/>
  <c r="D134" s="1"/>
  <c r="C130"/>
  <c r="D131" s="1"/>
  <c r="C127"/>
  <c r="D128" s="1"/>
  <c r="C125"/>
  <c r="D124"/>
  <c r="C124"/>
  <c r="D125" s="1"/>
  <c r="D121"/>
  <c r="D120"/>
  <c r="D119"/>
  <c r="D117"/>
  <c r="D116"/>
  <c r="D115"/>
  <c r="H113"/>
  <c r="G113"/>
  <c r="D113"/>
  <c r="C113"/>
  <c r="D122" s="1"/>
  <c r="G103"/>
  <c r="C103"/>
  <c r="D110" s="1"/>
  <c r="C96"/>
  <c r="D101" s="1"/>
  <c r="G94"/>
  <c r="D90"/>
  <c r="C90"/>
  <c r="D88"/>
  <c r="D87"/>
  <c r="D84"/>
  <c r="D83"/>
  <c r="C83"/>
  <c r="D86" s="1"/>
  <c r="D81"/>
  <c r="C81"/>
  <c r="D82" s="1"/>
  <c r="C79"/>
  <c r="D80" s="1"/>
  <c r="D78"/>
  <c r="D77"/>
  <c r="D75"/>
  <c r="D74"/>
  <c r="D73"/>
  <c r="C73"/>
  <c r="D76" s="1"/>
  <c r="D72"/>
  <c r="D71"/>
  <c r="D70"/>
  <c r="C70"/>
  <c r="C69"/>
  <c r="C65"/>
  <c r="C64" s="1"/>
  <c r="D63"/>
  <c r="D62"/>
  <c r="D61"/>
  <c r="C61"/>
  <c r="D60"/>
  <c r="D59"/>
  <c r="D58"/>
  <c r="C58"/>
  <c r="D56"/>
  <c r="D55"/>
  <c r="D53"/>
  <c r="D52"/>
  <c r="D51"/>
  <c r="C51"/>
  <c r="D50"/>
  <c r="D49"/>
  <c r="D48"/>
  <c r="C48"/>
  <c r="D54" s="1"/>
  <c r="D47"/>
  <c r="D43"/>
  <c r="D39"/>
  <c r="C39"/>
  <c r="D45" s="1"/>
  <c r="D36"/>
  <c r="C36"/>
  <c r="D37" s="1"/>
  <c r="C30"/>
  <c r="D35" s="1"/>
  <c r="C27"/>
  <c r="D28" s="1"/>
  <c r="D26"/>
  <c r="D25"/>
  <c r="D23"/>
  <c r="D22"/>
  <c r="D21"/>
  <c r="C21"/>
  <c r="D24" s="1"/>
  <c r="D20"/>
  <c r="D19"/>
  <c r="D18"/>
  <c r="D17"/>
  <c r="D16"/>
  <c r="D15"/>
  <c r="D14"/>
  <c r="D13"/>
  <c r="D12"/>
  <c r="D11"/>
  <c r="C11"/>
  <c r="C10" s="1"/>
  <c r="G9"/>
  <c r="E3"/>
  <c r="E2"/>
  <c r="E1"/>
  <c r="B56" i="1"/>
  <c r="B55"/>
  <c r="B50"/>
  <c r="B49"/>
  <c r="D67" i="2" l="1"/>
  <c r="D64"/>
  <c r="D65"/>
  <c r="C57"/>
  <c r="C9" s="1"/>
  <c r="D66"/>
  <c r="D68"/>
  <c r="C136" i="5"/>
  <c r="C147" s="1"/>
  <c r="C40" i="7"/>
  <c r="D40" s="1"/>
  <c r="D62" i="5"/>
  <c r="D49" s="1"/>
  <c r="D136" s="1"/>
  <c r="D147" s="1"/>
  <c r="D29" i="2"/>
  <c r="D46"/>
  <c r="D98"/>
  <c r="D107"/>
  <c r="D129"/>
  <c r="D132"/>
  <c r="D135"/>
  <c r="D31"/>
  <c r="D38"/>
  <c r="D27"/>
  <c r="D30"/>
  <c r="D34"/>
  <c r="D40"/>
  <c r="D44"/>
  <c r="D79"/>
  <c r="D85"/>
  <c r="D89"/>
  <c r="D96"/>
  <c r="D100"/>
  <c r="D103"/>
  <c r="D105"/>
  <c r="D109"/>
  <c r="D114"/>
  <c r="D118"/>
  <c r="D127"/>
  <c r="D130"/>
  <c r="D133"/>
  <c r="D137"/>
  <c r="D140"/>
  <c r="D143"/>
  <c r="D149"/>
  <c r="C156"/>
  <c r="D168"/>
  <c r="D171"/>
  <c r="D174"/>
  <c r="D177"/>
  <c r="D183"/>
  <c r="D190"/>
  <c r="D196"/>
  <c r="D203"/>
  <c r="D99"/>
  <c r="D104"/>
  <c r="D108"/>
  <c r="D112"/>
  <c r="D136"/>
  <c r="D167"/>
  <c r="D170"/>
  <c r="D173"/>
  <c r="D182"/>
  <c r="D186"/>
  <c r="D189"/>
  <c r="D102"/>
  <c r="D185"/>
  <c r="D188"/>
  <c r="D33"/>
  <c r="D32"/>
  <c r="D42"/>
  <c r="C95"/>
  <c r="H103"/>
  <c r="D111"/>
  <c r="D126"/>
  <c r="D41"/>
  <c r="D97"/>
  <c r="D106"/>
  <c r="C123"/>
  <c r="C166"/>
  <c r="C181"/>
  <c r="D184"/>
  <c r="H9" l="1"/>
  <c r="C222"/>
  <c r="C223" s="1"/>
  <c r="C94"/>
  <c r="H94" s="1"/>
</calcChain>
</file>

<file path=xl/sharedStrings.xml><?xml version="1.0" encoding="utf-8"?>
<sst xmlns="http://schemas.openxmlformats.org/spreadsheetml/2006/main" count="870" uniqueCount="617">
  <si>
    <t>Fideicomiso de Alianza para el Campo de Guanajuato</t>
  </si>
  <si>
    <t>Ejercicio:</t>
  </si>
  <si>
    <t>Notas de Desglose y Memoria</t>
  </si>
  <si>
    <t>Periodicidad:</t>
  </si>
  <si>
    <t>Trimestral</t>
  </si>
  <si>
    <t>Del 01 de Enero al 30 de Junio de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</si>
  <si>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</si>
  <si>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</si>
  <si>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</si>
  <si>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</si>
  <si>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</si>
  <si>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</si>
  <si>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</si>
  <si>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</si>
  <si>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</si>
  <si>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</si>
  <si>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</si>
  <si>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</si>
  <si>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</si>
  <si>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</si>
  <si>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</si>
  <si>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</si>
  <si>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</si>
  <si>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</si>
  <si>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</si>
  <si>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</si>
  <si>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</si>
  <si>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</si>
  <si>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</si>
  <si>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</si>
  <si>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</si>
  <si>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</si>
  <si>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</si>
  <si>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</si>
  <si>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</si>
  <si>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</si>
  <si>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</si>
  <si>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</si>
  <si>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</si>
  <si>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</si>
  <si>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</si>
  <si>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</si>
  <si>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</si>
  <si>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</si>
  <si>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</si>
  <si>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</si>
  <si>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</si>
  <si>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</si>
  <si>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</si>
  <si>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</si>
  <si>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</si>
  <si>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</si>
  <si>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</si>
  <si>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</si>
  <si>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</si>
  <si>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</si>
  <si>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</si>
  <si>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</si>
  <si>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</si>
  <si>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</si>
  <si>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</si>
  <si>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</si>
  <si>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</si>
  <si>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</si>
  <si>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</si>
  <si>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</si>
  <si>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</si>
  <si>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</si>
  <si>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</si>
  <si>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</si>
  <si>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del 01 de Enero al 30 de Junio de 2025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</si>
  <si>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</si>
  <si>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</si>
  <si>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</si>
  <si>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</si>
  <si>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</si>
  <si>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</si>
  <si>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</si>
  <si>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</si>
  <si>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</si>
  <si>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</si>
  <si>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</si>
  <si>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</si>
  <si>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</si>
  <si>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</si>
  <si>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</si>
  <si>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</si>
  <si>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</si>
  <si>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</si>
  <si>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</si>
  <si>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</si>
  <si>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</si>
  <si>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</si>
  <si>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</si>
  <si>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</si>
  <si>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</si>
  <si>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</si>
  <si>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</si>
  <si>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</si>
  <si>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</si>
  <si>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</si>
  <si>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</si>
  <si>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</si>
  <si>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</si>
  <si>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</si>
  <si>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</si>
  <si>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</si>
  <si>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</si>
  <si>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</si>
  <si>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</si>
  <si>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</si>
  <si>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</si>
  <si>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</si>
  <si>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</si>
  <si>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</si>
  <si>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</si>
  <si>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</si>
  <si>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</si>
  <si>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</si>
  <si>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</si>
  <si>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</si>
  <si>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</si>
  <si>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</si>
  <si>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</si>
  <si>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</si>
  <si>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</si>
  <si>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</si>
  <si>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</si>
  <si>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</si>
  <si>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</si>
  <si>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</si>
  <si>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</si>
  <si>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</si>
  <si>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</si>
  <si>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</si>
  <si>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</si>
  <si>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</si>
  <si>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</si>
  <si>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</si>
  <si>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</si>
  <si>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</si>
  <si>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</si>
  <si>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</si>
  <si>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</si>
  <si>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</si>
  <si>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</si>
  <si>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</si>
  <si>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</si>
  <si>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</si>
  <si>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</si>
  <si>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</si>
  <si>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</si>
  <si>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</si>
  <si>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</si>
  <si>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</si>
  <si>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</si>
  <si>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</si>
  <si>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</si>
  <si>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</si>
  <si>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</si>
  <si>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</si>
  <si>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</si>
  <si>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</si>
  <si>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</si>
  <si>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</si>
  <si>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</si>
  <si>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</si>
  <si>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</si>
  <si>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</si>
  <si>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</si>
  <si>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</si>
  <si>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</si>
  <si>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</si>
  <si>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</si>
  <si>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</si>
  <si>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</si>
  <si>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</si>
  <si>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</si>
  <si>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</si>
  <si>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</si>
  <si>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</si>
  <si>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</si>
  <si>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</si>
  <si>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</si>
  <si>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</si>
  <si>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</si>
  <si>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</si>
  <si>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</si>
  <si>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</si>
  <si>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</si>
  <si>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</si>
  <si>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</si>
  <si>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</si>
  <si>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</si>
  <si>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</si>
  <si>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</si>
  <si>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</si>
  <si>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</si>
  <si>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</si>
  <si>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</si>
  <si>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</si>
  <si>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</si>
  <si>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</si>
  <si>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</si>
  <si>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</si>
  <si>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</si>
  <si>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</si>
  <si>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</si>
  <si>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</si>
  <si>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</si>
  <si>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</si>
  <si>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</si>
  <si>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</si>
  <si>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</si>
  <si>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</si>
  <si>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</si>
  <si>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</si>
  <si>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</si>
  <si>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</si>
  <si>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</si>
  <si>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</si>
  <si>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</si>
  <si>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</si>
  <si>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</si>
  <si>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</si>
  <si>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</si>
  <si>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</si>
  <si>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</si>
  <si>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</si>
  <si>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</si>
  <si>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</si>
  <si>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</si>
  <si>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</si>
  <si>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</si>
  <si>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</si>
  <si>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</si>
  <si>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</si>
  <si>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</si>
  <si>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</si>
  <si>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</si>
  <si>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</si>
  <si>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</si>
  <si>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</si>
  <si>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</si>
  <si>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</si>
  <si>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</si>
  <si>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</si>
  <si>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</si>
  <si>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</si>
  <si>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</si>
  <si>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</si>
  <si>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</si>
  <si>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</si>
  <si>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</si>
  <si>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</si>
  <si>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</si>
  <si>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</si>
  <si>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</si>
  <si>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</si>
  <si>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</si>
  <si>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</si>
  <si>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</si>
  <si>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</si>
  <si>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</si>
  <si>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</si>
  <si>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</si>
  <si>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</si>
  <si>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</si>
  <si>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Del 01 de enero al 30 de Junio de 2025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</si>
  <si>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</si>
  <si>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</si>
  <si>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</si>
  <si>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</si>
  <si>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</si>
  <si>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</si>
  <si>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</si>
  <si>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</si>
  <si>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</si>
  <si>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</si>
  <si>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</si>
  <si>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</si>
  <si>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</si>
  <si>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</si>
  <si>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</si>
  <si>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</si>
  <si>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</si>
  <si>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</si>
  <si>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</si>
  <si>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</si>
  <si>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</si>
  <si>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</si>
  <si>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</si>
  <si>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</si>
  <si>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</si>
  <si>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</si>
  <si>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</si>
  <si>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</si>
  <si>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</si>
  <si>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</si>
  <si>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</si>
  <si>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</si>
  <si>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</si>
  <si>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</si>
  <si>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</si>
  <si>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</si>
  <si>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</si>
  <si>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</si>
  <si>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</si>
  <si>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</si>
  <si>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</si>
  <si>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</si>
  <si>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</si>
  <si>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</si>
  <si>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</si>
  <si>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</si>
  <si>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</si>
  <si>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</si>
  <si>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</si>
  <si>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</si>
  <si>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</si>
  <si>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</si>
  <si>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</si>
  <si>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</si>
  <si>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</si>
  <si>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</si>
  <si>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</si>
  <si>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</si>
  <si>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</si>
  <si>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</si>
  <si>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</si>
  <si>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</si>
  <si>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VIDA UTIL ESTIMADA</t>
  </si>
  <si>
    <t>33.3% ANUAL</t>
  </si>
  <si>
    <t>GUIA DE VIDA UTIL ESTIMADA Y PORCENTAJES DE DEPRECIACION  PUBLICADAS EN EL DOF EL 15 DE AGOSTO DE 2012</t>
  </si>
  <si>
    <t>Mobiliario y Equipo Educacional y Recreativo</t>
  </si>
  <si>
    <t>Equipo e Instrumental Médico y de Laboratorio</t>
  </si>
  <si>
    <t>Vehículos y Equipo de Transporte</t>
  </si>
  <si>
    <t>10% ANUAL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</si>
  <si>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</si>
  <si>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</si>
  <si>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</si>
  <si>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</si>
  <si>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</si>
  <si>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</si>
  <si>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</si>
  <si>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</si>
  <si>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</si>
  <si>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</si>
  <si>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</si>
  <si>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</si>
  <si>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</si>
  <si>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</si>
  <si>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</si>
  <si>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</si>
  <si>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</si>
  <si>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</si>
  <si>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</si>
  <si>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</si>
  <si>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</si>
  <si>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</si>
  <si>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</si>
  <si>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</si>
  <si>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</si>
  <si>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</si>
  <si>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</si>
  <si>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</si>
  <si>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</si>
  <si>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</si>
  <si>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</si>
  <si>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</si>
  <si>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</si>
  <si>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</si>
  <si>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</si>
  <si>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</si>
  <si>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</si>
  <si>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</si>
  <si>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</si>
  <si>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</si>
  <si>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</si>
  <si>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si existe factibilidad de pago, corresponde a pagos ya devengados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</si>
  <si>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</si>
  <si>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</si>
  <si>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</si>
  <si>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</si>
  <si>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</si>
  <si>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</si>
  <si>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 xml:space="preserve">si existe factibilidad de pago, corresponde a pagos de impuestos mismos que se encuentran ya considerados para pago 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</si>
  <si>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</si>
  <si>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</si>
  <si>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</si>
  <si>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</si>
  <si>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</si>
  <si>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</si>
  <si>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</si>
  <si>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</si>
  <si>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</si>
  <si>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</si>
  <si>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</si>
  <si>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</si>
  <si>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</si>
  <si>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</si>
  <si>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</si>
  <si>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</si>
  <si>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</si>
  <si>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</si>
  <si>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</si>
  <si>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</si>
  <si>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</si>
  <si>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</si>
  <si>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</si>
  <si>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</si>
  <si>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</si>
  <si>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</si>
  <si>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</si>
  <si>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</si>
  <si>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</si>
  <si>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</si>
  <si>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</si>
  <si>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</si>
  <si>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</si>
  <si>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</si>
  <si>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</si>
  <si>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</si>
  <si>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</si>
  <si>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</si>
  <si>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</si>
  <si>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</si>
  <si>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</si>
  <si>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</si>
  <si>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</si>
  <si>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</si>
  <si>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</si>
  <si>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</si>
  <si>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</si>
  <si>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</si>
  <si>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</si>
  <si>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</si>
  <si>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</si>
  <si>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</si>
  <si>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</si>
  <si>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</si>
  <si>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</si>
  <si>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</si>
  <si>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</si>
  <si>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</si>
  <si>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</si>
  <si>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</si>
  <si>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</si>
  <si>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</si>
  <si>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</si>
  <si>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</si>
  <si>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</si>
  <si>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</si>
  <si>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</si>
  <si>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Bajo protesta de decir verdad declaramos que los Estados Financieros y sus notas, son razonablemente correctos 
y son responsabilidad del emisor.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</si>
  <si>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</si>
  <si>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</si>
  <si>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</si>
  <si>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</si>
  <si>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</si>
  <si>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</si>
  <si>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</si>
  <si>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</si>
  <si>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</si>
  <si>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</si>
  <si>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</si>
  <si>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</si>
  <si>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</si>
  <si>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</si>
  <si>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</si>
  <si>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</si>
  <si>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</si>
  <si>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</si>
  <si>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</si>
  <si>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</si>
  <si>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</si>
  <si>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</si>
  <si>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</si>
  <si>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</si>
  <si>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</si>
  <si>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</si>
  <si>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</si>
  <si>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</si>
  <si>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</si>
  <si>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</si>
  <si>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</si>
  <si>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</si>
  <si>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</si>
  <si>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</si>
  <si>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</si>
  <si>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</si>
  <si>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</si>
  <si>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</si>
  <si>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</si>
  <si>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</si>
  <si>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</si>
  <si>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</si>
  <si>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</si>
  <si>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</si>
  <si>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</si>
  <si>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</si>
  <si>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</si>
  <si>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</si>
  <si>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</si>
  <si>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</si>
  <si>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</si>
  <si>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</si>
  <si>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</si>
  <si>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</si>
  <si>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</si>
  <si>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Fideicomiso de Alianza para el Campo de Guanajuato &lt;ALCAMPO&gt;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</si>
  <si>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</si>
  <si>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</si>
  <si>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</si>
  <si>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</si>
  <si>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</si>
  <si>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</si>
  <si>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</si>
  <si>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</si>
  <si>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</si>
  <si>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</si>
  <si>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</si>
  <si>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</si>
  <si>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</si>
  <si>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</si>
  <si>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</si>
  <si>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</si>
  <si>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</si>
  <si>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</si>
  <si>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</si>
  <si>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</si>
  <si>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</si>
  <si>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</si>
  <si>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</si>
  <si>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</si>
  <si>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</si>
  <si>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</si>
  <si>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lo registramos aquí porque se registro en el presupuestario de diciembre pero no se pago hasta enero</t>
  </si>
  <si>
    <t>por lo tanto quedo en 322 como devengado pero no pagado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</si>
  <si>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</si>
  <si>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</si>
  <si>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</si>
  <si>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</si>
  <si>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</si>
  <si>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</si>
  <si>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</si>
  <si>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</si>
  <si>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</si>
  <si>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</si>
  <si>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</si>
  <si>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</si>
  <si>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del 01 de enero al 30 de Junio de 2025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</si>
  <si>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</si>
  <si>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</si>
  <si>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</si>
  <si>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</si>
  <si>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</si>
  <si>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</si>
  <si>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</si>
  <si>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</si>
  <si>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</si>
  <si>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</si>
  <si>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</si>
  <si>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</si>
  <si>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</si>
  <si>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</si>
  <si>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</si>
  <si>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</si>
  <si>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</si>
  <si>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</si>
  <si>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</si>
  <si>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</si>
  <si>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</si>
  <si>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</si>
  <si>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</si>
  <si>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</si>
  <si>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</si>
  <si>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</si>
  <si>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</si>
  <si>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</si>
  <si>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</si>
  <si>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</si>
  <si>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</si>
  <si>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</si>
  <si>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</si>
  <si>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</si>
  <si>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</si>
  <si>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</si>
  <si>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</si>
  <si>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</si>
  <si>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</si>
  <si>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</si>
  <si>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</si>
  <si>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</si>
  <si>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</si>
  <si>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</si>
  <si>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</si>
  <si>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</si>
  <si>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</si>
  <si>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</si>
  <si>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</si>
  <si>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</si>
  <si>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</si>
  <si>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</si>
  <si>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</si>
  <si>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</si>
  <si>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</si>
  <si>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</si>
  <si>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</si>
  <si>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</si>
  <si>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</si>
  <si>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</si>
  <si>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</si>
  <si>
    <t>Ing Marisol Suárez Correa</t>
  </si>
  <si>
    <t>Juan Lara Centeno</t>
  </si>
  <si>
    <t xml:space="preserve">                                            Presidenta Suplente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</si>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</sst>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  <numFmt numFmtId="167" formatCode="_-* #,##0.00\ _€_-;\-* #,##0.00\ _€_-;_-* &quot;-&quot;??\ _€_-;_-@_-"/>
    <numFmt numFmtId="168" formatCode="_-[$$-440A]* #,##0.00_-;\-[$$-440A]* #,##0.00_-;_-[$$-440A]* &quot;-&quot;??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8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4" fillId="0" borderId="0" applyFont="0" applyFill="0" applyBorder="0" applyAlignment="0" applyProtection="0"/>
    <xf numFmtId="0" fontId="1" fillId="0" borderId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4" fontId="2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41" fillId="42" borderId="0" applyNumberFormat="0" applyBorder="0" applyAlignment="0" applyProtection="0"/>
    <xf numFmtId="0" fontId="6" fillId="2" borderId="0" applyNumberFormat="0" applyBorder="0" applyAlignment="0" applyProtection="0"/>
    <xf numFmtId="0" fontId="42" fillId="43" borderId="52" applyNumberFormat="0" applyAlignment="0" applyProtection="0"/>
    <xf numFmtId="0" fontId="11" fillId="6" borderId="4" applyNumberFormat="0" applyAlignment="0" applyProtection="0"/>
    <xf numFmtId="0" fontId="42" fillId="43" borderId="52" applyNumberFormat="0" applyAlignment="0" applyProtection="0"/>
    <xf numFmtId="0" fontId="42" fillId="43" borderId="52" applyNumberFormat="0" applyAlignment="0" applyProtection="0"/>
    <xf numFmtId="0" fontId="42" fillId="43" borderId="52" applyNumberFormat="0" applyAlignment="0" applyProtection="0"/>
    <xf numFmtId="0" fontId="42" fillId="43" borderId="52" applyNumberFormat="0" applyAlignment="0" applyProtection="0"/>
    <xf numFmtId="0" fontId="43" fillId="44" borderId="53" applyNumberFormat="0" applyAlignment="0" applyProtection="0"/>
    <xf numFmtId="0" fontId="13" fillId="7" borderId="7" applyNumberFormat="0" applyAlignment="0" applyProtection="0"/>
    <xf numFmtId="0" fontId="44" fillId="0" borderId="54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46" fillId="45" borderId="52" applyNumberFormat="0" applyAlignment="0" applyProtection="0"/>
    <xf numFmtId="0" fontId="9" fillId="5" borderId="4" applyNumberFormat="0" applyAlignment="0" applyProtection="0"/>
    <xf numFmtId="0" fontId="46" fillId="45" borderId="52" applyNumberFormat="0" applyAlignment="0" applyProtection="0"/>
    <xf numFmtId="0" fontId="46" fillId="45" borderId="52" applyNumberFormat="0" applyAlignment="0" applyProtection="0"/>
    <xf numFmtId="0" fontId="46" fillId="45" borderId="52" applyNumberFormat="0" applyAlignment="0" applyProtection="0"/>
    <xf numFmtId="0" fontId="46" fillId="45" borderId="52" applyNumberFormat="0" applyAlignment="0" applyProtection="0"/>
    <xf numFmtId="165" fontId="2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2" fontId="47" fillId="0" borderId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Protection="0">
      <alignment horizont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46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4" fillId="45" borderId="0" applyNumberFormat="0" applyBorder="0" applyAlignment="0" applyProtection="0"/>
    <xf numFmtId="0" fontId="8" fillId="4" borderId="0" applyNumberFormat="0" applyBorder="0" applyAlignment="0" applyProtection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168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29" fillId="0" borderId="0">
      <alignment vertical="center"/>
    </xf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52" fillId="0" borderId="0"/>
    <xf numFmtId="0" fontId="29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56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29" fillId="47" borderId="5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43" borderId="56" applyNumberFormat="0" applyAlignment="0" applyProtection="0"/>
    <xf numFmtId="0" fontId="10" fillId="6" borderId="5" applyNumberFormat="0" applyAlignment="0" applyProtection="0"/>
    <xf numFmtId="0" fontId="58" fillId="43" borderId="56" applyNumberFormat="0" applyAlignment="0" applyProtection="0"/>
    <xf numFmtId="0" fontId="58" fillId="43" borderId="56" applyNumberFormat="0" applyAlignment="0" applyProtection="0"/>
    <xf numFmtId="0" fontId="58" fillId="43" borderId="56" applyNumberFormat="0" applyAlignment="0" applyProtection="0"/>
    <xf numFmtId="0" fontId="58" fillId="43" borderId="56" applyNumberFormat="0" applyAlignment="0" applyProtection="0"/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60" fillId="49" borderId="57" applyNumberFormat="0" applyProtection="0">
      <alignment horizontal="center" vertical="center" wrapText="1"/>
    </xf>
    <xf numFmtId="4" fontId="60" fillId="49" borderId="57" applyNumberFormat="0" applyProtection="0">
      <alignment horizontal="center" vertical="center" wrapText="1"/>
    </xf>
    <xf numFmtId="4" fontId="60" fillId="49" borderId="57" applyNumberFormat="0" applyProtection="0">
      <alignment horizontal="center" vertical="center" wrapText="1"/>
    </xf>
    <xf numFmtId="4" fontId="60" fillId="49" borderId="57" applyNumberFormat="0" applyProtection="0">
      <alignment horizontal="center" vertical="center" wrapText="1"/>
    </xf>
    <xf numFmtId="4" fontId="60" fillId="49" borderId="57" applyNumberFormat="0" applyProtection="0">
      <alignment horizontal="center" vertical="center" wrapText="1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59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2" fillId="50" borderId="57" applyNumberFormat="0" applyProtection="0">
      <alignment horizontal="center" vertical="center" wrapText="1"/>
    </xf>
    <xf numFmtId="4" fontId="62" fillId="50" borderId="57" applyNumberFormat="0" applyProtection="0">
      <alignment horizontal="center" vertical="center" wrapText="1"/>
    </xf>
    <xf numFmtId="4" fontId="62" fillId="50" borderId="57" applyNumberFormat="0" applyProtection="0">
      <alignment horizontal="center" vertical="center" wrapText="1"/>
    </xf>
    <xf numFmtId="4" fontId="62" fillId="50" borderId="57" applyNumberFormat="0" applyProtection="0">
      <alignment horizontal="center" vertical="center" wrapText="1"/>
    </xf>
    <xf numFmtId="4" fontId="62" fillId="50" borderId="57" applyNumberFormat="0" applyProtection="0">
      <alignment horizontal="center" vertical="center" wrapText="1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61" fillId="48" borderId="57" applyNumberFormat="0" applyProtection="0">
      <alignment vertical="center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63" fillId="49" borderId="57" applyNumberFormat="0" applyProtection="0">
      <alignment horizontal="left" vertical="center" wrapText="1"/>
    </xf>
    <xf numFmtId="4" fontId="63" fillId="49" borderId="57" applyNumberFormat="0" applyProtection="0">
      <alignment horizontal="left" vertical="center" wrapText="1"/>
    </xf>
    <xf numFmtId="4" fontId="63" fillId="49" borderId="57" applyNumberFormat="0" applyProtection="0">
      <alignment horizontal="left" vertical="center" wrapText="1"/>
    </xf>
    <xf numFmtId="4" fontId="63" fillId="49" borderId="57" applyNumberFormat="0" applyProtection="0">
      <alignment horizontal="left" vertical="center" wrapText="1"/>
    </xf>
    <xf numFmtId="4" fontId="63" fillId="49" borderId="57" applyNumberFormat="0" applyProtection="0">
      <alignment horizontal="left" vertical="center" wrapTex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4" fontId="59" fillId="48" borderId="57" applyNumberFormat="0" applyProtection="0">
      <alignment horizontal="left" vertical="center" indent="1"/>
    </xf>
    <xf numFmtId="0" fontId="59" fillId="48" borderId="57" applyNumberFormat="0" applyProtection="0">
      <alignment horizontal="left" vertical="top" indent="1"/>
    </xf>
    <xf numFmtId="0" fontId="59" fillId="48" borderId="57" applyNumberFormat="0" applyProtection="0">
      <alignment horizontal="left" vertical="top" indent="1"/>
    </xf>
    <xf numFmtId="0" fontId="59" fillId="48" borderId="57" applyNumberFormat="0" applyProtection="0">
      <alignment horizontal="left" vertical="top" indent="1"/>
    </xf>
    <xf numFmtId="0" fontId="59" fillId="48" borderId="57" applyNumberFormat="0" applyProtection="0">
      <alignment horizontal="left" vertical="top" indent="1"/>
    </xf>
    <xf numFmtId="0" fontId="59" fillId="48" borderId="57" applyNumberFormat="0" applyProtection="0">
      <alignment horizontal="left" vertical="top" indent="1"/>
    </xf>
    <xf numFmtId="4" fontId="59" fillId="51" borderId="0" applyNumberFormat="0" applyProtection="0">
      <alignment horizontal="left" vertical="center" indent="1"/>
    </xf>
    <xf numFmtId="4" fontId="59" fillId="51" borderId="0" applyNumberFormat="0" applyProtection="0">
      <alignment horizontal="left" vertical="center" indent="1"/>
    </xf>
    <xf numFmtId="4" fontId="64" fillId="52" borderId="0" applyNumberFormat="0" applyProtection="0">
      <alignment horizontal="left" vertical="center" wrapText="1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6" fillId="54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3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6" fillId="56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5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6" fillId="58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7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6" fillId="60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59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6" fillId="62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61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6" fillId="63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49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6" fillId="65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4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6" fillId="67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6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6" fillId="69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65" fillId="68" borderId="57" applyNumberFormat="0" applyProtection="0">
      <alignment horizontal="right" vertical="center"/>
    </xf>
    <xf numFmtId="4" fontId="59" fillId="70" borderId="58" applyNumberFormat="0" applyProtection="0">
      <alignment horizontal="left" vertical="center" indent="1"/>
    </xf>
    <xf numFmtId="4" fontId="59" fillId="70" borderId="58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7" fillId="70" borderId="55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7" fillId="72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8" fillId="73" borderId="0" applyNumberFormat="0" applyProtection="0">
      <alignment horizontal="left" vertical="center" indent="1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6" fillId="74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51" borderId="57" applyNumberFormat="0" applyProtection="0">
      <alignment horizontal="right" vertical="center"/>
    </xf>
    <xf numFmtId="4" fontId="65" fillId="7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65" fillId="7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65" fillId="51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4" fontId="29" fillId="0" borderId="0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center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73" borderId="57" applyNumberFormat="0" applyProtection="0">
      <alignment horizontal="left" vertical="top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center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51" borderId="57" applyNumberFormat="0" applyProtection="0">
      <alignment horizontal="left" vertical="top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center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5" borderId="57" applyNumberFormat="0" applyProtection="0">
      <alignment horizontal="left" vertical="top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center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71" borderId="57" applyNumberFormat="0" applyProtection="0">
      <alignment horizontal="left" vertical="top" indent="1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0" fontId="29" fillId="52" borderId="59" applyNumberFormat="0">
      <protection locked="0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6" fillId="77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5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70" fillId="77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9" fillId="76" borderId="57" applyNumberFormat="0" applyProtection="0">
      <alignment vertical="center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8" fillId="74" borderId="60" applyNumberFormat="0" applyProtection="0">
      <alignment horizontal="left" vertical="center" indent="1"/>
    </xf>
    <xf numFmtId="4" fontId="68" fillId="74" borderId="60" applyNumberFormat="0" applyProtection="0">
      <alignment horizontal="left" vertical="center" indent="1"/>
    </xf>
    <xf numFmtId="4" fontId="68" fillId="74" borderId="60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4" fontId="65" fillId="76" borderId="57" applyNumberFormat="0" applyProtection="0">
      <alignment horizontal="left" vertical="center" indent="1"/>
    </xf>
    <xf numFmtId="0" fontId="65" fillId="76" borderId="57" applyNumberFormat="0" applyProtection="0">
      <alignment horizontal="left" vertical="top" indent="1"/>
    </xf>
    <xf numFmtId="0" fontId="65" fillId="76" borderId="57" applyNumberFormat="0" applyProtection="0">
      <alignment horizontal="left" vertical="top" indent="1"/>
    </xf>
    <xf numFmtId="0" fontId="65" fillId="76" borderId="57" applyNumberFormat="0" applyProtection="0">
      <alignment horizontal="left" vertical="top" indent="1"/>
    </xf>
    <xf numFmtId="0" fontId="65" fillId="76" borderId="57" applyNumberFormat="0" applyProtection="0">
      <alignment horizontal="left" vertical="top" indent="1"/>
    </xf>
    <xf numFmtId="0" fontId="65" fillId="76" borderId="57" applyNumberFormat="0" applyProtection="0">
      <alignment horizontal="left" vertical="top" indent="1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71" fillId="52" borderId="61" applyNumberFormat="0" applyProtection="0">
      <alignment horizontal="center" vertical="center" wrapText="1"/>
    </xf>
    <xf numFmtId="4" fontId="71" fillId="52" borderId="61" applyNumberFormat="0" applyProtection="0">
      <alignment horizontal="center" vertical="center" wrapText="1"/>
    </xf>
    <xf numFmtId="4" fontId="71" fillId="52" borderId="61" applyNumberFormat="0" applyProtection="0">
      <alignment horizontal="center" vertical="center" wrapText="1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5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70" fillId="77" borderId="57" applyNumberFormat="0" applyProtection="0">
      <alignment horizontal="center" vertical="center" wrapText="1"/>
    </xf>
    <xf numFmtId="4" fontId="70" fillId="77" borderId="57" applyNumberFormat="0" applyProtection="0">
      <alignment horizontal="center" vertical="center" wrapText="1"/>
    </xf>
    <xf numFmtId="4" fontId="70" fillId="77" borderId="57" applyNumberFormat="0" applyProtection="0">
      <alignment horizontal="center" vertical="center" wrapText="1"/>
    </xf>
    <xf numFmtId="4" fontId="70" fillId="77" borderId="57" applyNumberFormat="0" applyProtection="0">
      <alignment horizontal="center" vertical="center" wrapText="1"/>
    </xf>
    <xf numFmtId="4" fontId="70" fillId="77" borderId="57" applyNumberFormat="0" applyProtection="0">
      <alignment horizontal="center" vertical="center" wrapText="1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9" fillId="71" borderId="57" applyNumberFormat="0" applyProtection="0">
      <alignment horizontal="right" vertical="center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72" fillId="78" borderId="61" applyNumberFormat="0" applyProtection="0">
      <alignment horizontal="left" vertical="center" wrapText="1"/>
    </xf>
    <xf numFmtId="4" fontId="72" fillId="78" borderId="61" applyNumberFormat="0" applyProtection="0">
      <alignment horizontal="left" vertical="center" wrapText="1"/>
    </xf>
    <xf numFmtId="4" fontId="72" fillId="78" borderId="61" applyNumberFormat="0" applyProtection="0">
      <alignment horizontal="left" vertical="center" wrapTex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4" fontId="65" fillId="51" borderId="57" applyNumberFormat="0" applyProtection="0">
      <alignment horizontal="left" vertical="center" indent="1"/>
    </xf>
    <xf numFmtId="0" fontId="65" fillId="51" borderId="57" applyNumberFormat="0" applyProtection="0">
      <alignment horizontal="left" vertical="top" indent="1"/>
    </xf>
    <xf numFmtId="0" fontId="65" fillId="51" borderId="57" applyNumberFormat="0" applyProtection="0">
      <alignment horizontal="left" vertical="top" indent="1"/>
    </xf>
    <xf numFmtId="0" fontId="65" fillId="51" borderId="57" applyNumberFormat="0" applyProtection="0">
      <alignment horizontal="left" vertical="top" indent="1"/>
    </xf>
    <xf numFmtId="0" fontId="65" fillId="51" borderId="57" applyNumberFormat="0" applyProtection="0">
      <alignment horizontal="left" vertical="top" indent="1"/>
    </xf>
    <xf numFmtId="0" fontId="65" fillId="51" borderId="57" applyNumberFormat="0" applyProtection="0">
      <alignment horizontal="left" vertical="top" indent="1"/>
    </xf>
    <xf numFmtId="4" fontId="73" fillId="79" borderId="0" applyNumberFormat="0" applyProtection="0">
      <alignment horizontal="left" vertical="center" indent="1"/>
    </xf>
    <xf numFmtId="4" fontId="73" fillId="79" borderId="0" applyNumberFormat="0" applyProtection="0">
      <alignment horizontal="left" vertical="center" indent="1"/>
    </xf>
    <xf numFmtId="4" fontId="73" fillId="79" borderId="0" applyNumberFormat="0" applyProtection="0">
      <alignment horizontal="left" vertical="center" indent="1"/>
    </xf>
    <xf numFmtId="4" fontId="73" fillId="79" borderId="0" applyNumberFormat="0" applyProtection="0">
      <alignment horizontal="left" vertical="center" indent="1"/>
    </xf>
    <xf numFmtId="4" fontId="73" fillId="79" borderId="0" applyNumberFormat="0" applyProtection="0">
      <alignment horizontal="left" vertical="center" indent="1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5" fillId="77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4" fontId="74" fillId="71" borderId="57" applyNumberFormat="0" applyProtection="0">
      <alignment horizontal="right" vertical="center"/>
    </xf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9" fillId="0" borderId="62" applyNumberFormat="0" applyFill="0" applyAlignment="0" applyProtection="0"/>
    <xf numFmtId="0" fontId="80" fillId="0" borderId="63" applyNumberFormat="0" applyFill="0" applyAlignment="0" applyProtection="0"/>
    <xf numFmtId="0" fontId="4" fillId="0" borderId="2" applyNumberFormat="0" applyFill="0" applyAlignment="0" applyProtection="0"/>
    <xf numFmtId="0" fontId="45" fillId="0" borderId="64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81" fillId="0" borderId="66" applyNumberFormat="0" applyFill="0" applyAlignment="0" applyProtection="0"/>
    <xf numFmtId="0" fontId="81" fillId="0" borderId="66" applyNumberFormat="0" applyFill="0" applyAlignment="0" applyProtection="0"/>
    <xf numFmtId="0" fontId="81" fillId="0" borderId="66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16" fillId="0" borderId="9" applyNumberFormat="0" applyFill="0" applyAlignment="0" applyProtection="0"/>
    <xf numFmtId="0" fontId="47" fillId="0" borderId="65" applyNumberFormat="0" applyFill="0" applyAlignment="0" applyProtection="0"/>
    <xf numFmtId="0" fontId="16" fillId="0" borderId="9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  <xf numFmtId="0" fontId="47" fillId="0" borderId="65" applyNumberFormat="0" applyFill="0" applyAlignment="0" applyProtection="0"/>
  </cellStyleXfs>
  <cellXfs count="187">
    <xf numFmtId="0" fontId="0" fillId="0" borderId="0" xfId="0"/>
    <xf numFmtId="0" fontId="18" fillId="33" borderId="10" xfId="2" applyFont="1" applyFill="1" applyBorder="1" applyAlignment="1">
      <alignment horizontal="center" vertical="center"/>
    </xf>
    <xf numFmtId="0" fontId="19" fillId="0" borderId="11" xfId="2" applyFont="1" applyBorder="1"/>
    <xf numFmtId="0" fontId="18" fillId="33" borderId="11" xfId="2" applyFont="1" applyFill="1" applyBorder="1" applyAlignment="1">
      <alignment horizontal="right" vertical="center"/>
    </xf>
    <xf numFmtId="0" fontId="18" fillId="33" borderId="12" xfId="2" applyFont="1" applyFill="1" applyBorder="1" applyAlignment="1">
      <alignment horizontal="left" vertical="center"/>
    </xf>
    <xf numFmtId="0" fontId="20" fillId="0" borderId="0" xfId="2" applyFont="1"/>
    <xf numFmtId="0" fontId="18" fillId="33" borderId="13" xfId="2" applyFont="1" applyFill="1" applyBorder="1" applyAlignment="1">
      <alignment horizontal="center" vertical="center"/>
    </xf>
    <xf numFmtId="0" fontId="19" fillId="0" borderId="0" xfId="2" applyFont="1"/>
    <xf numFmtId="0" fontId="18" fillId="33" borderId="0" xfId="2" applyFont="1" applyFill="1" applyAlignment="1">
      <alignment horizontal="right" vertical="center"/>
    </xf>
    <xf numFmtId="0" fontId="18" fillId="33" borderId="14" xfId="2" applyFont="1" applyFill="1" applyBorder="1" applyAlignment="1">
      <alignment vertical="center"/>
    </xf>
    <xf numFmtId="0" fontId="18" fillId="34" borderId="0" xfId="2" applyFont="1" applyFill="1" applyAlignment="1">
      <alignment horizontal="right" vertical="center"/>
    </xf>
    <xf numFmtId="0" fontId="18" fillId="34" borderId="14" xfId="2" applyFont="1" applyFill="1" applyBorder="1" applyAlignment="1">
      <alignment horizontal="left" vertical="center"/>
    </xf>
    <xf numFmtId="0" fontId="18" fillId="33" borderId="15" xfId="2" applyFont="1" applyFill="1" applyBorder="1" applyAlignment="1">
      <alignment horizontal="center" vertical="center"/>
    </xf>
    <xf numFmtId="0" fontId="19" fillId="0" borderId="16" xfId="2" applyFont="1" applyBorder="1"/>
    <xf numFmtId="0" fontId="18" fillId="33" borderId="16" xfId="2" applyFont="1" applyFill="1" applyBorder="1" applyAlignment="1">
      <alignment horizontal="center" vertical="center"/>
    </xf>
    <xf numFmtId="0" fontId="18" fillId="33" borderId="17" xfId="2" applyFont="1" applyFill="1" applyBorder="1" applyAlignment="1">
      <alignment horizontal="center" vertical="center"/>
    </xf>
    <xf numFmtId="0" fontId="18" fillId="35" borderId="18" xfId="2" applyFont="1" applyFill="1" applyBorder="1" applyAlignment="1">
      <alignment horizontal="center" vertical="center" wrapText="1"/>
    </xf>
    <xf numFmtId="0" fontId="18" fillId="35" borderId="19" xfId="2" applyFont="1" applyFill="1" applyBorder="1" applyAlignment="1">
      <alignment horizontal="center" vertical="center"/>
    </xf>
    <xf numFmtId="0" fontId="21" fillId="0" borderId="0" xfId="2" applyFont="1"/>
    <xf numFmtId="0" fontId="18" fillId="0" borderId="20" xfId="2" applyFont="1" applyBorder="1" applyAlignment="1">
      <alignment horizontal="center"/>
    </xf>
    <xf numFmtId="0" fontId="21" fillId="0" borderId="21" xfId="2" applyFont="1" applyBorder="1"/>
    <xf numFmtId="0" fontId="18" fillId="0" borderId="22" xfId="2" applyFont="1" applyBorder="1" applyAlignment="1">
      <alignment horizontal="center"/>
    </xf>
    <xf numFmtId="0" fontId="18" fillId="0" borderId="23" xfId="2" applyFont="1" applyBorder="1" applyAlignment="1">
      <alignment horizontal="center"/>
    </xf>
    <xf numFmtId="0" fontId="18" fillId="0" borderId="23" xfId="2" applyFont="1" applyBorder="1" applyAlignment="1">
      <alignment horizontal="left"/>
    </xf>
    <xf numFmtId="0" fontId="22" fillId="0" borderId="22" xfId="2" applyFont="1" applyBorder="1" applyAlignment="1">
      <alignment horizontal="center"/>
    </xf>
    <xf numFmtId="0" fontId="21" fillId="0" borderId="23" xfId="2" applyFont="1" applyBorder="1"/>
    <xf numFmtId="0" fontId="20" fillId="0" borderId="24" xfId="2" applyFont="1" applyBorder="1"/>
    <xf numFmtId="0" fontId="20" fillId="0" borderId="25" xfId="2" applyFont="1" applyBorder="1"/>
    <xf numFmtId="0" fontId="22" fillId="0" borderId="24" xfId="2" applyFont="1" applyBorder="1" applyAlignment="1">
      <alignment horizontal="center"/>
    </xf>
    <xf numFmtId="0" fontId="22" fillId="0" borderId="23" xfId="2" applyFont="1" applyBorder="1"/>
    <xf numFmtId="0" fontId="18" fillId="0" borderId="24" xfId="2" applyFont="1" applyBorder="1" applyAlignment="1">
      <alignment horizontal="center"/>
    </xf>
    <xf numFmtId="0" fontId="23" fillId="0" borderId="23" xfId="2" applyFont="1" applyBorder="1" applyAlignment="1">
      <alignment horizontal="left"/>
    </xf>
    <xf numFmtId="0" fontId="18" fillId="0" borderId="26" xfId="2" applyFont="1" applyBorder="1" applyAlignment="1">
      <alignment horizontal="center"/>
    </xf>
    <xf numFmtId="0" fontId="21" fillId="0" borderId="27" xfId="2" applyFont="1" applyBorder="1"/>
    <xf numFmtId="0" fontId="21" fillId="0" borderId="0" xfId="2" applyFont="1" applyAlignment="1">
      <alignment horizontal="left" vertical="top" wrapText="1"/>
    </xf>
    <xf numFmtId="0" fontId="20" fillId="0" borderId="0" xfId="2" applyFont="1"/>
    <xf numFmtId="0" fontId="21" fillId="0" borderId="0" xfId="2" applyFont="1" applyAlignment="1">
      <alignment horizontal="left" vertical="top" wrapText="1"/>
    </xf>
    <xf numFmtId="0" fontId="21" fillId="0" borderId="28" xfId="3" applyFont="1" applyBorder="1" applyAlignment="1" applyProtection="1">
      <alignment horizontal="center" vertical="top" wrapText="1"/>
      <protection locked="0"/>
    </xf>
    <xf numFmtId="0" fontId="21" fillId="0" borderId="0" xfId="3" applyFont="1" applyAlignment="1" applyProtection="1">
      <alignment horizontal="center"/>
      <protection locked="0"/>
    </xf>
    <xf numFmtId="0" fontId="25" fillId="33" borderId="0" xfId="2" applyFont="1" applyFill="1" applyAlignment="1">
      <alignment horizontal="center" vertical="center"/>
    </xf>
    <xf numFmtId="10" fontId="25" fillId="33" borderId="0" xfId="2" applyNumberFormat="1" applyFont="1" applyFill="1" applyAlignment="1">
      <alignment horizontal="right" vertical="center"/>
    </xf>
    <xf numFmtId="0" fontId="18" fillId="33" borderId="0" xfId="2" applyFont="1" applyFill="1" applyAlignment="1">
      <alignment horizontal="left" vertical="center"/>
    </xf>
    <xf numFmtId="0" fontId="25" fillId="33" borderId="0" xfId="2" applyFont="1" applyFill="1" applyAlignment="1">
      <alignment vertical="center"/>
    </xf>
    <xf numFmtId="0" fontId="26" fillId="36" borderId="0" xfId="2" applyFont="1" applyFill="1" applyAlignment="1">
      <alignment horizontal="center" vertical="center"/>
    </xf>
    <xf numFmtId="0" fontId="26" fillId="36" borderId="0" xfId="2" applyFont="1" applyFill="1"/>
    <xf numFmtId="10" fontId="26" fillId="36" borderId="0" xfId="2" applyNumberFormat="1" applyFont="1" applyFill="1"/>
    <xf numFmtId="0" fontId="27" fillId="0" borderId="0" xfId="2" applyFont="1"/>
    <xf numFmtId="10" fontId="27" fillId="0" borderId="0" xfId="2" applyNumberFormat="1" applyFont="1"/>
    <xf numFmtId="0" fontId="28" fillId="37" borderId="0" xfId="2" applyFont="1" applyFill="1"/>
    <xf numFmtId="0" fontId="28" fillId="37" borderId="0" xfId="2" applyFont="1" applyFill="1" applyAlignment="1">
      <alignment horizontal="center"/>
    </xf>
    <xf numFmtId="10" fontId="28" fillId="37" borderId="0" xfId="2" applyNumberFormat="1" applyFont="1" applyFill="1" applyAlignment="1">
      <alignment horizontal="center"/>
    </xf>
    <xf numFmtId="0" fontId="18" fillId="38" borderId="0" xfId="2" applyFont="1" applyFill="1" applyAlignment="1">
      <alignment horizontal="center" vertical="center"/>
    </xf>
    <xf numFmtId="0" fontId="18" fillId="0" borderId="0" xfId="2" applyFont="1" applyAlignment="1">
      <alignment horizontal="left"/>
    </xf>
    <xf numFmtId="3" fontId="29" fillId="0" borderId="0" xfId="4" applyNumberFormat="1" applyFont="1"/>
    <xf numFmtId="10" fontId="21" fillId="0" borderId="0" xfId="2" applyNumberFormat="1" applyFont="1" applyAlignment="1">
      <alignment horizontal="center"/>
    </xf>
    <xf numFmtId="43" fontId="20" fillId="0" borderId="0" xfId="1" applyFont="1"/>
    <xf numFmtId="43" fontId="20" fillId="0" borderId="0" xfId="2" applyNumberFormat="1" applyFont="1"/>
    <xf numFmtId="3" fontId="18" fillId="0" borderId="0" xfId="2" applyNumberFormat="1" applyFont="1"/>
    <xf numFmtId="0" fontId="18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3" fontId="21" fillId="0" borderId="0" xfId="2" applyNumberFormat="1" applyFont="1"/>
    <xf numFmtId="0" fontId="21" fillId="0" borderId="0" xfId="2" applyFont="1" applyAlignment="1">
      <alignment wrapText="1"/>
    </xf>
    <xf numFmtId="0" fontId="18" fillId="0" borderId="0" xfId="2" applyFont="1" applyAlignment="1">
      <alignment horizontal="left" vertical="center" wrapText="1"/>
    </xf>
    <xf numFmtId="0" fontId="18" fillId="0" borderId="0" xfId="2" applyFont="1" applyAlignment="1">
      <alignment horizontal="left" wrapText="1"/>
    </xf>
    <xf numFmtId="0" fontId="18" fillId="38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3" fontId="30" fillId="0" borderId="0" xfId="5" applyNumberFormat="1" applyFont="1" applyFill="1" applyAlignment="1">
      <alignment horizontal="right" vertical="justify"/>
    </xf>
    <xf numFmtId="43" fontId="31" fillId="0" borderId="0" xfId="2" applyNumberFormat="1" applyFont="1"/>
    <xf numFmtId="3" fontId="20" fillId="0" borderId="0" xfId="2" applyNumberFormat="1" applyFont="1"/>
    <xf numFmtId="43" fontId="20" fillId="38" borderId="0" xfId="1" applyFont="1" applyFill="1"/>
    <xf numFmtId="0" fontId="18" fillId="33" borderId="0" xfId="2" applyFont="1" applyFill="1" applyAlignment="1">
      <alignment horizontal="center" vertical="center"/>
    </xf>
    <xf numFmtId="0" fontId="25" fillId="33" borderId="0" xfId="2" applyFont="1" applyFill="1" applyAlignment="1">
      <alignment horizontal="right" vertical="center"/>
    </xf>
    <xf numFmtId="0" fontId="27" fillId="0" borderId="0" xfId="2" applyFont="1" applyAlignment="1">
      <alignment horizontal="center"/>
    </xf>
    <xf numFmtId="3" fontId="27" fillId="0" borderId="0" xfId="2" applyNumberFormat="1" applyFont="1"/>
    <xf numFmtId="3" fontId="27" fillId="39" borderId="0" xfId="2" applyNumberFormat="1" applyFont="1" applyFill="1"/>
    <xf numFmtId="0" fontId="27" fillId="0" borderId="0" xfId="6" applyFont="1"/>
    <xf numFmtId="10" fontId="27" fillId="0" borderId="0" xfId="7" applyNumberFormat="1" applyFont="1"/>
    <xf numFmtId="0" fontId="27" fillId="0" borderId="0" xfId="6" applyFont="1" applyAlignment="1">
      <alignment wrapText="1"/>
    </xf>
    <xf numFmtId="0" fontId="28" fillId="40" borderId="0" xfId="2" applyFont="1" applyFill="1"/>
    <xf numFmtId="4" fontId="27" fillId="0" borderId="0" xfId="2" applyNumberFormat="1" applyFont="1"/>
    <xf numFmtId="0" fontId="27" fillId="0" borderId="0" xfId="3" applyFont="1" applyAlignment="1">
      <alignment horizontal="center"/>
    </xf>
    <xf numFmtId="0" fontId="27" fillId="0" borderId="0" xfId="3" applyFont="1"/>
    <xf numFmtId="0" fontId="27" fillId="0" borderId="0" xfId="2" applyFont="1" applyAlignment="1">
      <alignment horizontal="left" wrapText="1"/>
    </xf>
    <xf numFmtId="0" fontId="25" fillId="0" borderId="0" xfId="2" applyFont="1" applyAlignment="1">
      <alignment horizontal="center"/>
    </xf>
    <xf numFmtId="0" fontId="25" fillId="0" borderId="0" xfId="2" applyFont="1" applyAlignment="1">
      <alignment horizontal="left"/>
    </xf>
    <xf numFmtId="3" fontId="25" fillId="0" borderId="0" xfId="2" applyNumberFormat="1" applyFont="1"/>
    <xf numFmtId="0" fontId="25" fillId="0" borderId="0" xfId="2" applyFont="1"/>
    <xf numFmtId="3" fontId="32" fillId="0" borderId="0" xfId="2" applyNumberFormat="1" applyFont="1"/>
    <xf numFmtId="0" fontId="18" fillId="0" borderId="0" xfId="2" applyFont="1"/>
    <xf numFmtId="0" fontId="27" fillId="0" borderId="0" xfId="2" applyFont="1" applyAlignment="1">
      <alignment horizontal="left"/>
    </xf>
    <xf numFmtId="0" fontId="25" fillId="0" borderId="0" xfId="2" quotePrefix="1" applyFont="1" applyAlignment="1">
      <alignment horizontal="left"/>
    </xf>
    <xf numFmtId="43" fontId="27" fillId="38" borderId="0" xfId="1" applyFont="1" applyFill="1"/>
    <xf numFmtId="0" fontId="18" fillId="33" borderId="29" xfId="2" applyFont="1" applyFill="1" applyBorder="1" applyAlignment="1">
      <alignment horizontal="center" vertical="center"/>
    </xf>
    <xf numFmtId="0" fontId="19" fillId="0" borderId="12" xfId="2" applyFont="1" applyBorder="1"/>
    <xf numFmtId="0" fontId="19" fillId="0" borderId="14" xfId="2" applyFont="1" applyBorder="1"/>
    <xf numFmtId="0" fontId="18" fillId="33" borderId="30" xfId="2" applyFont="1" applyFill="1" applyBorder="1" applyAlignment="1">
      <alignment horizontal="center" vertical="center"/>
    </xf>
    <xf numFmtId="0" fontId="19" fillId="0" borderId="31" xfId="2" applyFont="1" applyBorder="1"/>
    <xf numFmtId="0" fontId="18" fillId="33" borderId="32" xfId="2" applyFont="1" applyFill="1" applyBorder="1" applyAlignment="1">
      <alignment horizontal="center" vertical="center"/>
    </xf>
    <xf numFmtId="0" fontId="25" fillId="33" borderId="29" xfId="2" applyFont="1" applyFill="1" applyBorder="1" applyAlignment="1">
      <alignment vertical="center"/>
    </xf>
    <xf numFmtId="0" fontId="25" fillId="33" borderId="10" xfId="2" applyFont="1" applyFill="1" applyBorder="1" applyAlignment="1">
      <alignment vertical="center"/>
    </xf>
    <xf numFmtId="3" fontId="25" fillId="33" borderId="33" xfId="2" applyNumberFormat="1" applyFont="1" applyFill="1" applyBorder="1" applyAlignment="1">
      <alignment horizontal="right" vertical="center" wrapText="1"/>
    </xf>
    <xf numFmtId="0" fontId="21" fillId="0" borderId="34" xfId="2" applyFont="1" applyBorder="1"/>
    <xf numFmtId="0" fontId="25" fillId="0" borderId="35" xfId="2" applyFont="1" applyBorder="1" applyAlignment="1">
      <alignment vertical="center"/>
    </xf>
    <xf numFmtId="3" fontId="25" fillId="0" borderId="33" xfId="2" applyNumberFormat="1" applyFont="1" applyBorder="1" applyAlignment="1">
      <alignment horizontal="right" vertical="center"/>
    </xf>
    <xf numFmtId="0" fontId="25" fillId="0" borderId="36" xfId="2" applyFont="1" applyBorder="1" applyAlignment="1">
      <alignment vertical="center"/>
    </xf>
    <xf numFmtId="0" fontId="25" fillId="0" borderId="15" xfId="2" applyFont="1" applyBorder="1" applyAlignment="1">
      <alignment vertical="center"/>
    </xf>
    <xf numFmtId="3" fontId="25" fillId="0" borderId="33" xfId="2" applyNumberFormat="1" applyFont="1" applyBorder="1" applyAlignment="1">
      <alignment horizontal="right" vertical="center" wrapText="1"/>
    </xf>
    <xf numFmtId="0" fontId="21" fillId="0" borderId="37" xfId="2" applyFont="1" applyBorder="1" applyAlignment="1">
      <alignment vertical="center"/>
    </xf>
    <xf numFmtId="0" fontId="21" fillId="0" borderId="31" xfId="2" applyFont="1" applyBorder="1" applyAlignment="1">
      <alignment horizontal="left" vertical="center"/>
    </xf>
    <xf numFmtId="3" fontId="27" fillId="0" borderId="33" xfId="2" applyNumberFormat="1" applyFont="1" applyBorder="1" applyAlignment="1">
      <alignment horizontal="right" vertical="center" wrapText="1"/>
    </xf>
    <xf numFmtId="0" fontId="21" fillId="0" borderId="37" xfId="2" applyFont="1" applyBorder="1"/>
    <xf numFmtId="0" fontId="27" fillId="0" borderId="31" xfId="2" applyFont="1" applyBorder="1" applyAlignment="1">
      <alignment horizontal="left" vertical="center" wrapText="1"/>
    </xf>
    <xf numFmtId="0" fontId="27" fillId="0" borderId="37" xfId="2" applyFont="1" applyBorder="1" applyAlignment="1">
      <alignment horizontal="left" vertical="center"/>
    </xf>
    <xf numFmtId="0" fontId="27" fillId="0" borderId="31" xfId="2" applyFont="1" applyBorder="1" applyAlignment="1">
      <alignment horizontal="left" vertical="center"/>
    </xf>
    <xf numFmtId="0" fontId="21" fillId="0" borderId="38" xfId="2" applyFont="1" applyBorder="1"/>
    <xf numFmtId="0" fontId="25" fillId="0" borderId="37" xfId="2" applyFont="1" applyBorder="1" applyAlignment="1">
      <alignment vertical="center"/>
    </xf>
    <xf numFmtId="0" fontId="25" fillId="0" borderId="31" xfId="2" applyFont="1" applyBorder="1" applyAlignment="1">
      <alignment vertical="center"/>
    </xf>
    <xf numFmtId="0" fontId="21" fillId="0" borderId="37" xfId="2" applyFont="1" applyBorder="1" applyAlignment="1">
      <alignment horizontal="left" vertical="center"/>
    </xf>
    <xf numFmtId="0" fontId="21" fillId="0" borderId="37" xfId="2" applyFont="1" applyBorder="1" applyAlignment="1">
      <alignment horizontal="left"/>
    </xf>
    <xf numFmtId="3" fontId="27" fillId="0" borderId="33" xfId="2" applyNumberFormat="1" applyFont="1" applyBorder="1" applyAlignment="1">
      <alignment horizontal="right" vertical="center"/>
    </xf>
    <xf numFmtId="3" fontId="27" fillId="0" borderId="39" xfId="2" applyNumberFormat="1" applyFont="1" applyBorder="1" applyAlignment="1">
      <alignment horizontal="right" vertical="center"/>
    </xf>
    <xf numFmtId="0" fontId="25" fillId="33" borderId="40" xfId="2" applyFont="1" applyFill="1" applyBorder="1" applyAlignment="1">
      <alignment vertical="center"/>
    </xf>
    <xf numFmtId="0" fontId="25" fillId="33" borderId="30" xfId="2" applyFont="1" applyFill="1" applyBorder="1" applyAlignment="1">
      <alignment vertical="center"/>
    </xf>
    <xf numFmtId="3" fontId="25" fillId="33" borderId="41" xfId="2" applyNumberFormat="1" applyFont="1" applyFill="1" applyBorder="1" applyAlignment="1">
      <alignment horizontal="right" vertical="center" wrapText="1"/>
    </xf>
    <xf numFmtId="0" fontId="27" fillId="0" borderId="0" xfId="2" applyFont="1" applyAlignment="1">
      <alignment vertical="center" wrapText="1"/>
    </xf>
    <xf numFmtId="0" fontId="18" fillId="33" borderId="10" xfId="2" applyFont="1" applyFill="1" applyBorder="1" applyAlignment="1">
      <alignment horizontal="center" vertical="center" wrapText="1"/>
    </xf>
    <xf numFmtId="0" fontId="18" fillId="33" borderId="13" xfId="2" applyFont="1" applyFill="1" applyBorder="1" applyAlignment="1">
      <alignment horizontal="center" vertical="center" wrapText="1"/>
    </xf>
    <xf numFmtId="0" fontId="19" fillId="0" borderId="17" xfId="2" applyFont="1" applyBorder="1"/>
    <xf numFmtId="0" fontId="19" fillId="0" borderId="42" xfId="2" applyFont="1" applyBorder="1"/>
    <xf numFmtId="0" fontId="18" fillId="33" borderId="43" xfId="2" applyFont="1" applyFill="1" applyBorder="1" applyAlignment="1">
      <alignment horizontal="center" vertical="center"/>
    </xf>
    <xf numFmtId="0" fontId="25" fillId="33" borderId="15" xfId="2" applyFont="1" applyFill="1" applyBorder="1" applyAlignment="1">
      <alignment vertical="center"/>
    </xf>
    <xf numFmtId="3" fontId="25" fillId="33" borderId="43" xfId="2" applyNumberFormat="1" applyFont="1" applyFill="1" applyBorder="1" applyAlignment="1">
      <alignment horizontal="right" vertical="center"/>
    </xf>
    <xf numFmtId="0" fontId="21" fillId="0" borderId="31" xfId="2" applyFont="1" applyBorder="1"/>
    <xf numFmtId="3" fontId="25" fillId="0" borderId="31" xfId="2" applyNumberFormat="1" applyFont="1" applyBorder="1" applyAlignment="1">
      <alignment horizontal="right" vertical="center"/>
    </xf>
    <xf numFmtId="0" fontId="25" fillId="0" borderId="30" xfId="2" applyFont="1" applyBorder="1" applyAlignment="1">
      <alignment vertical="center"/>
    </xf>
    <xf numFmtId="0" fontId="25" fillId="0" borderId="42" xfId="2" applyFont="1" applyBorder="1" applyAlignment="1">
      <alignment vertical="center"/>
    </xf>
    <xf numFmtId="3" fontId="25" fillId="0" borderId="43" xfId="2" applyNumberFormat="1" applyFont="1" applyBorder="1" applyAlignment="1">
      <alignment horizontal="right" vertical="center" wrapText="1"/>
    </xf>
    <xf numFmtId="49" fontId="18" fillId="0" borderId="30" xfId="2" applyNumberFormat="1" applyFont="1" applyBorder="1" applyAlignment="1">
      <alignment vertical="center"/>
    </xf>
    <xf numFmtId="0" fontId="21" fillId="0" borderId="42" xfId="2" applyFont="1" applyBorder="1" applyAlignment="1">
      <alignment horizontal="left" vertical="center"/>
    </xf>
    <xf numFmtId="3" fontId="21" fillId="0" borderId="43" xfId="2" applyNumberFormat="1" applyFont="1" applyBorder="1" applyAlignment="1">
      <alignment horizontal="right" vertical="center" wrapText="1"/>
    </xf>
    <xf numFmtId="49" fontId="21" fillId="0" borderId="30" xfId="2" applyNumberFormat="1" applyFont="1" applyBorder="1"/>
    <xf numFmtId="0" fontId="21" fillId="0" borderId="42" xfId="2" applyFont="1" applyBorder="1" applyAlignment="1">
      <alignment horizontal="left" vertical="center" wrapText="1"/>
    </xf>
    <xf numFmtId="0" fontId="21" fillId="0" borderId="31" xfId="2" applyFont="1" applyBorder="1" applyAlignment="1">
      <alignment vertical="center"/>
    </xf>
    <xf numFmtId="3" fontId="21" fillId="0" borderId="31" xfId="2" applyNumberFormat="1" applyFont="1" applyBorder="1" applyAlignment="1">
      <alignment horizontal="right" vertical="center"/>
    </xf>
    <xf numFmtId="0" fontId="18" fillId="0" borderId="30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3" fontId="18" fillId="0" borderId="43" xfId="2" applyNumberFormat="1" applyFont="1" applyBorder="1" applyAlignment="1">
      <alignment horizontal="right" vertical="center" wrapText="1"/>
    </xf>
    <xf numFmtId="3" fontId="21" fillId="0" borderId="43" xfId="2" applyNumberFormat="1" applyFont="1" applyBorder="1" applyAlignment="1">
      <alignment horizontal="right" vertical="center"/>
    </xf>
    <xf numFmtId="0" fontId="27" fillId="0" borderId="31" xfId="2" applyFont="1" applyBorder="1" applyAlignment="1">
      <alignment vertical="center"/>
    </xf>
    <xf numFmtId="3" fontId="27" fillId="0" borderId="31" xfId="2" applyNumberFormat="1" applyFont="1" applyBorder="1" applyAlignment="1">
      <alignment horizontal="right" vertical="center"/>
    </xf>
    <xf numFmtId="0" fontId="25" fillId="35" borderId="30" xfId="2" applyFont="1" applyFill="1" applyBorder="1" applyAlignment="1">
      <alignment vertical="center"/>
    </xf>
    <xf numFmtId="3" fontId="25" fillId="33" borderId="43" xfId="2" applyNumberFormat="1" applyFont="1" applyFill="1" applyBorder="1" applyAlignment="1">
      <alignment horizontal="right" vertical="center" wrapText="1"/>
    </xf>
    <xf numFmtId="0" fontId="33" fillId="33" borderId="0" xfId="2" applyFont="1" applyFill="1" applyAlignment="1">
      <alignment horizontal="center" vertical="center"/>
    </xf>
    <xf numFmtId="0" fontId="34" fillId="0" borderId="0" xfId="2" applyFont="1"/>
    <xf numFmtId="0" fontId="33" fillId="33" borderId="0" xfId="2" applyFont="1" applyFill="1" applyAlignment="1">
      <alignment horizontal="right" vertical="center"/>
    </xf>
    <xf numFmtId="0" fontId="35" fillId="33" borderId="0" xfId="2" applyFont="1" applyFill="1" applyAlignment="1">
      <alignment horizontal="left" vertical="center"/>
    </xf>
    <xf numFmtId="0" fontId="36" fillId="0" borderId="0" xfId="2" applyFont="1"/>
    <xf numFmtId="0" fontId="1" fillId="0" borderId="0" xfId="2"/>
    <xf numFmtId="0" fontId="37" fillId="36" borderId="0" xfId="2" applyFont="1" applyFill="1" applyAlignment="1">
      <alignment horizontal="center" vertical="center"/>
    </xf>
    <xf numFmtId="0" fontId="37" fillId="36" borderId="0" xfId="2" applyFont="1" applyFill="1"/>
    <xf numFmtId="0" fontId="38" fillId="37" borderId="0" xfId="2" applyFont="1" applyFill="1" applyAlignment="1">
      <alignment horizontal="center" vertical="center"/>
    </xf>
    <xf numFmtId="0" fontId="38" fillId="37" borderId="0" xfId="2" applyFont="1" applyFill="1" applyAlignment="1">
      <alignment horizontal="center" vertical="center" wrapText="1"/>
    </xf>
    <xf numFmtId="0" fontId="33" fillId="0" borderId="0" xfId="2" applyFont="1" applyAlignment="1">
      <alignment horizontal="center"/>
    </xf>
    <xf numFmtId="0" fontId="33" fillId="0" borderId="0" xfId="2" applyFont="1" applyAlignment="1">
      <alignment horizontal="left"/>
    </xf>
    <xf numFmtId="0" fontId="33" fillId="0" borderId="0" xfId="2" applyFont="1"/>
    <xf numFmtId="0" fontId="36" fillId="0" borderId="0" xfId="2" applyFont="1" applyAlignment="1">
      <alignment horizontal="left"/>
    </xf>
    <xf numFmtId="3" fontId="36" fillId="0" borderId="0" xfId="2" applyNumberFormat="1" applyFont="1"/>
    <xf numFmtId="4" fontId="36" fillId="0" borderId="0" xfId="2" applyNumberFormat="1" applyFont="1"/>
    <xf numFmtId="0" fontId="39" fillId="41" borderId="44" xfId="2" applyFont="1" applyFill="1" applyBorder="1" applyAlignment="1">
      <alignment horizontal="center" vertical="center" wrapText="1"/>
    </xf>
    <xf numFmtId="0" fontId="34" fillId="0" borderId="45" xfId="2" applyFont="1" applyBorder="1"/>
    <xf numFmtId="0" fontId="39" fillId="41" borderId="46" xfId="2" applyFont="1" applyFill="1" applyBorder="1" applyAlignment="1">
      <alignment horizontal="center" vertical="center" wrapText="1"/>
    </xf>
    <xf numFmtId="0" fontId="39" fillId="41" borderId="47" xfId="2" applyFont="1" applyFill="1" applyBorder="1" applyAlignment="1">
      <alignment horizontal="center" vertical="center" wrapText="1"/>
    </xf>
    <xf numFmtId="0" fontId="24" fillId="0" borderId="46" xfId="2" applyFont="1" applyBorder="1" applyAlignment="1">
      <alignment horizontal="left" vertical="center" wrapText="1"/>
    </xf>
    <xf numFmtId="3" fontId="24" fillId="0" borderId="47" xfId="2" applyNumberFormat="1" applyFont="1" applyBorder="1" applyAlignment="1">
      <alignment horizontal="right" vertical="center" wrapText="1"/>
    </xf>
    <xf numFmtId="0" fontId="27" fillId="0" borderId="48" xfId="3" applyFont="1" applyBorder="1" applyAlignment="1">
      <alignment horizontal="left" vertical="center" wrapText="1"/>
    </xf>
    <xf numFmtId="43" fontId="36" fillId="0" borderId="0" xfId="1" applyFont="1"/>
    <xf numFmtId="0" fontId="24" fillId="0" borderId="49" xfId="2" applyFont="1" applyBorder="1" applyAlignment="1">
      <alignment horizontal="left" vertical="center" wrapText="1"/>
    </xf>
    <xf numFmtId="3" fontId="24" fillId="0" borderId="50" xfId="2" applyNumberFormat="1" applyFont="1" applyBorder="1" applyAlignment="1">
      <alignment horizontal="right" vertical="center" wrapText="1"/>
    </xf>
    <xf numFmtId="0" fontId="27" fillId="0" borderId="51" xfId="3" applyFont="1" applyBorder="1" applyAlignment="1">
      <alignment horizontal="left" vertical="center" wrapText="1"/>
    </xf>
    <xf numFmtId="0" fontId="20" fillId="0" borderId="0" xfId="3" applyFont="1"/>
    <xf numFmtId="0" fontId="27" fillId="0" borderId="48" xfId="3" applyFont="1" applyBorder="1" applyAlignment="1">
      <alignment vertical="center" wrapText="1"/>
    </xf>
    <xf numFmtId="3" fontId="1" fillId="0" borderId="0" xfId="2" applyNumberFormat="1"/>
    <xf numFmtId="0" fontId="27" fillId="0" borderId="51" xfId="3" applyFont="1" applyBorder="1" applyAlignment="1">
      <alignment vertical="center" wrapText="1"/>
    </xf>
    <xf numFmtId="0" fontId="40" fillId="0" borderId="0" xfId="2" applyFont="1"/>
    <xf numFmtId="0" fontId="21" fillId="0" borderId="0" xfId="3" applyFont="1" applyAlignment="1" applyProtection="1">
      <alignment horizontal="center" vertical="top" wrapText="1"/>
      <protection locked="0"/>
    </xf>
    <xf numFmtId="0" fontId="21" fillId="0" borderId="0" xfId="3" applyFont="1" applyAlignment="1" applyProtection="1">
      <alignment horizontal="center" vertical="top" wrapText="1"/>
      <protection locked="0"/>
    </xf>
  </cellXfs>
  <cellStyles count="6322">
    <cellStyle name="=C:\WINNT\SYSTEM32\COMMAND.COM" xfId="8"/>
    <cellStyle name="20% - Énfasis1 2" xfId="9"/>
    <cellStyle name="20% - Énfasis1 2 2" xfId="10"/>
    <cellStyle name="20% - Énfasis1 2 2 2" xfId="11"/>
    <cellStyle name="20% - Énfasis1 2 2 2 2" xfId="12"/>
    <cellStyle name="20% - Énfasis1 2 2 2 2 2" xfId="13"/>
    <cellStyle name="20% - Énfasis1 2 2 2 2 2 2" xfId="14"/>
    <cellStyle name="20% - Énfasis1 2 2 2 2 3" xfId="15"/>
    <cellStyle name="20% - Énfasis1 2 2 2 3" xfId="16"/>
    <cellStyle name="20% - Énfasis1 2 2 2 3 2" xfId="17"/>
    <cellStyle name="20% - Énfasis1 2 2 2 4" xfId="18"/>
    <cellStyle name="20% - Énfasis1 2 2 3" xfId="19"/>
    <cellStyle name="20% - Énfasis1 2 2 3 2" xfId="20"/>
    <cellStyle name="20% - Énfasis1 2 2 3 2 2" xfId="21"/>
    <cellStyle name="20% - Énfasis1 2 2 3 3" xfId="22"/>
    <cellStyle name="20% - Énfasis1 2 2 4" xfId="23"/>
    <cellStyle name="20% - Énfasis1 2 2 4 2" xfId="24"/>
    <cellStyle name="20% - Énfasis1 2 2 5" xfId="25"/>
    <cellStyle name="20% - Énfasis1 2 3" xfId="26"/>
    <cellStyle name="20% - Énfasis1 2 3 2" xfId="27"/>
    <cellStyle name="20% - Énfasis1 2 3 2 2" xfId="28"/>
    <cellStyle name="20% - Énfasis1 2 3 2 2 2" xfId="29"/>
    <cellStyle name="20% - Énfasis1 2 3 2 3" xfId="30"/>
    <cellStyle name="20% - Énfasis1 2 3 3" xfId="31"/>
    <cellStyle name="20% - Énfasis1 2 3 3 2" xfId="32"/>
    <cellStyle name="20% - Énfasis1 2 3 4" xfId="33"/>
    <cellStyle name="20% - Énfasis1 2 4" xfId="34"/>
    <cellStyle name="20% - Énfasis1 2 4 2" xfId="35"/>
    <cellStyle name="20% - Énfasis1 2 4 2 2" xfId="36"/>
    <cellStyle name="20% - Énfasis1 2 4 3" xfId="37"/>
    <cellStyle name="20% - Énfasis1 2 5" xfId="38"/>
    <cellStyle name="20% - Énfasis1 2 5 2" xfId="39"/>
    <cellStyle name="20% - Énfasis1 2 6" xfId="40"/>
    <cellStyle name="20% - Énfasis1 3" xfId="41"/>
    <cellStyle name="20% - Énfasis1 3 2" xfId="42"/>
    <cellStyle name="20% - Énfasis1 3 2 2" xfId="43"/>
    <cellStyle name="20% - Énfasis1 3 2 2 2" xfId="44"/>
    <cellStyle name="20% - Énfasis1 3 2 2 2 2" xfId="45"/>
    <cellStyle name="20% - Énfasis1 3 2 2 3" xfId="46"/>
    <cellStyle name="20% - Énfasis1 3 2 3" xfId="47"/>
    <cellStyle name="20% - Énfasis1 3 2 3 2" xfId="48"/>
    <cellStyle name="20% - Énfasis1 3 2 4" xfId="49"/>
    <cellStyle name="20% - Énfasis1 3 3" xfId="50"/>
    <cellStyle name="20% - Énfasis1 3 3 2" xfId="51"/>
    <cellStyle name="20% - Énfasis1 3 3 2 2" xfId="52"/>
    <cellStyle name="20% - Énfasis1 3 3 3" xfId="53"/>
    <cellStyle name="20% - Énfasis1 3 4" xfId="54"/>
    <cellStyle name="20% - Énfasis1 3 4 2" xfId="55"/>
    <cellStyle name="20% - Énfasis1 3 5" xfId="56"/>
    <cellStyle name="20% - Énfasis1 4" xfId="57"/>
    <cellStyle name="20% - Énfasis1 4 2" xfId="58"/>
    <cellStyle name="20% - Énfasis1 4 2 2" xfId="59"/>
    <cellStyle name="20% - Énfasis1 4 2 2 2" xfId="60"/>
    <cellStyle name="20% - Énfasis1 4 2 2 2 2" xfId="61"/>
    <cellStyle name="20% - Énfasis1 4 2 2 3" xfId="62"/>
    <cellStyle name="20% - Énfasis1 4 2 3" xfId="63"/>
    <cellStyle name="20% - Énfasis1 4 2 3 2" xfId="64"/>
    <cellStyle name="20% - Énfasis1 4 2 4" xfId="65"/>
    <cellStyle name="20% - Énfasis1 4 3" xfId="66"/>
    <cellStyle name="20% - Énfasis1 4 3 2" xfId="67"/>
    <cellStyle name="20% - Énfasis1 4 3 2 2" xfId="68"/>
    <cellStyle name="20% - Énfasis1 4 3 3" xfId="69"/>
    <cellStyle name="20% - Énfasis1 4 4" xfId="70"/>
    <cellStyle name="20% - Énfasis1 4 4 2" xfId="71"/>
    <cellStyle name="20% - Énfasis1 4 5" xfId="72"/>
    <cellStyle name="20% - Énfasis1 5" xfId="73"/>
    <cellStyle name="20% - Énfasis1 5 2" xfId="74"/>
    <cellStyle name="20% - Énfasis1 5 2 2" xfId="75"/>
    <cellStyle name="20% - Énfasis1 5 2 2 2" xfId="76"/>
    <cellStyle name="20% - Énfasis1 5 2 3" xfId="77"/>
    <cellStyle name="20% - Énfasis1 5 3" xfId="78"/>
    <cellStyle name="20% - Énfasis1 5 3 2" xfId="79"/>
    <cellStyle name="20% - Énfasis1 5 4" xfId="80"/>
    <cellStyle name="20% - Énfasis2 2" xfId="81"/>
    <cellStyle name="20% - Énfasis2 2 2" xfId="82"/>
    <cellStyle name="20% - Énfasis2 2 2 2" xfId="83"/>
    <cellStyle name="20% - Énfasis2 2 2 2 2" xfId="84"/>
    <cellStyle name="20% - Énfasis2 2 2 2 2 2" xfId="85"/>
    <cellStyle name="20% - Énfasis2 2 2 2 2 2 2" xfId="86"/>
    <cellStyle name="20% - Énfasis2 2 2 2 2 3" xfId="87"/>
    <cellStyle name="20% - Énfasis2 2 2 2 3" xfId="88"/>
    <cellStyle name="20% - Énfasis2 2 2 2 3 2" xfId="89"/>
    <cellStyle name="20% - Énfasis2 2 2 2 4" xfId="90"/>
    <cellStyle name="20% - Énfasis2 2 2 3" xfId="91"/>
    <cellStyle name="20% - Énfasis2 2 2 3 2" xfId="92"/>
    <cellStyle name="20% - Énfasis2 2 2 3 2 2" xfId="93"/>
    <cellStyle name="20% - Énfasis2 2 2 3 3" xfId="94"/>
    <cellStyle name="20% - Énfasis2 2 2 4" xfId="95"/>
    <cellStyle name="20% - Énfasis2 2 2 4 2" xfId="96"/>
    <cellStyle name="20% - Énfasis2 2 2 5" xfId="97"/>
    <cellStyle name="20% - Énfasis2 2 3" xfId="98"/>
    <cellStyle name="20% - Énfasis2 2 3 2" xfId="99"/>
    <cellStyle name="20% - Énfasis2 2 3 2 2" xfId="100"/>
    <cellStyle name="20% - Énfasis2 2 3 2 2 2" xfId="101"/>
    <cellStyle name="20% - Énfasis2 2 3 2 3" xfId="102"/>
    <cellStyle name="20% - Énfasis2 2 3 3" xfId="103"/>
    <cellStyle name="20% - Énfasis2 2 3 3 2" xfId="104"/>
    <cellStyle name="20% - Énfasis2 2 3 4" xfId="105"/>
    <cellStyle name="20% - Énfasis2 2 4" xfId="106"/>
    <cellStyle name="20% - Énfasis2 2 4 2" xfId="107"/>
    <cellStyle name="20% - Énfasis2 2 4 2 2" xfId="108"/>
    <cellStyle name="20% - Énfasis2 2 4 3" xfId="109"/>
    <cellStyle name="20% - Énfasis2 2 5" xfId="110"/>
    <cellStyle name="20% - Énfasis2 2 5 2" xfId="111"/>
    <cellStyle name="20% - Énfasis2 2 6" xfId="112"/>
    <cellStyle name="20% - Énfasis2 3" xfId="113"/>
    <cellStyle name="20% - Énfasis2 3 2" xfId="114"/>
    <cellStyle name="20% - Énfasis2 3 2 2" xfId="115"/>
    <cellStyle name="20% - Énfasis2 3 2 2 2" xfId="116"/>
    <cellStyle name="20% - Énfasis2 3 2 2 2 2" xfId="117"/>
    <cellStyle name="20% - Énfasis2 3 2 2 3" xfId="118"/>
    <cellStyle name="20% - Énfasis2 3 2 3" xfId="119"/>
    <cellStyle name="20% - Énfasis2 3 2 3 2" xfId="120"/>
    <cellStyle name="20% - Énfasis2 3 2 4" xfId="121"/>
    <cellStyle name="20% - Énfasis2 3 3" xfId="122"/>
    <cellStyle name="20% - Énfasis2 3 3 2" xfId="123"/>
    <cellStyle name="20% - Énfasis2 3 3 2 2" xfId="124"/>
    <cellStyle name="20% - Énfasis2 3 3 3" xfId="125"/>
    <cellStyle name="20% - Énfasis2 3 4" xfId="126"/>
    <cellStyle name="20% - Énfasis2 3 4 2" xfId="127"/>
    <cellStyle name="20% - Énfasis2 3 5" xfId="128"/>
    <cellStyle name="20% - Énfasis2 4" xfId="129"/>
    <cellStyle name="20% - Énfasis2 4 2" xfId="130"/>
    <cellStyle name="20% - Énfasis2 4 2 2" xfId="131"/>
    <cellStyle name="20% - Énfasis2 4 2 2 2" xfId="132"/>
    <cellStyle name="20% - Énfasis2 4 2 2 2 2" xfId="133"/>
    <cellStyle name="20% - Énfasis2 4 2 2 3" xfId="134"/>
    <cellStyle name="20% - Énfasis2 4 2 3" xfId="135"/>
    <cellStyle name="20% - Énfasis2 4 2 3 2" xfId="136"/>
    <cellStyle name="20% - Énfasis2 4 2 4" xfId="137"/>
    <cellStyle name="20% - Énfasis2 4 3" xfId="138"/>
    <cellStyle name="20% - Énfasis2 4 3 2" xfId="139"/>
    <cellStyle name="20% - Énfasis2 4 3 2 2" xfId="140"/>
    <cellStyle name="20% - Énfasis2 4 3 3" xfId="141"/>
    <cellStyle name="20% - Énfasis2 4 4" xfId="142"/>
    <cellStyle name="20% - Énfasis2 4 4 2" xfId="143"/>
    <cellStyle name="20% - Énfasis2 4 5" xfId="144"/>
    <cellStyle name="20% - Énfasis2 5" xfId="145"/>
    <cellStyle name="20% - Énfasis2 5 2" xfId="146"/>
    <cellStyle name="20% - Énfasis2 5 2 2" xfId="147"/>
    <cellStyle name="20% - Énfasis2 5 2 2 2" xfId="148"/>
    <cellStyle name="20% - Énfasis2 5 2 3" xfId="149"/>
    <cellStyle name="20% - Énfasis2 5 3" xfId="150"/>
    <cellStyle name="20% - Énfasis2 5 3 2" xfId="151"/>
    <cellStyle name="20% - Énfasis2 5 4" xfId="152"/>
    <cellStyle name="20% - Énfasis3 2" xfId="153"/>
    <cellStyle name="20% - Énfasis3 2 2" xfId="154"/>
    <cellStyle name="20% - Énfasis3 2 2 2" xfId="155"/>
    <cellStyle name="20% - Énfasis3 2 2 2 2" xfId="156"/>
    <cellStyle name="20% - Énfasis3 2 2 2 2 2" xfId="157"/>
    <cellStyle name="20% - Énfasis3 2 2 2 2 2 2" xfId="158"/>
    <cellStyle name="20% - Énfasis3 2 2 2 2 3" xfId="159"/>
    <cellStyle name="20% - Énfasis3 2 2 2 3" xfId="160"/>
    <cellStyle name="20% - Énfasis3 2 2 2 3 2" xfId="161"/>
    <cellStyle name="20% - Énfasis3 2 2 2 4" xfId="162"/>
    <cellStyle name="20% - Énfasis3 2 2 3" xfId="163"/>
    <cellStyle name="20% - Énfasis3 2 2 3 2" xfId="164"/>
    <cellStyle name="20% - Énfasis3 2 2 3 2 2" xfId="165"/>
    <cellStyle name="20% - Énfasis3 2 2 3 3" xfId="166"/>
    <cellStyle name="20% - Énfasis3 2 2 4" xfId="167"/>
    <cellStyle name="20% - Énfasis3 2 2 4 2" xfId="168"/>
    <cellStyle name="20% - Énfasis3 2 2 5" xfId="169"/>
    <cellStyle name="20% - Énfasis3 2 3" xfId="170"/>
    <cellStyle name="20% - Énfasis3 2 3 2" xfId="171"/>
    <cellStyle name="20% - Énfasis3 2 3 2 2" xfId="172"/>
    <cellStyle name="20% - Énfasis3 2 3 2 2 2" xfId="173"/>
    <cellStyle name="20% - Énfasis3 2 3 2 3" xfId="174"/>
    <cellStyle name="20% - Énfasis3 2 3 3" xfId="175"/>
    <cellStyle name="20% - Énfasis3 2 3 3 2" xfId="176"/>
    <cellStyle name="20% - Énfasis3 2 3 4" xfId="177"/>
    <cellStyle name="20% - Énfasis3 2 4" xfId="178"/>
    <cellStyle name="20% - Énfasis3 2 4 2" xfId="179"/>
    <cellStyle name="20% - Énfasis3 2 4 2 2" xfId="180"/>
    <cellStyle name="20% - Énfasis3 2 4 3" xfId="181"/>
    <cellStyle name="20% - Énfasis3 2 5" xfId="182"/>
    <cellStyle name="20% - Énfasis3 2 5 2" xfId="183"/>
    <cellStyle name="20% - Énfasis3 2 6" xfId="184"/>
    <cellStyle name="20% - Énfasis3 3" xfId="185"/>
    <cellStyle name="20% - Énfasis3 3 2" xfId="186"/>
    <cellStyle name="20% - Énfasis3 3 2 2" xfId="187"/>
    <cellStyle name="20% - Énfasis3 3 2 2 2" xfId="188"/>
    <cellStyle name="20% - Énfasis3 3 2 2 2 2" xfId="189"/>
    <cellStyle name="20% - Énfasis3 3 2 2 3" xfId="190"/>
    <cellStyle name="20% - Énfasis3 3 2 3" xfId="191"/>
    <cellStyle name="20% - Énfasis3 3 2 3 2" xfId="192"/>
    <cellStyle name="20% - Énfasis3 3 2 4" xfId="193"/>
    <cellStyle name="20% - Énfasis3 3 3" xfId="194"/>
    <cellStyle name="20% - Énfasis3 3 3 2" xfId="195"/>
    <cellStyle name="20% - Énfasis3 3 3 2 2" xfId="196"/>
    <cellStyle name="20% - Énfasis3 3 3 3" xfId="197"/>
    <cellStyle name="20% - Énfasis3 3 4" xfId="198"/>
    <cellStyle name="20% - Énfasis3 3 4 2" xfId="199"/>
    <cellStyle name="20% - Énfasis3 3 5" xfId="200"/>
    <cellStyle name="20% - Énfasis3 4" xfId="201"/>
    <cellStyle name="20% - Énfasis3 4 2" xfId="202"/>
    <cellStyle name="20% - Énfasis3 4 2 2" xfId="203"/>
    <cellStyle name="20% - Énfasis3 4 2 2 2" xfId="204"/>
    <cellStyle name="20% - Énfasis3 4 2 2 2 2" xfId="205"/>
    <cellStyle name="20% - Énfasis3 4 2 2 3" xfId="206"/>
    <cellStyle name="20% - Énfasis3 4 2 3" xfId="207"/>
    <cellStyle name="20% - Énfasis3 4 2 3 2" xfId="208"/>
    <cellStyle name="20% - Énfasis3 4 2 4" xfId="209"/>
    <cellStyle name="20% - Énfasis3 4 3" xfId="210"/>
    <cellStyle name="20% - Énfasis3 4 3 2" xfId="211"/>
    <cellStyle name="20% - Énfasis3 4 3 2 2" xfId="212"/>
    <cellStyle name="20% - Énfasis3 4 3 3" xfId="213"/>
    <cellStyle name="20% - Énfasis3 4 4" xfId="214"/>
    <cellStyle name="20% - Énfasis3 4 4 2" xfId="215"/>
    <cellStyle name="20% - Énfasis3 4 5" xfId="216"/>
    <cellStyle name="20% - Énfasis3 5" xfId="217"/>
    <cellStyle name="20% - Énfasis3 5 2" xfId="218"/>
    <cellStyle name="20% - Énfasis3 5 2 2" xfId="219"/>
    <cellStyle name="20% - Énfasis3 5 2 2 2" xfId="220"/>
    <cellStyle name="20% - Énfasis3 5 2 3" xfId="221"/>
    <cellStyle name="20% - Énfasis3 5 3" xfId="222"/>
    <cellStyle name="20% - Énfasis3 5 3 2" xfId="223"/>
    <cellStyle name="20% - Énfasis3 5 4" xfId="224"/>
    <cellStyle name="20% - Énfasis4 2" xfId="225"/>
    <cellStyle name="20% - Énfasis4 2 2" xfId="226"/>
    <cellStyle name="20% - Énfasis4 2 2 2" xfId="227"/>
    <cellStyle name="20% - Énfasis4 2 2 2 2" xfId="228"/>
    <cellStyle name="20% - Énfasis4 2 2 2 2 2" xfId="229"/>
    <cellStyle name="20% - Énfasis4 2 2 2 2 2 2" xfId="230"/>
    <cellStyle name="20% - Énfasis4 2 2 2 2 3" xfId="231"/>
    <cellStyle name="20% - Énfasis4 2 2 2 3" xfId="232"/>
    <cellStyle name="20% - Énfasis4 2 2 2 3 2" xfId="233"/>
    <cellStyle name="20% - Énfasis4 2 2 2 4" xfId="234"/>
    <cellStyle name="20% - Énfasis4 2 2 3" xfId="235"/>
    <cellStyle name="20% - Énfasis4 2 2 3 2" xfId="236"/>
    <cellStyle name="20% - Énfasis4 2 2 3 2 2" xfId="237"/>
    <cellStyle name="20% - Énfasis4 2 2 3 3" xfId="238"/>
    <cellStyle name="20% - Énfasis4 2 2 4" xfId="239"/>
    <cellStyle name="20% - Énfasis4 2 2 4 2" xfId="240"/>
    <cellStyle name="20% - Énfasis4 2 2 5" xfId="241"/>
    <cellStyle name="20% - Énfasis4 2 3" xfId="242"/>
    <cellStyle name="20% - Énfasis4 2 3 2" xfId="243"/>
    <cellStyle name="20% - Énfasis4 2 3 2 2" xfId="244"/>
    <cellStyle name="20% - Énfasis4 2 3 2 2 2" xfId="245"/>
    <cellStyle name="20% - Énfasis4 2 3 2 3" xfId="246"/>
    <cellStyle name="20% - Énfasis4 2 3 3" xfId="247"/>
    <cellStyle name="20% - Énfasis4 2 3 3 2" xfId="248"/>
    <cellStyle name="20% - Énfasis4 2 3 4" xfId="249"/>
    <cellStyle name="20% - Énfasis4 2 4" xfId="250"/>
    <cellStyle name="20% - Énfasis4 2 4 2" xfId="251"/>
    <cellStyle name="20% - Énfasis4 2 4 2 2" xfId="252"/>
    <cellStyle name="20% - Énfasis4 2 4 3" xfId="253"/>
    <cellStyle name="20% - Énfasis4 2 5" xfId="254"/>
    <cellStyle name="20% - Énfasis4 2 5 2" xfId="255"/>
    <cellStyle name="20% - Énfasis4 2 6" xfId="256"/>
    <cellStyle name="20% - Énfasis4 3" xfId="257"/>
    <cellStyle name="20% - Énfasis4 3 2" xfId="258"/>
    <cellStyle name="20% - Énfasis4 3 2 2" xfId="259"/>
    <cellStyle name="20% - Énfasis4 3 2 2 2" xfId="260"/>
    <cellStyle name="20% - Énfasis4 3 2 2 2 2" xfId="261"/>
    <cellStyle name="20% - Énfasis4 3 2 2 3" xfId="262"/>
    <cellStyle name="20% - Énfasis4 3 2 3" xfId="263"/>
    <cellStyle name="20% - Énfasis4 3 2 3 2" xfId="264"/>
    <cellStyle name="20% - Énfasis4 3 2 4" xfId="265"/>
    <cellStyle name="20% - Énfasis4 3 3" xfId="266"/>
    <cellStyle name="20% - Énfasis4 3 3 2" xfId="267"/>
    <cellStyle name="20% - Énfasis4 3 3 2 2" xfId="268"/>
    <cellStyle name="20% - Énfasis4 3 3 3" xfId="269"/>
    <cellStyle name="20% - Énfasis4 3 4" xfId="270"/>
    <cellStyle name="20% - Énfasis4 3 4 2" xfId="271"/>
    <cellStyle name="20% - Énfasis4 3 5" xfId="272"/>
    <cellStyle name="20% - Énfasis4 4" xfId="273"/>
    <cellStyle name="20% - Énfasis4 4 2" xfId="274"/>
    <cellStyle name="20% - Énfasis4 4 2 2" xfId="275"/>
    <cellStyle name="20% - Énfasis4 4 2 2 2" xfId="276"/>
    <cellStyle name="20% - Énfasis4 4 2 2 2 2" xfId="277"/>
    <cellStyle name="20% - Énfasis4 4 2 2 3" xfId="278"/>
    <cellStyle name="20% - Énfasis4 4 2 3" xfId="279"/>
    <cellStyle name="20% - Énfasis4 4 2 3 2" xfId="280"/>
    <cellStyle name="20% - Énfasis4 4 2 4" xfId="281"/>
    <cellStyle name="20% - Énfasis4 4 3" xfId="282"/>
    <cellStyle name="20% - Énfasis4 4 3 2" xfId="283"/>
    <cellStyle name="20% - Énfasis4 4 3 2 2" xfId="284"/>
    <cellStyle name="20% - Énfasis4 4 3 3" xfId="285"/>
    <cellStyle name="20% - Énfasis4 4 4" xfId="286"/>
    <cellStyle name="20% - Énfasis4 4 4 2" xfId="287"/>
    <cellStyle name="20% - Énfasis4 4 5" xfId="288"/>
    <cellStyle name="20% - Énfasis4 5" xfId="289"/>
    <cellStyle name="20% - Énfasis4 5 2" xfId="290"/>
    <cellStyle name="20% - Énfasis4 5 2 2" xfId="291"/>
    <cellStyle name="20% - Énfasis4 5 2 2 2" xfId="292"/>
    <cellStyle name="20% - Énfasis4 5 2 3" xfId="293"/>
    <cellStyle name="20% - Énfasis4 5 3" xfId="294"/>
    <cellStyle name="20% - Énfasis4 5 3 2" xfId="295"/>
    <cellStyle name="20% - Énfasis4 5 4" xfId="296"/>
    <cellStyle name="20% - Énfasis5 2" xfId="297"/>
    <cellStyle name="20% - Énfasis5 2 2" xfId="298"/>
    <cellStyle name="20% - Énfasis5 2 2 2" xfId="299"/>
    <cellStyle name="20% - Énfasis5 2 2 2 2" xfId="300"/>
    <cellStyle name="20% - Énfasis5 2 2 2 2 2" xfId="301"/>
    <cellStyle name="20% - Énfasis5 2 2 2 2 2 2" xfId="302"/>
    <cellStyle name="20% - Énfasis5 2 2 2 2 3" xfId="303"/>
    <cellStyle name="20% - Énfasis5 2 2 2 3" xfId="304"/>
    <cellStyle name="20% - Énfasis5 2 2 2 3 2" xfId="305"/>
    <cellStyle name="20% - Énfasis5 2 2 2 4" xfId="306"/>
    <cellStyle name="20% - Énfasis5 2 2 3" xfId="307"/>
    <cellStyle name="20% - Énfasis5 2 2 3 2" xfId="308"/>
    <cellStyle name="20% - Énfasis5 2 2 3 2 2" xfId="309"/>
    <cellStyle name="20% - Énfasis5 2 2 3 3" xfId="310"/>
    <cellStyle name="20% - Énfasis5 2 2 4" xfId="311"/>
    <cellStyle name="20% - Énfasis5 2 2 4 2" xfId="312"/>
    <cellStyle name="20% - Énfasis5 2 2 5" xfId="313"/>
    <cellStyle name="20% - Énfasis5 2 3" xfId="314"/>
    <cellStyle name="20% - Énfasis5 2 3 2" xfId="315"/>
    <cellStyle name="20% - Énfasis5 2 3 2 2" xfId="316"/>
    <cellStyle name="20% - Énfasis5 2 3 2 2 2" xfId="317"/>
    <cellStyle name="20% - Énfasis5 2 3 2 3" xfId="318"/>
    <cellStyle name="20% - Énfasis5 2 3 3" xfId="319"/>
    <cellStyle name="20% - Énfasis5 2 3 3 2" xfId="320"/>
    <cellStyle name="20% - Énfasis5 2 3 4" xfId="321"/>
    <cellStyle name="20% - Énfasis5 2 4" xfId="322"/>
    <cellStyle name="20% - Énfasis5 2 4 2" xfId="323"/>
    <cellStyle name="20% - Énfasis5 2 4 2 2" xfId="324"/>
    <cellStyle name="20% - Énfasis5 2 4 3" xfId="325"/>
    <cellStyle name="20% - Énfasis5 2 5" xfId="326"/>
    <cellStyle name="20% - Énfasis5 2 5 2" xfId="327"/>
    <cellStyle name="20% - Énfasis5 2 6" xfId="328"/>
    <cellStyle name="20% - Énfasis5 3" xfId="329"/>
    <cellStyle name="20% - Énfasis5 3 2" xfId="330"/>
    <cellStyle name="20% - Énfasis5 3 2 2" xfId="331"/>
    <cellStyle name="20% - Énfasis5 3 2 2 2" xfId="332"/>
    <cellStyle name="20% - Énfasis5 3 2 2 2 2" xfId="333"/>
    <cellStyle name="20% - Énfasis5 3 2 2 3" xfId="334"/>
    <cellStyle name="20% - Énfasis5 3 2 3" xfId="335"/>
    <cellStyle name="20% - Énfasis5 3 2 3 2" xfId="336"/>
    <cellStyle name="20% - Énfasis5 3 2 4" xfId="337"/>
    <cellStyle name="20% - Énfasis5 3 3" xfId="338"/>
    <cellStyle name="20% - Énfasis5 3 3 2" xfId="339"/>
    <cellStyle name="20% - Énfasis5 3 3 2 2" xfId="340"/>
    <cellStyle name="20% - Énfasis5 3 3 3" xfId="341"/>
    <cellStyle name="20% - Énfasis5 3 4" xfId="342"/>
    <cellStyle name="20% - Énfasis5 3 4 2" xfId="343"/>
    <cellStyle name="20% - Énfasis5 3 5" xfId="344"/>
    <cellStyle name="20% - Énfasis5 4" xfId="345"/>
    <cellStyle name="20% - Énfasis5 4 2" xfId="346"/>
    <cellStyle name="20% - Énfasis5 4 2 2" xfId="347"/>
    <cellStyle name="20% - Énfasis5 4 2 2 2" xfId="348"/>
    <cellStyle name="20% - Énfasis5 4 2 2 2 2" xfId="349"/>
    <cellStyle name="20% - Énfasis5 4 2 2 3" xfId="350"/>
    <cellStyle name="20% - Énfasis5 4 2 3" xfId="351"/>
    <cellStyle name="20% - Énfasis5 4 2 3 2" xfId="352"/>
    <cellStyle name="20% - Énfasis5 4 2 4" xfId="353"/>
    <cellStyle name="20% - Énfasis5 4 3" xfId="354"/>
    <cellStyle name="20% - Énfasis5 4 3 2" xfId="355"/>
    <cellStyle name="20% - Énfasis5 4 3 2 2" xfId="356"/>
    <cellStyle name="20% - Énfasis5 4 3 3" xfId="357"/>
    <cellStyle name="20% - Énfasis5 4 4" xfId="358"/>
    <cellStyle name="20% - Énfasis5 4 4 2" xfId="359"/>
    <cellStyle name="20% - Énfasis5 4 5" xfId="360"/>
    <cellStyle name="20% - Énfasis5 5" xfId="361"/>
    <cellStyle name="20% - Énfasis5 5 2" xfId="362"/>
    <cellStyle name="20% - Énfasis5 5 2 2" xfId="363"/>
    <cellStyle name="20% - Énfasis5 5 2 2 2" xfId="364"/>
    <cellStyle name="20% - Énfasis5 5 2 3" xfId="365"/>
    <cellStyle name="20% - Énfasis5 5 3" xfId="366"/>
    <cellStyle name="20% - Énfasis5 5 3 2" xfId="367"/>
    <cellStyle name="20% - Énfasis5 5 4" xfId="368"/>
    <cellStyle name="20% - Énfasis6 2" xfId="369"/>
    <cellStyle name="20% - Énfasis6 2 2" xfId="370"/>
    <cellStyle name="20% - Énfasis6 2 2 2" xfId="371"/>
    <cellStyle name="20% - Énfasis6 2 2 2 2" xfId="372"/>
    <cellStyle name="20% - Énfasis6 2 2 2 2 2" xfId="373"/>
    <cellStyle name="20% - Énfasis6 2 2 2 2 2 2" xfId="374"/>
    <cellStyle name="20% - Énfasis6 2 2 2 2 3" xfId="375"/>
    <cellStyle name="20% - Énfasis6 2 2 2 3" xfId="376"/>
    <cellStyle name="20% - Énfasis6 2 2 2 3 2" xfId="377"/>
    <cellStyle name="20% - Énfasis6 2 2 2 4" xfId="378"/>
    <cellStyle name="20% - Énfasis6 2 2 3" xfId="379"/>
    <cellStyle name="20% - Énfasis6 2 2 3 2" xfId="380"/>
    <cellStyle name="20% - Énfasis6 2 2 3 2 2" xfId="381"/>
    <cellStyle name="20% - Énfasis6 2 2 3 3" xfId="382"/>
    <cellStyle name="20% - Énfasis6 2 2 4" xfId="383"/>
    <cellStyle name="20% - Énfasis6 2 2 4 2" xfId="384"/>
    <cellStyle name="20% - Énfasis6 2 2 5" xfId="385"/>
    <cellStyle name="20% - Énfasis6 2 3" xfId="386"/>
    <cellStyle name="20% - Énfasis6 2 3 2" xfId="387"/>
    <cellStyle name="20% - Énfasis6 2 3 2 2" xfId="388"/>
    <cellStyle name="20% - Énfasis6 2 3 2 2 2" xfId="389"/>
    <cellStyle name="20% - Énfasis6 2 3 2 3" xfId="390"/>
    <cellStyle name="20% - Énfasis6 2 3 3" xfId="391"/>
    <cellStyle name="20% - Énfasis6 2 3 3 2" xfId="392"/>
    <cellStyle name="20% - Énfasis6 2 3 4" xfId="393"/>
    <cellStyle name="20% - Énfasis6 2 4" xfId="394"/>
    <cellStyle name="20% - Énfasis6 2 4 2" xfId="395"/>
    <cellStyle name="20% - Énfasis6 2 4 2 2" xfId="396"/>
    <cellStyle name="20% - Énfasis6 2 4 3" xfId="397"/>
    <cellStyle name="20% - Énfasis6 2 5" xfId="398"/>
    <cellStyle name="20% - Énfasis6 2 5 2" xfId="399"/>
    <cellStyle name="20% - Énfasis6 2 6" xfId="400"/>
    <cellStyle name="20% - Énfasis6 3" xfId="401"/>
    <cellStyle name="20% - Énfasis6 3 2" xfId="402"/>
    <cellStyle name="20% - Énfasis6 3 2 2" xfId="403"/>
    <cellStyle name="20% - Énfasis6 3 2 2 2" xfId="404"/>
    <cellStyle name="20% - Énfasis6 3 2 2 2 2" xfId="405"/>
    <cellStyle name="20% - Énfasis6 3 2 2 3" xfId="406"/>
    <cellStyle name="20% - Énfasis6 3 2 3" xfId="407"/>
    <cellStyle name="20% - Énfasis6 3 2 3 2" xfId="408"/>
    <cellStyle name="20% - Énfasis6 3 2 4" xfId="409"/>
    <cellStyle name="20% - Énfasis6 3 3" xfId="410"/>
    <cellStyle name="20% - Énfasis6 3 3 2" xfId="411"/>
    <cellStyle name="20% - Énfasis6 3 3 2 2" xfId="412"/>
    <cellStyle name="20% - Énfasis6 3 3 3" xfId="413"/>
    <cellStyle name="20% - Énfasis6 3 4" xfId="414"/>
    <cellStyle name="20% - Énfasis6 3 4 2" xfId="415"/>
    <cellStyle name="20% - Énfasis6 3 5" xfId="416"/>
    <cellStyle name="20% - Énfasis6 4" xfId="417"/>
    <cellStyle name="20% - Énfasis6 4 2" xfId="418"/>
    <cellStyle name="20% - Énfasis6 4 2 2" xfId="419"/>
    <cellStyle name="20% - Énfasis6 4 2 2 2" xfId="420"/>
    <cellStyle name="20% - Énfasis6 4 2 2 2 2" xfId="421"/>
    <cellStyle name="20% - Énfasis6 4 2 2 3" xfId="422"/>
    <cellStyle name="20% - Énfasis6 4 2 3" xfId="423"/>
    <cellStyle name="20% - Énfasis6 4 2 3 2" xfId="424"/>
    <cellStyle name="20% - Énfasis6 4 2 4" xfId="425"/>
    <cellStyle name="20% - Énfasis6 4 3" xfId="426"/>
    <cellStyle name="20% - Énfasis6 4 3 2" xfId="427"/>
    <cellStyle name="20% - Énfasis6 4 3 2 2" xfId="428"/>
    <cellStyle name="20% - Énfasis6 4 3 3" xfId="429"/>
    <cellStyle name="20% - Énfasis6 4 4" xfId="430"/>
    <cellStyle name="20% - Énfasis6 4 4 2" xfId="431"/>
    <cellStyle name="20% - Énfasis6 4 5" xfId="432"/>
    <cellStyle name="20% - Énfasis6 5" xfId="433"/>
    <cellStyle name="20% - Énfasis6 5 2" xfId="434"/>
    <cellStyle name="20% - Énfasis6 5 2 2" xfId="435"/>
    <cellStyle name="20% - Énfasis6 5 2 2 2" xfId="436"/>
    <cellStyle name="20% - Énfasis6 5 2 3" xfId="437"/>
    <cellStyle name="20% - Énfasis6 5 3" xfId="438"/>
    <cellStyle name="20% - Énfasis6 5 3 2" xfId="439"/>
    <cellStyle name="20% - Énfasis6 5 4" xfId="440"/>
    <cellStyle name="40% - Énfasis1 2" xfId="441"/>
    <cellStyle name="40% - Énfasis1 2 2" xfId="442"/>
    <cellStyle name="40% - Énfasis1 2 2 2" xfId="443"/>
    <cellStyle name="40% - Énfasis1 2 2 2 2" xfId="444"/>
    <cellStyle name="40% - Énfasis1 2 2 2 2 2" xfId="445"/>
    <cellStyle name="40% - Énfasis1 2 2 2 2 2 2" xfId="446"/>
    <cellStyle name="40% - Énfasis1 2 2 2 2 3" xfId="447"/>
    <cellStyle name="40% - Énfasis1 2 2 2 3" xfId="448"/>
    <cellStyle name="40% - Énfasis1 2 2 2 3 2" xfId="449"/>
    <cellStyle name="40% - Énfasis1 2 2 2 4" xfId="450"/>
    <cellStyle name="40% - Énfasis1 2 2 3" xfId="451"/>
    <cellStyle name="40% - Énfasis1 2 2 3 2" xfId="452"/>
    <cellStyle name="40% - Énfasis1 2 2 3 2 2" xfId="453"/>
    <cellStyle name="40% - Énfasis1 2 2 3 3" xfId="454"/>
    <cellStyle name="40% - Énfasis1 2 2 4" xfId="455"/>
    <cellStyle name="40% - Énfasis1 2 2 4 2" xfId="456"/>
    <cellStyle name="40% - Énfasis1 2 2 5" xfId="457"/>
    <cellStyle name="40% - Énfasis1 2 3" xfId="458"/>
    <cellStyle name="40% - Énfasis1 2 3 2" xfId="459"/>
    <cellStyle name="40% - Énfasis1 2 3 2 2" xfId="460"/>
    <cellStyle name="40% - Énfasis1 2 3 2 2 2" xfId="461"/>
    <cellStyle name="40% - Énfasis1 2 3 2 3" xfId="462"/>
    <cellStyle name="40% - Énfasis1 2 3 3" xfId="463"/>
    <cellStyle name="40% - Énfasis1 2 3 3 2" xfId="464"/>
    <cellStyle name="40% - Énfasis1 2 3 4" xfId="465"/>
    <cellStyle name="40% - Énfasis1 2 4" xfId="466"/>
    <cellStyle name="40% - Énfasis1 2 4 2" xfId="467"/>
    <cellStyle name="40% - Énfasis1 2 4 2 2" xfId="468"/>
    <cellStyle name="40% - Énfasis1 2 4 3" xfId="469"/>
    <cellStyle name="40% - Énfasis1 2 5" xfId="470"/>
    <cellStyle name="40% - Énfasis1 2 5 2" xfId="471"/>
    <cellStyle name="40% - Énfasis1 2 6" xfId="472"/>
    <cellStyle name="40% - Énfasis1 3" xfId="473"/>
    <cellStyle name="40% - Énfasis1 3 2" xfId="474"/>
    <cellStyle name="40% - Énfasis1 3 2 2" xfId="475"/>
    <cellStyle name="40% - Énfasis1 3 2 2 2" xfId="476"/>
    <cellStyle name="40% - Énfasis1 3 2 2 2 2" xfId="477"/>
    <cellStyle name="40% - Énfasis1 3 2 2 3" xfId="478"/>
    <cellStyle name="40% - Énfasis1 3 2 3" xfId="479"/>
    <cellStyle name="40% - Énfasis1 3 2 3 2" xfId="480"/>
    <cellStyle name="40% - Énfasis1 3 2 4" xfId="481"/>
    <cellStyle name="40% - Énfasis1 3 3" xfId="482"/>
    <cellStyle name="40% - Énfasis1 3 3 2" xfId="483"/>
    <cellStyle name="40% - Énfasis1 3 3 2 2" xfId="484"/>
    <cellStyle name="40% - Énfasis1 3 3 3" xfId="485"/>
    <cellStyle name="40% - Énfasis1 3 4" xfId="486"/>
    <cellStyle name="40% - Énfasis1 3 4 2" xfId="487"/>
    <cellStyle name="40% - Énfasis1 3 5" xfId="488"/>
    <cellStyle name="40% - Énfasis1 4" xfId="489"/>
    <cellStyle name="40% - Énfasis1 4 2" xfId="490"/>
    <cellStyle name="40% - Énfasis1 4 2 2" xfId="491"/>
    <cellStyle name="40% - Énfasis1 4 2 2 2" xfId="492"/>
    <cellStyle name="40% - Énfasis1 4 2 2 2 2" xfId="493"/>
    <cellStyle name="40% - Énfasis1 4 2 2 3" xfId="494"/>
    <cellStyle name="40% - Énfasis1 4 2 3" xfId="495"/>
    <cellStyle name="40% - Énfasis1 4 2 3 2" xfId="496"/>
    <cellStyle name="40% - Énfasis1 4 2 4" xfId="497"/>
    <cellStyle name="40% - Énfasis1 4 3" xfId="498"/>
    <cellStyle name="40% - Énfasis1 4 3 2" xfId="499"/>
    <cellStyle name="40% - Énfasis1 4 3 2 2" xfId="500"/>
    <cellStyle name="40% - Énfasis1 4 3 3" xfId="501"/>
    <cellStyle name="40% - Énfasis1 4 4" xfId="502"/>
    <cellStyle name="40% - Énfasis1 4 4 2" xfId="503"/>
    <cellStyle name="40% - Énfasis1 4 5" xfId="504"/>
    <cellStyle name="40% - Énfasis1 5" xfId="505"/>
    <cellStyle name="40% - Énfasis1 5 2" xfId="506"/>
    <cellStyle name="40% - Énfasis1 5 2 2" xfId="507"/>
    <cellStyle name="40% - Énfasis1 5 2 2 2" xfId="508"/>
    <cellStyle name="40% - Énfasis1 5 2 3" xfId="509"/>
    <cellStyle name="40% - Énfasis1 5 3" xfId="510"/>
    <cellStyle name="40% - Énfasis1 5 3 2" xfId="511"/>
    <cellStyle name="40% - Énfasis1 5 4" xfId="512"/>
    <cellStyle name="40% - Énfasis2 2" xfId="513"/>
    <cellStyle name="40% - Énfasis2 2 2" xfId="514"/>
    <cellStyle name="40% - Énfasis2 2 2 2" xfId="515"/>
    <cellStyle name="40% - Énfasis2 2 2 2 2" xfId="516"/>
    <cellStyle name="40% - Énfasis2 2 2 2 2 2" xfId="517"/>
    <cellStyle name="40% - Énfasis2 2 2 2 2 2 2" xfId="518"/>
    <cellStyle name="40% - Énfasis2 2 2 2 2 3" xfId="519"/>
    <cellStyle name="40% - Énfasis2 2 2 2 3" xfId="520"/>
    <cellStyle name="40% - Énfasis2 2 2 2 3 2" xfId="521"/>
    <cellStyle name="40% - Énfasis2 2 2 2 4" xfId="522"/>
    <cellStyle name="40% - Énfasis2 2 2 3" xfId="523"/>
    <cellStyle name="40% - Énfasis2 2 2 3 2" xfId="524"/>
    <cellStyle name="40% - Énfasis2 2 2 3 2 2" xfId="525"/>
    <cellStyle name="40% - Énfasis2 2 2 3 3" xfId="526"/>
    <cellStyle name="40% - Énfasis2 2 2 4" xfId="527"/>
    <cellStyle name="40% - Énfasis2 2 2 4 2" xfId="528"/>
    <cellStyle name="40% - Énfasis2 2 2 5" xfId="529"/>
    <cellStyle name="40% - Énfasis2 2 3" xfId="530"/>
    <cellStyle name="40% - Énfasis2 2 3 2" xfId="531"/>
    <cellStyle name="40% - Énfasis2 2 3 2 2" xfId="532"/>
    <cellStyle name="40% - Énfasis2 2 3 2 2 2" xfId="533"/>
    <cellStyle name="40% - Énfasis2 2 3 2 3" xfId="534"/>
    <cellStyle name="40% - Énfasis2 2 3 3" xfId="535"/>
    <cellStyle name="40% - Énfasis2 2 3 3 2" xfId="536"/>
    <cellStyle name="40% - Énfasis2 2 3 4" xfId="537"/>
    <cellStyle name="40% - Énfasis2 2 4" xfId="538"/>
    <cellStyle name="40% - Énfasis2 2 4 2" xfId="539"/>
    <cellStyle name="40% - Énfasis2 2 4 2 2" xfId="540"/>
    <cellStyle name="40% - Énfasis2 2 4 3" xfId="541"/>
    <cellStyle name="40% - Énfasis2 2 5" xfId="542"/>
    <cellStyle name="40% - Énfasis2 2 5 2" xfId="543"/>
    <cellStyle name="40% - Énfasis2 2 6" xfId="544"/>
    <cellStyle name="40% - Énfasis2 3" xfId="545"/>
    <cellStyle name="40% - Énfasis2 3 2" xfId="546"/>
    <cellStyle name="40% - Énfasis2 3 2 2" xfId="547"/>
    <cellStyle name="40% - Énfasis2 3 2 2 2" xfId="548"/>
    <cellStyle name="40% - Énfasis2 3 2 2 2 2" xfId="549"/>
    <cellStyle name="40% - Énfasis2 3 2 2 3" xfId="550"/>
    <cellStyle name="40% - Énfasis2 3 2 3" xfId="551"/>
    <cellStyle name="40% - Énfasis2 3 2 3 2" xfId="552"/>
    <cellStyle name="40% - Énfasis2 3 2 4" xfId="553"/>
    <cellStyle name="40% - Énfasis2 3 3" xfId="554"/>
    <cellStyle name="40% - Énfasis2 3 3 2" xfId="555"/>
    <cellStyle name="40% - Énfasis2 3 3 2 2" xfId="556"/>
    <cellStyle name="40% - Énfasis2 3 3 3" xfId="557"/>
    <cellStyle name="40% - Énfasis2 3 4" xfId="558"/>
    <cellStyle name="40% - Énfasis2 3 4 2" xfId="559"/>
    <cellStyle name="40% - Énfasis2 3 5" xfId="560"/>
    <cellStyle name="40% - Énfasis2 4" xfId="561"/>
    <cellStyle name="40% - Énfasis2 4 2" xfId="562"/>
    <cellStyle name="40% - Énfasis2 4 2 2" xfId="563"/>
    <cellStyle name="40% - Énfasis2 4 2 2 2" xfId="564"/>
    <cellStyle name="40% - Énfasis2 4 2 2 2 2" xfId="565"/>
    <cellStyle name="40% - Énfasis2 4 2 2 3" xfId="566"/>
    <cellStyle name="40% - Énfasis2 4 2 3" xfId="567"/>
    <cellStyle name="40% - Énfasis2 4 2 3 2" xfId="568"/>
    <cellStyle name="40% - Énfasis2 4 2 4" xfId="569"/>
    <cellStyle name="40% - Énfasis2 4 3" xfId="570"/>
    <cellStyle name="40% - Énfasis2 4 3 2" xfId="571"/>
    <cellStyle name="40% - Énfasis2 4 3 2 2" xfId="572"/>
    <cellStyle name="40% - Énfasis2 4 3 3" xfId="573"/>
    <cellStyle name="40% - Énfasis2 4 4" xfId="574"/>
    <cellStyle name="40% - Énfasis2 4 4 2" xfId="575"/>
    <cellStyle name="40% - Énfasis2 4 5" xfId="576"/>
    <cellStyle name="40% - Énfasis2 5" xfId="577"/>
    <cellStyle name="40% - Énfasis2 5 2" xfId="578"/>
    <cellStyle name="40% - Énfasis2 5 2 2" xfId="579"/>
    <cellStyle name="40% - Énfasis2 5 2 2 2" xfId="580"/>
    <cellStyle name="40% - Énfasis2 5 2 3" xfId="581"/>
    <cellStyle name="40% - Énfasis2 5 3" xfId="582"/>
    <cellStyle name="40% - Énfasis2 5 3 2" xfId="583"/>
    <cellStyle name="40% - Énfasis2 5 4" xfId="584"/>
    <cellStyle name="40% - Énfasis3 2" xfId="585"/>
    <cellStyle name="40% - Énfasis3 2 2" xfId="586"/>
    <cellStyle name="40% - Énfasis3 2 2 2" xfId="587"/>
    <cellStyle name="40% - Énfasis3 2 2 2 2" xfId="588"/>
    <cellStyle name="40% - Énfasis3 2 2 2 2 2" xfId="589"/>
    <cellStyle name="40% - Énfasis3 2 2 2 2 2 2" xfId="590"/>
    <cellStyle name="40% - Énfasis3 2 2 2 2 3" xfId="591"/>
    <cellStyle name="40% - Énfasis3 2 2 2 3" xfId="592"/>
    <cellStyle name="40% - Énfasis3 2 2 2 3 2" xfId="593"/>
    <cellStyle name="40% - Énfasis3 2 2 2 4" xfId="594"/>
    <cellStyle name="40% - Énfasis3 2 2 3" xfId="595"/>
    <cellStyle name="40% - Énfasis3 2 2 3 2" xfId="596"/>
    <cellStyle name="40% - Énfasis3 2 2 3 2 2" xfId="597"/>
    <cellStyle name="40% - Énfasis3 2 2 3 3" xfId="598"/>
    <cellStyle name="40% - Énfasis3 2 2 4" xfId="599"/>
    <cellStyle name="40% - Énfasis3 2 2 4 2" xfId="600"/>
    <cellStyle name="40% - Énfasis3 2 2 5" xfId="601"/>
    <cellStyle name="40% - Énfasis3 2 3" xfId="602"/>
    <cellStyle name="40% - Énfasis3 2 3 2" xfId="603"/>
    <cellStyle name="40% - Énfasis3 2 3 2 2" xfId="604"/>
    <cellStyle name="40% - Énfasis3 2 3 2 2 2" xfId="605"/>
    <cellStyle name="40% - Énfasis3 2 3 2 3" xfId="606"/>
    <cellStyle name="40% - Énfasis3 2 3 3" xfId="607"/>
    <cellStyle name="40% - Énfasis3 2 3 3 2" xfId="608"/>
    <cellStyle name="40% - Énfasis3 2 3 4" xfId="609"/>
    <cellStyle name="40% - Énfasis3 2 4" xfId="610"/>
    <cellStyle name="40% - Énfasis3 2 4 2" xfId="611"/>
    <cellStyle name="40% - Énfasis3 2 4 2 2" xfId="612"/>
    <cellStyle name="40% - Énfasis3 2 4 3" xfId="613"/>
    <cellStyle name="40% - Énfasis3 2 5" xfId="614"/>
    <cellStyle name="40% - Énfasis3 2 5 2" xfId="615"/>
    <cellStyle name="40% - Énfasis3 2 6" xfId="616"/>
    <cellStyle name="40% - Énfasis3 3" xfId="617"/>
    <cellStyle name="40% - Énfasis3 3 2" xfId="618"/>
    <cellStyle name="40% - Énfasis3 3 2 2" xfId="619"/>
    <cellStyle name="40% - Énfasis3 3 2 2 2" xfId="620"/>
    <cellStyle name="40% - Énfasis3 3 2 2 2 2" xfId="621"/>
    <cellStyle name="40% - Énfasis3 3 2 2 3" xfId="622"/>
    <cellStyle name="40% - Énfasis3 3 2 3" xfId="623"/>
    <cellStyle name="40% - Énfasis3 3 2 3 2" xfId="624"/>
    <cellStyle name="40% - Énfasis3 3 2 4" xfId="625"/>
    <cellStyle name="40% - Énfasis3 3 3" xfId="626"/>
    <cellStyle name="40% - Énfasis3 3 3 2" xfId="627"/>
    <cellStyle name="40% - Énfasis3 3 3 2 2" xfId="628"/>
    <cellStyle name="40% - Énfasis3 3 3 3" xfId="629"/>
    <cellStyle name="40% - Énfasis3 3 4" xfId="630"/>
    <cellStyle name="40% - Énfasis3 3 4 2" xfId="631"/>
    <cellStyle name="40% - Énfasis3 3 5" xfId="632"/>
    <cellStyle name="40% - Énfasis3 4" xfId="633"/>
    <cellStyle name="40% - Énfasis3 4 2" xfId="634"/>
    <cellStyle name="40% - Énfasis3 4 2 2" xfId="635"/>
    <cellStyle name="40% - Énfasis3 4 2 2 2" xfId="636"/>
    <cellStyle name="40% - Énfasis3 4 2 2 2 2" xfId="637"/>
    <cellStyle name="40% - Énfasis3 4 2 2 3" xfId="638"/>
    <cellStyle name="40% - Énfasis3 4 2 3" xfId="639"/>
    <cellStyle name="40% - Énfasis3 4 2 3 2" xfId="640"/>
    <cellStyle name="40% - Énfasis3 4 2 4" xfId="641"/>
    <cellStyle name="40% - Énfasis3 4 3" xfId="642"/>
    <cellStyle name="40% - Énfasis3 4 3 2" xfId="643"/>
    <cellStyle name="40% - Énfasis3 4 3 2 2" xfId="644"/>
    <cellStyle name="40% - Énfasis3 4 3 3" xfId="645"/>
    <cellStyle name="40% - Énfasis3 4 4" xfId="646"/>
    <cellStyle name="40% - Énfasis3 4 4 2" xfId="647"/>
    <cellStyle name="40% - Énfasis3 4 5" xfId="648"/>
    <cellStyle name="40% - Énfasis3 5" xfId="649"/>
    <cellStyle name="40% - Énfasis3 5 2" xfId="650"/>
    <cellStyle name="40% - Énfasis3 5 2 2" xfId="651"/>
    <cellStyle name="40% - Énfasis3 5 2 2 2" xfId="652"/>
    <cellStyle name="40% - Énfasis3 5 2 3" xfId="653"/>
    <cellStyle name="40% - Énfasis3 5 3" xfId="654"/>
    <cellStyle name="40% - Énfasis3 5 3 2" xfId="655"/>
    <cellStyle name="40% - Énfasis3 5 4" xfId="656"/>
    <cellStyle name="40% - Énfasis4 2" xfId="657"/>
    <cellStyle name="40% - Énfasis4 2 2" xfId="658"/>
    <cellStyle name="40% - Énfasis4 2 2 2" xfId="659"/>
    <cellStyle name="40% - Énfasis4 2 2 2 2" xfId="660"/>
    <cellStyle name="40% - Énfasis4 2 2 2 2 2" xfId="661"/>
    <cellStyle name="40% - Énfasis4 2 2 2 2 2 2" xfId="662"/>
    <cellStyle name="40% - Énfasis4 2 2 2 2 3" xfId="663"/>
    <cellStyle name="40% - Énfasis4 2 2 2 3" xfId="664"/>
    <cellStyle name="40% - Énfasis4 2 2 2 3 2" xfId="665"/>
    <cellStyle name="40% - Énfasis4 2 2 2 4" xfId="666"/>
    <cellStyle name="40% - Énfasis4 2 2 3" xfId="667"/>
    <cellStyle name="40% - Énfasis4 2 2 3 2" xfId="668"/>
    <cellStyle name="40% - Énfasis4 2 2 3 2 2" xfId="669"/>
    <cellStyle name="40% - Énfasis4 2 2 3 3" xfId="670"/>
    <cellStyle name="40% - Énfasis4 2 2 4" xfId="671"/>
    <cellStyle name="40% - Énfasis4 2 2 4 2" xfId="672"/>
    <cellStyle name="40% - Énfasis4 2 2 5" xfId="673"/>
    <cellStyle name="40% - Énfasis4 2 3" xfId="674"/>
    <cellStyle name="40% - Énfasis4 2 3 2" xfId="675"/>
    <cellStyle name="40% - Énfasis4 2 3 2 2" xfId="676"/>
    <cellStyle name="40% - Énfasis4 2 3 2 2 2" xfId="677"/>
    <cellStyle name="40% - Énfasis4 2 3 2 3" xfId="678"/>
    <cellStyle name="40% - Énfasis4 2 3 3" xfId="679"/>
    <cellStyle name="40% - Énfasis4 2 3 3 2" xfId="680"/>
    <cellStyle name="40% - Énfasis4 2 3 4" xfId="681"/>
    <cellStyle name="40% - Énfasis4 2 4" xfId="682"/>
    <cellStyle name="40% - Énfasis4 2 4 2" xfId="683"/>
    <cellStyle name="40% - Énfasis4 2 4 2 2" xfId="684"/>
    <cellStyle name="40% - Énfasis4 2 4 3" xfId="685"/>
    <cellStyle name="40% - Énfasis4 2 5" xfId="686"/>
    <cellStyle name="40% - Énfasis4 2 5 2" xfId="687"/>
    <cellStyle name="40% - Énfasis4 2 6" xfId="688"/>
    <cellStyle name="40% - Énfasis4 3" xfId="689"/>
    <cellStyle name="40% - Énfasis4 3 2" xfId="690"/>
    <cellStyle name="40% - Énfasis4 3 2 2" xfId="691"/>
    <cellStyle name="40% - Énfasis4 3 2 2 2" xfId="692"/>
    <cellStyle name="40% - Énfasis4 3 2 2 2 2" xfId="693"/>
    <cellStyle name="40% - Énfasis4 3 2 2 3" xfId="694"/>
    <cellStyle name="40% - Énfasis4 3 2 3" xfId="695"/>
    <cellStyle name="40% - Énfasis4 3 2 3 2" xfId="696"/>
    <cellStyle name="40% - Énfasis4 3 2 4" xfId="697"/>
    <cellStyle name="40% - Énfasis4 3 3" xfId="698"/>
    <cellStyle name="40% - Énfasis4 3 3 2" xfId="699"/>
    <cellStyle name="40% - Énfasis4 3 3 2 2" xfId="700"/>
    <cellStyle name="40% - Énfasis4 3 3 3" xfId="701"/>
    <cellStyle name="40% - Énfasis4 3 4" xfId="702"/>
    <cellStyle name="40% - Énfasis4 3 4 2" xfId="703"/>
    <cellStyle name="40% - Énfasis4 3 5" xfId="704"/>
    <cellStyle name="40% - Énfasis4 4" xfId="705"/>
    <cellStyle name="40% - Énfasis4 4 2" xfId="706"/>
    <cellStyle name="40% - Énfasis4 4 2 2" xfId="707"/>
    <cellStyle name="40% - Énfasis4 4 2 2 2" xfId="708"/>
    <cellStyle name="40% - Énfasis4 4 2 2 2 2" xfId="709"/>
    <cellStyle name="40% - Énfasis4 4 2 2 3" xfId="710"/>
    <cellStyle name="40% - Énfasis4 4 2 3" xfId="711"/>
    <cellStyle name="40% - Énfasis4 4 2 3 2" xfId="712"/>
    <cellStyle name="40% - Énfasis4 4 2 4" xfId="713"/>
    <cellStyle name="40% - Énfasis4 4 3" xfId="714"/>
    <cellStyle name="40% - Énfasis4 4 3 2" xfId="715"/>
    <cellStyle name="40% - Énfasis4 4 3 2 2" xfId="716"/>
    <cellStyle name="40% - Énfasis4 4 3 3" xfId="717"/>
    <cellStyle name="40% - Énfasis4 4 4" xfId="718"/>
    <cellStyle name="40% - Énfasis4 4 4 2" xfId="719"/>
    <cellStyle name="40% - Énfasis4 4 5" xfId="720"/>
    <cellStyle name="40% - Énfasis4 5" xfId="721"/>
    <cellStyle name="40% - Énfasis4 5 2" xfId="722"/>
    <cellStyle name="40% - Énfasis4 5 2 2" xfId="723"/>
    <cellStyle name="40% - Énfasis4 5 2 2 2" xfId="724"/>
    <cellStyle name="40% - Énfasis4 5 2 3" xfId="725"/>
    <cellStyle name="40% - Énfasis4 5 3" xfId="726"/>
    <cellStyle name="40% - Énfasis4 5 3 2" xfId="727"/>
    <cellStyle name="40% - Énfasis4 5 4" xfId="728"/>
    <cellStyle name="40% - Énfasis5 2" xfId="729"/>
    <cellStyle name="40% - Énfasis5 2 2" xfId="730"/>
    <cellStyle name="40% - Énfasis5 2 2 2" xfId="731"/>
    <cellStyle name="40% - Énfasis5 2 2 2 2" xfId="732"/>
    <cellStyle name="40% - Énfasis5 2 2 2 2 2" xfId="733"/>
    <cellStyle name="40% - Énfasis5 2 2 2 2 2 2" xfId="734"/>
    <cellStyle name="40% - Énfasis5 2 2 2 2 3" xfId="735"/>
    <cellStyle name="40% - Énfasis5 2 2 2 3" xfId="736"/>
    <cellStyle name="40% - Énfasis5 2 2 2 3 2" xfId="737"/>
    <cellStyle name="40% - Énfasis5 2 2 2 4" xfId="738"/>
    <cellStyle name="40% - Énfasis5 2 2 3" xfId="739"/>
    <cellStyle name="40% - Énfasis5 2 2 3 2" xfId="740"/>
    <cellStyle name="40% - Énfasis5 2 2 3 2 2" xfId="741"/>
    <cellStyle name="40% - Énfasis5 2 2 3 3" xfId="742"/>
    <cellStyle name="40% - Énfasis5 2 2 4" xfId="743"/>
    <cellStyle name="40% - Énfasis5 2 2 4 2" xfId="744"/>
    <cellStyle name="40% - Énfasis5 2 2 5" xfId="745"/>
    <cellStyle name="40% - Énfasis5 2 3" xfId="746"/>
    <cellStyle name="40% - Énfasis5 2 3 2" xfId="747"/>
    <cellStyle name="40% - Énfasis5 2 3 2 2" xfId="748"/>
    <cellStyle name="40% - Énfasis5 2 3 2 2 2" xfId="749"/>
    <cellStyle name="40% - Énfasis5 2 3 2 3" xfId="750"/>
    <cellStyle name="40% - Énfasis5 2 3 3" xfId="751"/>
    <cellStyle name="40% - Énfasis5 2 3 3 2" xfId="752"/>
    <cellStyle name="40% - Énfasis5 2 3 4" xfId="753"/>
    <cellStyle name="40% - Énfasis5 2 4" xfId="754"/>
    <cellStyle name="40% - Énfasis5 2 4 2" xfId="755"/>
    <cellStyle name="40% - Énfasis5 2 4 2 2" xfId="756"/>
    <cellStyle name="40% - Énfasis5 2 4 3" xfId="757"/>
    <cellStyle name="40% - Énfasis5 2 5" xfId="758"/>
    <cellStyle name="40% - Énfasis5 2 5 2" xfId="759"/>
    <cellStyle name="40% - Énfasis5 2 6" xfId="760"/>
    <cellStyle name="40% - Énfasis5 3" xfId="761"/>
    <cellStyle name="40% - Énfasis5 3 2" xfId="762"/>
    <cellStyle name="40% - Énfasis5 3 2 2" xfId="763"/>
    <cellStyle name="40% - Énfasis5 3 2 2 2" xfId="764"/>
    <cellStyle name="40% - Énfasis5 3 2 2 2 2" xfId="765"/>
    <cellStyle name="40% - Énfasis5 3 2 2 3" xfId="766"/>
    <cellStyle name="40% - Énfasis5 3 2 3" xfId="767"/>
    <cellStyle name="40% - Énfasis5 3 2 3 2" xfId="768"/>
    <cellStyle name="40% - Énfasis5 3 2 4" xfId="769"/>
    <cellStyle name="40% - Énfasis5 3 3" xfId="770"/>
    <cellStyle name="40% - Énfasis5 3 3 2" xfId="771"/>
    <cellStyle name="40% - Énfasis5 3 3 2 2" xfId="772"/>
    <cellStyle name="40% - Énfasis5 3 3 3" xfId="773"/>
    <cellStyle name="40% - Énfasis5 3 4" xfId="774"/>
    <cellStyle name="40% - Énfasis5 3 4 2" xfId="775"/>
    <cellStyle name="40% - Énfasis5 3 5" xfId="776"/>
    <cellStyle name="40% - Énfasis5 4" xfId="777"/>
    <cellStyle name="40% - Énfasis5 4 2" xfId="778"/>
    <cellStyle name="40% - Énfasis5 4 2 2" xfId="779"/>
    <cellStyle name="40% - Énfasis5 4 2 2 2" xfId="780"/>
    <cellStyle name="40% - Énfasis5 4 2 2 2 2" xfId="781"/>
    <cellStyle name="40% - Énfasis5 4 2 2 3" xfId="782"/>
    <cellStyle name="40% - Énfasis5 4 2 3" xfId="783"/>
    <cellStyle name="40% - Énfasis5 4 2 3 2" xfId="784"/>
    <cellStyle name="40% - Énfasis5 4 2 4" xfId="785"/>
    <cellStyle name="40% - Énfasis5 4 3" xfId="786"/>
    <cellStyle name="40% - Énfasis5 4 3 2" xfId="787"/>
    <cellStyle name="40% - Énfasis5 4 3 2 2" xfId="788"/>
    <cellStyle name="40% - Énfasis5 4 3 3" xfId="789"/>
    <cellStyle name="40% - Énfasis5 4 4" xfId="790"/>
    <cellStyle name="40% - Énfasis5 4 4 2" xfId="791"/>
    <cellStyle name="40% - Énfasis5 4 5" xfId="792"/>
    <cellStyle name="40% - Énfasis5 5" xfId="793"/>
    <cellStyle name="40% - Énfasis5 5 2" xfId="794"/>
    <cellStyle name="40% - Énfasis5 5 2 2" xfId="795"/>
    <cellStyle name="40% - Énfasis5 5 2 2 2" xfId="796"/>
    <cellStyle name="40% - Énfasis5 5 2 3" xfId="797"/>
    <cellStyle name="40% - Énfasis5 5 3" xfId="798"/>
    <cellStyle name="40% - Énfasis5 5 3 2" xfId="799"/>
    <cellStyle name="40% - Énfasis5 5 4" xfId="800"/>
    <cellStyle name="40% - Énfasis6 2" xfId="801"/>
    <cellStyle name="40% - Énfasis6 2 2" xfId="802"/>
    <cellStyle name="40% - Énfasis6 2 2 2" xfId="803"/>
    <cellStyle name="40% - Énfasis6 2 2 2 2" xfId="804"/>
    <cellStyle name="40% - Énfasis6 2 2 2 2 2" xfId="805"/>
    <cellStyle name="40% - Énfasis6 2 2 2 2 2 2" xfId="806"/>
    <cellStyle name="40% - Énfasis6 2 2 2 2 3" xfId="807"/>
    <cellStyle name="40% - Énfasis6 2 2 2 3" xfId="808"/>
    <cellStyle name="40% - Énfasis6 2 2 2 3 2" xfId="809"/>
    <cellStyle name="40% - Énfasis6 2 2 2 4" xfId="810"/>
    <cellStyle name="40% - Énfasis6 2 2 3" xfId="811"/>
    <cellStyle name="40% - Énfasis6 2 2 3 2" xfId="812"/>
    <cellStyle name="40% - Énfasis6 2 2 3 2 2" xfId="813"/>
    <cellStyle name="40% - Énfasis6 2 2 3 3" xfId="814"/>
    <cellStyle name="40% - Énfasis6 2 2 4" xfId="815"/>
    <cellStyle name="40% - Énfasis6 2 2 4 2" xfId="816"/>
    <cellStyle name="40% - Énfasis6 2 2 5" xfId="817"/>
    <cellStyle name="40% - Énfasis6 2 3" xfId="818"/>
    <cellStyle name="40% - Énfasis6 2 3 2" xfId="819"/>
    <cellStyle name="40% - Énfasis6 2 3 2 2" xfId="820"/>
    <cellStyle name="40% - Énfasis6 2 3 2 2 2" xfId="821"/>
    <cellStyle name="40% - Énfasis6 2 3 2 3" xfId="822"/>
    <cellStyle name="40% - Énfasis6 2 3 3" xfId="823"/>
    <cellStyle name="40% - Énfasis6 2 3 3 2" xfId="824"/>
    <cellStyle name="40% - Énfasis6 2 3 4" xfId="825"/>
    <cellStyle name="40% - Énfasis6 2 4" xfId="826"/>
    <cellStyle name="40% - Énfasis6 2 4 2" xfId="827"/>
    <cellStyle name="40% - Énfasis6 2 4 2 2" xfId="828"/>
    <cellStyle name="40% - Énfasis6 2 4 3" xfId="829"/>
    <cellStyle name="40% - Énfasis6 2 5" xfId="830"/>
    <cellStyle name="40% - Énfasis6 2 5 2" xfId="831"/>
    <cellStyle name="40% - Énfasis6 2 6" xfId="832"/>
    <cellStyle name="40% - Énfasis6 3" xfId="833"/>
    <cellStyle name="40% - Énfasis6 3 2" xfId="834"/>
    <cellStyle name="40% - Énfasis6 3 2 2" xfId="835"/>
    <cellStyle name="40% - Énfasis6 3 2 2 2" xfId="836"/>
    <cellStyle name="40% - Énfasis6 3 2 2 2 2" xfId="837"/>
    <cellStyle name="40% - Énfasis6 3 2 2 3" xfId="838"/>
    <cellStyle name="40% - Énfasis6 3 2 3" xfId="839"/>
    <cellStyle name="40% - Énfasis6 3 2 3 2" xfId="840"/>
    <cellStyle name="40% - Énfasis6 3 2 4" xfId="841"/>
    <cellStyle name="40% - Énfasis6 3 3" xfId="842"/>
    <cellStyle name="40% - Énfasis6 3 3 2" xfId="843"/>
    <cellStyle name="40% - Énfasis6 3 3 2 2" xfId="844"/>
    <cellStyle name="40% - Énfasis6 3 3 3" xfId="845"/>
    <cellStyle name="40% - Énfasis6 3 4" xfId="846"/>
    <cellStyle name="40% - Énfasis6 3 4 2" xfId="847"/>
    <cellStyle name="40% - Énfasis6 3 5" xfId="848"/>
    <cellStyle name="40% - Énfasis6 4" xfId="849"/>
    <cellStyle name="40% - Énfasis6 4 2" xfId="850"/>
    <cellStyle name="40% - Énfasis6 4 2 2" xfId="851"/>
    <cellStyle name="40% - Énfasis6 4 2 2 2" xfId="852"/>
    <cellStyle name="40% - Énfasis6 4 2 2 2 2" xfId="853"/>
    <cellStyle name="40% - Énfasis6 4 2 2 3" xfId="854"/>
    <cellStyle name="40% - Énfasis6 4 2 3" xfId="855"/>
    <cellStyle name="40% - Énfasis6 4 2 3 2" xfId="856"/>
    <cellStyle name="40% - Énfasis6 4 2 4" xfId="857"/>
    <cellStyle name="40% - Énfasis6 4 3" xfId="858"/>
    <cellStyle name="40% - Énfasis6 4 3 2" xfId="859"/>
    <cellStyle name="40% - Énfasis6 4 3 2 2" xfId="860"/>
    <cellStyle name="40% - Énfasis6 4 3 3" xfId="861"/>
    <cellStyle name="40% - Énfasis6 4 4" xfId="862"/>
    <cellStyle name="40% - Énfasis6 4 4 2" xfId="863"/>
    <cellStyle name="40% - Énfasis6 4 5" xfId="864"/>
    <cellStyle name="40% - Énfasis6 5" xfId="865"/>
    <cellStyle name="40% - Énfasis6 5 2" xfId="866"/>
    <cellStyle name="40% - Énfasis6 5 2 2" xfId="867"/>
    <cellStyle name="40% - Énfasis6 5 2 2 2" xfId="868"/>
    <cellStyle name="40% - Énfasis6 5 2 3" xfId="869"/>
    <cellStyle name="40% - Énfasis6 5 3" xfId="870"/>
    <cellStyle name="40% - Énfasis6 5 3 2" xfId="871"/>
    <cellStyle name="40% - Énfasis6 5 4" xfId="872"/>
    <cellStyle name="60% - Énfasis1 2" xfId="873"/>
    <cellStyle name="60% - Énfasis2 2" xfId="874"/>
    <cellStyle name="60% - Énfasis3 2" xfId="875"/>
    <cellStyle name="60% - Énfasis4 2" xfId="876"/>
    <cellStyle name="60% - Énfasis5 2" xfId="877"/>
    <cellStyle name="60% - Énfasis6 2" xfId="878"/>
    <cellStyle name="Buena 2" xfId="879"/>
    <cellStyle name="Buena 2 2" xfId="880"/>
    <cellStyle name="Cálculo 2" xfId="881"/>
    <cellStyle name="Cálculo 2 2" xfId="882"/>
    <cellStyle name="Cálculo 2 3" xfId="883"/>
    <cellStyle name="Cálculo 2 3 2" xfId="884"/>
    <cellStyle name="Cálculo 2 3 2 2" xfId="885"/>
    <cellStyle name="Cálculo 2 3 3" xfId="886"/>
    <cellStyle name="Celda de comprobación 2" xfId="887"/>
    <cellStyle name="Celda de comprobación 2 2" xfId="888"/>
    <cellStyle name="Celda vinculada 2" xfId="889"/>
    <cellStyle name="Celda vinculada 2 2" xfId="890"/>
    <cellStyle name="Encabezado 1 2" xfId="891"/>
    <cellStyle name="Encabezado 4 2" xfId="892"/>
    <cellStyle name="Encabezado 4 2 2" xfId="893"/>
    <cellStyle name="Énfasis1 2" xfId="894"/>
    <cellStyle name="Énfasis2 2" xfId="895"/>
    <cellStyle name="Énfasis3 2" xfId="896"/>
    <cellStyle name="Énfasis4 2" xfId="897"/>
    <cellStyle name="Énfasis5 2" xfId="898"/>
    <cellStyle name="Énfasis6 2" xfId="899"/>
    <cellStyle name="Entrada 2" xfId="900"/>
    <cellStyle name="Entrada 2 2" xfId="901"/>
    <cellStyle name="Entrada 2 3" xfId="902"/>
    <cellStyle name="Entrada 2 3 2" xfId="903"/>
    <cellStyle name="Entrada 2 3 2 2" xfId="904"/>
    <cellStyle name="Entrada 2 3 3" xfId="905"/>
    <cellStyle name="Euro" xfId="906"/>
    <cellStyle name="Fecha" xfId="907"/>
    <cellStyle name="Fijo" xfId="908"/>
    <cellStyle name="HEADING1" xfId="909"/>
    <cellStyle name="HEADING2" xfId="910"/>
    <cellStyle name="Hipervínculo 2" xfId="911"/>
    <cellStyle name="Hipervínculo 2 2" xfId="912"/>
    <cellStyle name="Incorrecto 2" xfId="913"/>
    <cellStyle name="Incorrecto 2 2" xfId="914"/>
    <cellStyle name="Millares" xfId="1" builtinId="3"/>
    <cellStyle name="Millares 10" xfId="915"/>
    <cellStyle name="Millares 10 2" xfId="916"/>
    <cellStyle name="Millares 10 2 2" xfId="917"/>
    <cellStyle name="Millares 10 2 2 2" xfId="918"/>
    <cellStyle name="Millares 10 2 2 2 2" xfId="919"/>
    <cellStyle name="Millares 10 2 2 3" xfId="920"/>
    <cellStyle name="Millares 10 2 3" xfId="921"/>
    <cellStyle name="Millares 10 2 3 2" xfId="922"/>
    <cellStyle name="Millares 10 2 3 2 2" xfId="923"/>
    <cellStyle name="Millares 10 2 3 3" xfId="924"/>
    <cellStyle name="Millares 10 2 4" xfId="925"/>
    <cellStyle name="Millares 10 2 4 2" xfId="926"/>
    <cellStyle name="Millares 10 2 5" xfId="927"/>
    <cellStyle name="Millares 10 3" xfId="928"/>
    <cellStyle name="Millares 10 3 2" xfId="929"/>
    <cellStyle name="Millares 10 3 2 2" xfId="930"/>
    <cellStyle name="Millares 10 3 2 2 2" xfId="931"/>
    <cellStyle name="Millares 10 3 2 3" xfId="932"/>
    <cellStyle name="Millares 10 3 3" xfId="933"/>
    <cellStyle name="Millares 10 3 3 2" xfId="934"/>
    <cellStyle name="Millares 10 3 4" xfId="935"/>
    <cellStyle name="Millares 10 4" xfId="936"/>
    <cellStyle name="Millares 10 4 2" xfId="937"/>
    <cellStyle name="Millares 10 4 2 2" xfId="938"/>
    <cellStyle name="Millares 10 4 3" xfId="939"/>
    <cellStyle name="Millares 10 5" xfId="940"/>
    <cellStyle name="Millares 10 5 2" xfId="941"/>
    <cellStyle name="Millares 10 6" xfId="942"/>
    <cellStyle name="Millares 11" xfId="943"/>
    <cellStyle name="Millares 11 2" xfId="944"/>
    <cellStyle name="Millares 11 2 2" xfId="945"/>
    <cellStyle name="Millares 11 2 2 2" xfId="946"/>
    <cellStyle name="Millares 11 2 2 2 2" xfId="947"/>
    <cellStyle name="Millares 11 2 2 3" xfId="948"/>
    <cellStyle name="Millares 11 2 3" xfId="949"/>
    <cellStyle name="Millares 11 2 3 2" xfId="950"/>
    <cellStyle name="Millares 11 2 3 2 2" xfId="951"/>
    <cellStyle name="Millares 11 2 3 3" xfId="952"/>
    <cellStyle name="Millares 11 2 4" xfId="953"/>
    <cellStyle name="Millares 11 2 4 2" xfId="954"/>
    <cellStyle name="Millares 11 2 5" xfId="955"/>
    <cellStyle name="Millares 11 3" xfId="956"/>
    <cellStyle name="Millares 11 3 2" xfId="957"/>
    <cellStyle name="Millares 11 3 2 2" xfId="958"/>
    <cellStyle name="Millares 11 3 2 2 2" xfId="959"/>
    <cellStyle name="Millares 11 3 2 3" xfId="960"/>
    <cellStyle name="Millares 11 3 3" xfId="961"/>
    <cellStyle name="Millares 11 3 3 2" xfId="962"/>
    <cellStyle name="Millares 11 3 4" xfId="963"/>
    <cellStyle name="Millares 11 4" xfId="964"/>
    <cellStyle name="Millares 11 4 2" xfId="965"/>
    <cellStyle name="Millares 11 4 2 2" xfId="966"/>
    <cellStyle name="Millares 11 4 3" xfId="967"/>
    <cellStyle name="Millares 11 5" xfId="968"/>
    <cellStyle name="Millares 11 5 2" xfId="969"/>
    <cellStyle name="Millares 11 6" xfId="970"/>
    <cellStyle name="Millares 12" xfId="971"/>
    <cellStyle name="Millares 12 2" xfId="972"/>
    <cellStyle name="Millares 12 2 2" xfId="973"/>
    <cellStyle name="Millares 12 2 2 2" xfId="974"/>
    <cellStyle name="Millares 12 2 2 2 2" xfId="975"/>
    <cellStyle name="Millares 12 2 2 3" xfId="976"/>
    <cellStyle name="Millares 12 2 3" xfId="977"/>
    <cellStyle name="Millares 12 2 3 2" xfId="978"/>
    <cellStyle name="Millares 12 2 4" xfId="979"/>
    <cellStyle name="Millares 12 3" xfId="980"/>
    <cellStyle name="Millares 12 3 2" xfId="981"/>
    <cellStyle name="Millares 12 3 2 2" xfId="982"/>
    <cellStyle name="Millares 12 3 3" xfId="983"/>
    <cellStyle name="Millares 12 4" xfId="984"/>
    <cellStyle name="Millares 12 4 2" xfId="985"/>
    <cellStyle name="Millares 12 4 2 2" xfId="986"/>
    <cellStyle name="Millares 12 4 3" xfId="987"/>
    <cellStyle name="Millares 12 5" xfId="988"/>
    <cellStyle name="Millares 12 5 2" xfId="989"/>
    <cellStyle name="Millares 12 6" xfId="990"/>
    <cellStyle name="Millares 13" xfId="991"/>
    <cellStyle name="Millares 13 2" xfId="992"/>
    <cellStyle name="Millares 13 2 2" xfId="993"/>
    <cellStyle name="Millares 13 2 2 2" xfId="994"/>
    <cellStyle name="Millares 13 2 2 2 2" xfId="995"/>
    <cellStyle name="Millares 13 2 2 3" xfId="996"/>
    <cellStyle name="Millares 13 2 3" xfId="997"/>
    <cellStyle name="Millares 13 2 3 2" xfId="998"/>
    <cellStyle name="Millares 13 2 4" xfId="999"/>
    <cellStyle name="Millares 13 3" xfId="1000"/>
    <cellStyle name="Millares 13 3 2" xfId="1001"/>
    <cellStyle name="Millares 13 3 2 2" xfId="1002"/>
    <cellStyle name="Millares 13 3 3" xfId="1003"/>
    <cellStyle name="Millares 13 4" xfId="1004"/>
    <cellStyle name="Millares 13 4 2" xfId="1005"/>
    <cellStyle name="Millares 13 4 2 2" xfId="1006"/>
    <cellStyle name="Millares 13 4 3" xfId="1007"/>
    <cellStyle name="Millares 13 5" xfId="1008"/>
    <cellStyle name="Millares 13 5 2" xfId="1009"/>
    <cellStyle name="Millares 13 6" xfId="1010"/>
    <cellStyle name="Millares 14" xfId="1011"/>
    <cellStyle name="Millares 14 2" xfId="1012"/>
    <cellStyle name="Millares 14 2 2" xfId="1013"/>
    <cellStyle name="Millares 14 2 2 2" xfId="1014"/>
    <cellStyle name="Millares 14 2 2 2 2" xfId="1015"/>
    <cellStyle name="Millares 14 2 2 3" xfId="1016"/>
    <cellStyle name="Millares 14 2 3" xfId="1017"/>
    <cellStyle name="Millares 14 2 3 2" xfId="1018"/>
    <cellStyle name="Millares 14 2 4" xfId="1019"/>
    <cellStyle name="Millares 14 3" xfId="1020"/>
    <cellStyle name="Millares 14 3 2" xfId="1021"/>
    <cellStyle name="Millares 14 3 2 2" xfId="1022"/>
    <cellStyle name="Millares 14 3 3" xfId="1023"/>
    <cellStyle name="Millares 14 4" xfId="1024"/>
    <cellStyle name="Millares 14 4 2" xfId="1025"/>
    <cellStyle name="Millares 14 4 2 2" xfId="1026"/>
    <cellStyle name="Millares 14 4 3" xfId="1027"/>
    <cellStyle name="Millares 14 5" xfId="1028"/>
    <cellStyle name="Millares 14 5 2" xfId="1029"/>
    <cellStyle name="Millares 14 6" xfId="1030"/>
    <cellStyle name="Millares 15" xfId="1031"/>
    <cellStyle name="Millares 15 2" xfId="1032"/>
    <cellStyle name="Millares 15 2 2" xfId="1033"/>
    <cellStyle name="Millares 15 2 2 2" xfId="1034"/>
    <cellStyle name="Millares 15 2 2 2 2" xfId="1035"/>
    <cellStyle name="Millares 15 2 2 2 2 2" xfId="1036"/>
    <cellStyle name="Millares 15 2 2 2 3" xfId="1037"/>
    <cellStyle name="Millares 15 2 2 3" xfId="1038"/>
    <cellStyle name="Millares 15 2 2 3 2" xfId="1039"/>
    <cellStyle name="Millares 15 2 2 3 2 2" xfId="1040"/>
    <cellStyle name="Millares 15 2 2 3 3" xfId="1041"/>
    <cellStyle name="Millares 15 2 2 4" xfId="1042"/>
    <cellStyle name="Millares 15 2 2 4 2" xfId="1043"/>
    <cellStyle name="Millares 15 2 2 5" xfId="1044"/>
    <cellStyle name="Millares 15 2 3" xfId="1045"/>
    <cellStyle name="Millares 15 2 3 2" xfId="1046"/>
    <cellStyle name="Millares 15 2 3 2 2" xfId="1047"/>
    <cellStyle name="Millares 15 2 3 3" xfId="1048"/>
    <cellStyle name="Millares 15 2 4" xfId="1049"/>
    <cellStyle name="Millares 15 2 4 2" xfId="1050"/>
    <cellStyle name="Millares 15 2 4 2 2" xfId="1051"/>
    <cellStyle name="Millares 15 2 4 3" xfId="1052"/>
    <cellStyle name="Millares 15 2 5" xfId="1053"/>
    <cellStyle name="Millares 15 2 5 2" xfId="1054"/>
    <cellStyle name="Millares 15 2 6" xfId="1055"/>
    <cellStyle name="Millares 15 3" xfId="1056"/>
    <cellStyle name="Millares 15 3 2" xfId="1057"/>
    <cellStyle name="Millares 15 3 2 2" xfId="1058"/>
    <cellStyle name="Millares 15 3 2 2 2" xfId="1059"/>
    <cellStyle name="Millares 15 3 2 3" xfId="1060"/>
    <cellStyle name="Millares 15 3 3" xfId="1061"/>
    <cellStyle name="Millares 15 3 3 2" xfId="1062"/>
    <cellStyle name="Millares 15 3 3 2 2" xfId="1063"/>
    <cellStyle name="Millares 15 3 3 3" xfId="1064"/>
    <cellStyle name="Millares 15 3 4" xfId="1065"/>
    <cellStyle name="Millares 15 3 4 2" xfId="1066"/>
    <cellStyle name="Millares 15 3 5" xfId="1067"/>
    <cellStyle name="Millares 15 4" xfId="1068"/>
    <cellStyle name="Millares 15 4 2" xfId="1069"/>
    <cellStyle name="Millares 15 4 2 2" xfId="1070"/>
    <cellStyle name="Millares 15 4 3" xfId="1071"/>
    <cellStyle name="Millares 15 5" xfId="1072"/>
    <cellStyle name="Millares 15 5 2" xfId="1073"/>
    <cellStyle name="Millares 15 5 2 2" xfId="1074"/>
    <cellStyle name="Millares 15 5 3" xfId="1075"/>
    <cellStyle name="Millares 15 6" xfId="1076"/>
    <cellStyle name="Millares 15 6 2" xfId="1077"/>
    <cellStyle name="Millares 15 7" xfId="1078"/>
    <cellStyle name="Millares 16" xfId="1079"/>
    <cellStyle name="Millares 16 2" xfId="1080"/>
    <cellStyle name="Millares 16 2 2" xfId="1081"/>
    <cellStyle name="Millares 16 2 2 2" xfId="1082"/>
    <cellStyle name="Millares 16 2 3" xfId="1083"/>
    <cellStyle name="Millares 16 3" xfId="1084"/>
    <cellStyle name="Millares 16 3 2" xfId="1085"/>
    <cellStyle name="Millares 16 3 2 2" xfId="1086"/>
    <cellStyle name="Millares 16 3 3" xfId="1087"/>
    <cellStyle name="Millares 16 4" xfId="1088"/>
    <cellStyle name="Millares 16 4 2" xfId="1089"/>
    <cellStyle name="Millares 16 5" xfId="1090"/>
    <cellStyle name="Millares 17" xfId="1091"/>
    <cellStyle name="Millares 17 2" xfId="1092"/>
    <cellStyle name="Millares 17 2 2" xfId="1093"/>
    <cellStyle name="Millares 17 2 2 2" xfId="1094"/>
    <cellStyle name="Millares 17 2 3" xfId="1095"/>
    <cellStyle name="Millares 17 3" xfId="1096"/>
    <cellStyle name="Millares 17 3 2" xfId="1097"/>
    <cellStyle name="Millares 17 3 2 2" xfId="1098"/>
    <cellStyle name="Millares 17 4" xfId="1099"/>
    <cellStyle name="Millares 17 4 2" xfId="1100"/>
    <cellStyle name="Millares 17 4 2 2" xfId="1101"/>
    <cellStyle name="Millares 17 4 3" xfId="1102"/>
    <cellStyle name="Millares 17 5" xfId="1103"/>
    <cellStyle name="Millares 17 5 2" xfId="1104"/>
    <cellStyle name="Millares 17 6" xfId="1105"/>
    <cellStyle name="Millares 18" xfId="1106"/>
    <cellStyle name="Millares 18 2" xfId="1107"/>
    <cellStyle name="Millares 18 2 2" xfId="1108"/>
    <cellStyle name="Millares 18 2 2 2" xfId="1109"/>
    <cellStyle name="Millares 18 2 3" xfId="1110"/>
    <cellStyle name="Millares 18 3" xfId="1111"/>
    <cellStyle name="Millares 18 3 2" xfId="1112"/>
    <cellStyle name="Millares 18 4" xfId="1113"/>
    <cellStyle name="Millares 19" xfId="1114"/>
    <cellStyle name="Millares 19 2" xfId="1115"/>
    <cellStyle name="Millares 19 2 2" xfId="1116"/>
    <cellStyle name="Millares 2" xfId="1117"/>
    <cellStyle name="Millares 2 10" xfId="1118"/>
    <cellStyle name="Millares 2 10 2" xfId="1119"/>
    <cellStyle name="Millares 2 10 2 2" xfId="1120"/>
    <cellStyle name="Millares 2 10 2 2 2" xfId="1121"/>
    <cellStyle name="Millares 2 10 2 2 2 2" xfId="1122"/>
    <cellStyle name="Millares 2 10 2 2 3" xfId="1123"/>
    <cellStyle name="Millares 2 10 2 3" xfId="1124"/>
    <cellStyle name="Millares 2 10 2 3 2" xfId="1125"/>
    <cellStyle name="Millares 2 10 2 4" xfId="1126"/>
    <cellStyle name="Millares 2 10 3" xfId="1127"/>
    <cellStyle name="Millares 2 10 3 2" xfId="1128"/>
    <cellStyle name="Millares 2 10 3 2 2" xfId="1129"/>
    <cellStyle name="Millares 2 10 3 3" xfId="1130"/>
    <cellStyle name="Millares 2 10 4" xfId="1131"/>
    <cellStyle name="Millares 2 10 4 2" xfId="1132"/>
    <cellStyle name="Millares 2 10 4 2 2" xfId="1133"/>
    <cellStyle name="Millares 2 10 4 3" xfId="1134"/>
    <cellStyle name="Millares 2 10 5" xfId="1135"/>
    <cellStyle name="Millares 2 10 5 2" xfId="1136"/>
    <cellStyle name="Millares 2 10 6" xfId="1137"/>
    <cellStyle name="Millares 2 11" xfId="1138"/>
    <cellStyle name="Millares 2 11 2" xfId="1139"/>
    <cellStyle name="Millares 2 11 2 2" xfId="1140"/>
    <cellStyle name="Millares 2 11 2 2 2" xfId="1141"/>
    <cellStyle name="Millares 2 11 2 2 2 2" xfId="1142"/>
    <cellStyle name="Millares 2 11 2 2 3" xfId="1143"/>
    <cellStyle name="Millares 2 11 2 3" xfId="1144"/>
    <cellStyle name="Millares 2 11 2 3 2" xfId="1145"/>
    <cellStyle name="Millares 2 11 2 4" xfId="1146"/>
    <cellStyle name="Millares 2 11 3" xfId="1147"/>
    <cellStyle name="Millares 2 11 3 2" xfId="1148"/>
    <cellStyle name="Millares 2 11 3 2 2" xfId="1149"/>
    <cellStyle name="Millares 2 11 3 3" xfId="1150"/>
    <cellStyle name="Millares 2 11 4" xfId="1151"/>
    <cellStyle name="Millares 2 11 4 2" xfId="1152"/>
    <cellStyle name="Millares 2 11 4 2 2" xfId="1153"/>
    <cellStyle name="Millares 2 11 4 3" xfId="1154"/>
    <cellStyle name="Millares 2 11 5" xfId="1155"/>
    <cellStyle name="Millares 2 11 5 2" xfId="1156"/>
    <cellStyle name="Millares 2 11 6" xfId="1157"/>
    <cellStyle name="Millares 2 12" xfId="1158"/>
    <cellStyle name="Millares 2 12 2" xfId="1159"/>
    <cellStyle name="Millares 2 12 2 2" xfId="1160"/>
    <cellStyle name="Millares 2 12 2 2 2" xfId="1161"/>
    <cellStyle name="Millares 2 12 2 2 2 2" xfId="1162"/>
    <cellStyle name="Millares 2 12 2 2 3" xfId="1163"/>
    <cellStyle name="Millares 2 12 2 3" xfId="1164"/>
    <cellStyle name="Millares 2 12 2 3 2" xfId="1165"/>
    <cellStyle name="Millares 2 12 2 4" xfId="1166"/>
    <cellStyle name="Millares 2 12 3" xfId="1167"/>
    <cellStyle name="Millares 2 12 3 2" xfId="1168"/>
    <cellStyle name="Millares 2 12 3 2 2" xfId="1169"/>
    <cellStyle name="Millares 2 12 3 3" xfId="1170"/>
    <cellStyle name="Millares 2 12 4" xfId="1171"/>
    <cellStyle name="Millares 2 12 4 2" xfId="1172"/>
    <cellStyle name="Millares 2 12 4 2 2" xfId="1173"/>
    <cellStyle name="Millares 2 12 4 3" xfId="1174"/>
    <cellStyle name="Millares 2 12 5" xfId="1175"/>
    <cellStyle name="Millares 2 12 5 2" xfId="1176"/>
    <cellStyle name="Millares 2 12 6" xfId="1177"/>
    <cellStyle name="Millares 2 13" xfId="1178"/>
    <cellStyle name="Millares 2 13 2" xfId="1179"/>
    <cellStyle name="Millares 2 13 2 2" xfId="1180"/>
    <cellStyle name="Millares 2 13 2 2 2" xfId="1181"/>
    <cellStyle name="Millares 2 13 2 2 2 2" xfId="1182"/>
    <cellStyle name="Millares 2 13 2 2 3" xfId="1183"/>
    <cellStyle name="Millares 2 13 2 3" xfId="1184"/>
    <cellStyle name="Millares 2 13 2 3 2" xfId="1185"/>
    <cellStyle name="Millares 2 13 2 4" xfId="1186"/>
    <cellStyle name="Millares 2 13 3" xfId="1187"/>
    <cellStyle name="Millares 2 13 3 2" xfId="1188"/>
    <cellStyle name="Millares 2 13 3 2 2" xfId="1189"/>
    <cellStyle name="Millares 2 13 3 3" xfId="1190"/>
    <cellStyle name="Millares 2 13 4" xfId="1191"/>
    <cellStyle name="Millares 2 13 4 2" xfId="1192"/>
    <cellStyle name="Millares 2 13 4 2 2" xfId="1193"/>
    <cellStyle name="Millares 2 13 4 3" xfId="1194"/>
    <cellStyle name="Millares 2 13 5" xfId="1195"/>
    <cellStyle name="Millares 2 13 5 2" xfId="1196"/>
    <cellStyle name="Millares 2 13 6" xfId="1197"/>
    <cellStyle name="Millares 2 14" xfId="1198"/>
    <cellStyle name="Millares 2 14 2" xfId="1199"/>
    <cellStyle name="Millares 2 14 2 2" xfId="1200"/>
    <cellStyle name="Millares 2 14 2 2 2" xfId="1201"/>
    <cellStyle name="Millares 2 14 2 2 2 2" xfId="1202"/>
    <cellStyle name="Millares 2 14 2 2 3" xfId="1203"/>
    <cellStyle name="Millares 2 14 2 3" xfId="1204"/>
    <cellStyle name="Millares 2 14 2 3 2" xfId="1205"/>
    <cellStyle name="Millares 2 14 2 4" xfId="1206"/>
    <cellStyle name="Millares 2 14 3" xfId="1207"/>
    <cellStyle name="Millares 2 14 3 2" xfId="1208"/>
    <cellStyle name="Millares 2 14 3 2 2" xfId="1209"/>
    <cellStyle name="Millares 2 14 3 3" xfId="1210"/>
    <cellStyle name="Millares 2 14 4" xfId="1211"/>
    <cellStyle name="Millares 2 14 4 2" xfId="1212"/>
    <cellStyle name="Millares 2 14 4 2 2" xfId="1213"/>
    <cellStyle name="Millares 2 14 4 3" xfId="1214"/>
    <cellStyle name="Millares 2 14 5" xfId="1215"/>
    <cellStyle name="Millares 2 14 5 2" xfId="1216"/>
    <cellStyle name="Millares 2 14 6" xfId="1217"/>
    <cellStyle name="Millares 2 15" xfId="1218"/>
    <cellStyle name="Millares 2 15 2" xfId="1219"/>
    <cellStyle name="Millares 2 15 2 2" xfId="1220"/>
    <cellStyle name="Millares 2 15 2 2 2" xfId="1221"/>
    <cellStyle name="Millares 2 15 2 2 2 2" xfId="1222"/>
    <cellStyle name="Millares 2 15 2 2 3" xfId="1223"/>
    <cellStyle name="Millares 2 15 2 3" xfId="1224"/>
    <cellStyle name="Millares 2 15 2 3 2" xfId="1225"/>
    <cellStyle name="Millares 2 15 2 4" xfId="1226"/>
    <cellStyle name="Millares 2 15 3" xfId="1227"/>
    <cellStyle name="Millares 2 15 3 2" xfId="1228"/>
    <cellStyle name="Millares 2 15 3 2 2" xfId="1229"/>
    <cellStyle name="Millares 2 15 3 3" xfId="1230"/>
    <cellStyle name="Millares 2 15 4" xfId="1231"/>
    <cellStyle name="Millares 2 15 4 2" xfId="1232"/>
    <cellStyle name="Millares 2 15 4 2 2" xfId="1233"/>
    <cellStyle name="Millares 2 15 4 3" xfId="1234"/>
    <cellStyle name="Millares 2 15 5" xfId="1235"/>
    <cellStyle name="Millares 2 15 5 2" xfId="1236"/>
    <cellStyle name="Millares 2 15 6" xfId="1237"/>
    <cellStyle name="Millares 2 16" xfId="1238"/>
    <cellStyle name="Millares 2 16 2" xfId="1239"/>
    <cellStyle name="Millares 2 16 2 2" xfId="1240"/>
    <cellStyle name="Millares 2 16 2 2 2" xfId="1241"/>
    <cellStyle name="Millares 2 16 2 2 2 2" xfId="1242"/>
    <cellStyle name="Millares 2 16 2 2 3" xfId="1243"/>
    <cellStyle name="Millares 2 16 2 3" xfId="1244"/>
    <cellStyle name="Millares 2 16 2 3 2" xfId="1245"/>
    <cellStyle name="Millares 2 16 2 3 2 2" xfId="1246"/>
    <cellStyle name="Millares 2 16 2 3 3" xfId="1247"/>
    <cellStyle name="Millares 2 16 2 4" xfId="1248"/>
    <cellStyle name="Millares 2 16 2 4 2" xfId="1249"/>
    <cellStyle name="Millares 2 16 2 5" xfId="1250"/>
    <cellStyle name="Millares 2 16 3" xfId="1251"/>
    <cellStyle name="Millares 2 16 3 2" xfId="1252"/>
    <cellStyle name="Millares 2 16 3 2 2" xfId="1253"/>
    <cellStyle name="Millares 2 16 3 2 2 2" xfId="1254"/>
    <cellStyle name="Millares 2 16 3 2 3" xfId="1255"/>
    <cellStyle name="Millares 2 16 3 3" xfId="1256"/>
    <cellStyle name="Millares 2 16 3 3 2" xfId="1257"/>
    <cellStyle name="Millares 2 16 3 4" xfId="1258"/>
    <cellStyle name="Millares 2 16 4" xfId="1259"/>
    <cellStyle name="Millares 2 16 4 2" xfId="1260"/>
    <cellStyle name="Millares 2 16 4 2 2" xfId="1261"/>
    <cellStyle name="Millares 2 16 4 3" xfId="1262"/>
    <cellStyle name="Millares 2 16 5" xfId="1263"/>
    <cellStyle name="Millares 2 16 5 2" xfId="1264"/>
    <cellStyle name="Millares 2 16 5 2 2" xfId="1265"/>
    <cellStyle name="Millares 2 16 5 3" xfId="1266"/>
    <cellStyle name="Millares 2 16 6" xfId="1267"/>
    <cellStyle name="Millares 2 16 6 2" xfId="1268"/>
    <cellStyle name="Millares 2 16 7" xfId="1269"/>
    <cellStyle name="Millares 2 17" xfId="1270"/>
    <cellStyle name="Millares 2 17 2" xfId="1271"/>
    <cellStyle name="Millares 2 17 2 2" xfId="1272"/>
    <cellStyle name="Millares 2 17 2 2 2" xfId="1273"/>
    <cellStyle name="Millares 2 17 2 2 2 2" xfId="1274"/>
    <cellStyle name="Millares 2 17 2 2 3" xfId="1275"/>
    <cellStyle name="Millares 2 17 2 3" xfId="1276"/>
    <cellStyle name="Millares 2 17 2 3 2" xfId="1277"/>
    <cellStyle name="Millares 2 17 2 4" xfId="1278"/>
    <cellStyle name="Millares 2 17 3" xfId="1279"/>
    <cellStyle name="Millares 2 17 3 2" xfId="1280"/>
    <cellStyle name="Millares 2 17 3 2 2" xfId="1281"/>
    <cellStyle name="Millares 2 17 3 3" xfId="1282"/>
    <cellStyle name="Millares 2 17 4" xfId="1283"/>
    <cellStyle name="Millares 2 17 4 2" xfId="1284"/>
    <cellStyle name="Millares 2 17 4 2 2" xfId="1285"/>
    <cellStyle name="Millares 2 17 4 3" xfId="1286"/>
    <cellStyle name="Millares 2 17 5" xfId="1287"/>
    <cellStyle name="Millares 2 17 5 2" xfId="1288"/>
    <cellStyle name="Millares 2 17 6" xfId="1289"/>
    <cellStyle name="Millares 2 18" xfId="1290"/>
    <cellStyle name="Millares 2 18 2" xfId="1291"/>
    <cellStyle name="Millares 2 18 2 2" xfId="1292"/>
    <cellStyle name="Millares 2 18 2 2 2" xfId="1293"/>
    <cellStyle name="Millares 2 18 2 2 2 2" xfId="1294"/>
    <cellStyle name="Millares 2 18 2 2 3" xfId="1295"/>
    <cellStyle name="Millares 2 18 2 3" xfId="1296"/>
    <cellStyle name="Millares 2 18 2 3 2" xfId="1297"/>
    <cellStyle name="Millares 2 18 2 3 2 2" xfId="1298"/>
    <cellStyle name="Millares 2 18 2 3 3" xfId="1299"/>
    <cellStyle name="Millares 2 18 2 4" xfId="1300"/>
    <cellStyle name="Millares 2 18 2 4 2" xfId="1301"/>
    <cellStyle name="Millares 2 18 2 5" xfId="1302"/>
    <cellStyle name="Millares 2 18 3" xfId="1303"/>
    <cellStyle name="Millares 2 18 3 2" xfId="1304"/>
    <cellStyle name="Millares 2 18 3 2 2" xfId="1305"/>
    <cellStyle name="Millares 2 18 3 2 2 2" xfId="1306"/>
    <cellStyle name="Millares 2 18 3 2 3" xfId="1307"/>
    <cellStyle name="Millares 2 18 3 3" xfId="1308"/>
    <cellStyle name="Millares 2 18 3 3 2" xfId="1309"/>
    <cellStyle name="Millares 2 18 3 4" xfId="1310"/>
    <cellStyle name="Millares 2 18 4" xfId="1311"/>
    <cellStyle name="Millares 2 18 4 2" xfId="1312"/>
    <cellStyle name="Millares 2 18 4 2 2" xfId="1313"/>
    <cellStyle name="Millares 2 18 4 3" xfId="1314"/>
    <cellStyle name="Millares 2 18 5" xfId="1315"/>
    <cellStyle name="Millares 2 18 5 2" xfId="1316"/>
    <cellStyle name="Millares 2 18 6" xfId="1317"/>
    <cellStyle name="Millares 2 19" xfId="1318"/>
    <cellStyle name="Millares 2 19 2" xfId="1319"/>
    <cellStyle name="Millares 2 19 2 2" xfId="1320"/>
    <cellStyle name="Millares 2 19 2 2 2" xfId="1321"/>
    <cellStyle name="Millares 2 19 2 3" xfId="1322"/>
    <cellStyle name="Millares 2 19 3" xfId="1323"/>
    <cellStyle name="Millares 2 19 3 2" xfId="1324"/>
    <cellStyle name="Millares 2 19 3 2 2" xfId="1325"/>
    <cellStyle name="Millares 2 19 3 3" xfId="1326"/>
    <cellStyle name="Millares 2 19 4" xfId="1327"/>
    <cellStyle name="Millares 2 19 4 2" xfId="1328"/>
    <cellStyle name="Millares 2 19 5" xfId="1329"/>
    <cellStyle name="Millares 2 2" xfId="1330"/>
    <cellStyle name="Millares 2 2 10" xfId="1331"/>
    <cellStyle name="Millares 2 2 10 2" xfId="1332"/>
    <cellStyle name="Millares 2 2 11" xfId="1333"/>
    <cellStyle name="Millares 2 2 2" xfId="1334"/>
    <cellStyle name="Millares 2 2 2 2" xfId="1335"/>
    <cellStyle name="Millares 2 2 2 2 2" xfId="1336"/>
    <cellStyle name="Millares 2 2 2 2 2 2" xfId="1337"/>
    <cellStyle name="Millares 2 2 2 2 2 2 2" xfId="1338"/>
    <cellStyle name="Millares 2 2 2 2 2 2 2 2" xfId="1339"/>
    <cellStyle name="Millares 2 2 2 2 2 2 3" xfId="1340"/>
    <cellStyle name="Millares 2 2 2 2 2 3" xfId="1341"/>
    <cellStyle name="Millares 2 2 2 2 2 3 2" xfId="1342"/>
    <cellStyle name="Millares 2 2 2 2 2 4" xfId="1343"/>
    <cellStyle name="Millares 2 2 2 2 3" xfId="1344"/>
    <cellStyle name="Millares 2 2 2 2 3 2" xfId="1345"/>
    <cellStyle name="Millares 2 2 2 2 3 2 2" xfId="1346"/>
    <cellStyle name="Millares 2 2 2 2 3 3" xfId="1347"/>
    <cellStyle name="Millares 2 2 2 2 4" xfId="1348"/>
    <cellStyle name="Millares 2 2 2 2 4 2" xfId="1349"/>
    <cellStyle name="Millares 2 2 2 2 5" xfId="1350"/>
    <cellStyle name="Millares 2 2 2 3" xfId="1351"/>
    <cellStyle name="Millares 2 2 2 3 2" xfId="1352"/>
    <cellStyle name="Millares 2 2 2 3 2 2" xfId="1353"/>
    <cellStyle name="Millares 2 2 2 3 2 2 2" xfId="1354"/>
    <cellStyle name="Millares 2 2 2 3 2 3" xfId="1355"/>
    <cellStyle name="Millares 2 2 2 3 3" xfId="1356"/>
    <cellStyle name="Millares 2 2 2 3 3 2" xfId="1357"/>
    <cellStyle name="Millares 2 2 2 3 4" xfId="1358"/>
    <cellStyle name="Millares 2 2 2 4" xfId="1359"/>
    <cellStyle name="Millares 2 2 2 4 2" xfId="1360"/>
    <cellStyle name="Millares 2 2 2 4 2 2" xfId="1361"/>
    <cellStyle name="Millares 2 2 2 4 3" xfId="1362"/>
    <cellStyle name="Millares 2 2 2 5" xfId="1363"/>
    <cellStyle name="Millares 2 2 2 5 2" xfId="1364"/>
    <cellStyle name="Millares 2 2 2 6" xfId="1365"/>
    <cellStyle name="Millares 2 2 3" xfId="1366"/>
    <cellStyle name="Millares 2 2 3 2" xfId="1367"/>
    <cellStyle name="Millares 2 2 3 2 2" xfId="1368"/>
    <cellStyle name="Millares 2 2 3 2 2 2" xfId="1369"/>
    <cellStyle name="Millares 2 2 3 2 2 2 2" xfId="1370"/>
    <cellStyle name="Millares 2 2 3 2 2 3" xfId="1371"/>
    <cellStyle name="Millares 2 2 3 2 3" xfId="1372"/>
    <cellStyle name="Millares 2 2 3 2 3 2" xfId="1373"/>
    <cellStyle name="Millares 2 2 3 2 4" xfId="1374"/>
    <cellStyle name="Millares 2 2 3 3" xfId="1375"/>
    <cellStyle name="Millares 2 2 3 3 2" xfId="1376"/>
    <cellStyle name="Millares 2 2 3 3 2 2" xfId="1377"/>
    <cellStyle name="Millares 2 2 3 3 3" xfId="1378"/>
    <cellStyle name="Millares 2 2 3 4" xfId="1379"/>
    <cellStyle name="Millares 2 2 3 4 2" xfId="1380"/>
    <cellStyle name="Millares 2 2 3 4 2 2" xfId="1381"/>
    <cellStyle name="Millares 2 2 3 4 3" xfId="1382"/>
    <cellStyle name="Millares 2 2 3 5" xfId="1383"/>
    <cellStyle name="Millares 2 2 3 5 2" xfId="1384"/>
    <cellStyle name="Millares 2 2 3 6" xfId="1385"/>
    <cellStyle name="Millares 2 2 4" xfId="1386"/>
    <cellStyle name="Millares 2 2 4 2" xfId="1387"/>
    <cellStyle name="Millares 2 2 4 2 2" xfId="1388"/>
    <cellStyle name="Millares 2 2 4 2 2 2" xfId="1389"/>
    <cellStyle name="Millares 2 2 4 2 3" xfId="1390"/>
    <cellStyle name="Millares 2 2 4 3" xfId="1391"/>
    <cellStyle name="Millares 2 2 4 3 2" xfId="1392"/>
    <cellStyle name="Millares 2 2 4 3 2 2" xfId="1393"/>
    <cellStyle name="Millares 2 2 4 3 3" xfId="1394"/>
    <cellStyle name="Millares 2 2 4 4" xfId="1395"/>
    <cellStyle name="Millares 2 2 4 4 2" xfId="1396"/>
    <cellStyle name="Millares 2 2 4 5" xfId="1397"/>
    <cellStyle name="Millares 2 2 5" xfId="1398"/>
    <cellStyle name="Millares 2 2 5 2" xfId="1399"/>
    <cellStyle name="Millares 2 2 5 2 2" xfId="1400"/>
    <cellStyle name="Millares 2 2 5 2 2 2" xfId="1401"/>
    <cellStyle name="Millares 2 2 5 2 3" xfId="1402"/>
    <cellStyle name="Millares 2 2 5 3" xfId="1403"/>
    <cellStyle name="Millares 2 2 5 3 2" xfId="1404"/>
    <cellStyle name="Millares 2 2 5 3 2 2" xfId="1405"/>
    <cellStyle name="Millares 2 2 5 3 3" xfId="1406"/>
    <cellStyle name="Millares 2 2 5 4" xfId="1407"/>
    <cellStyle name="Millares 2 2 5 4 2" xfId="1408"/>
    <cellStyle name="Millares 2 2 5 5" xfId="1409"/>
    <cellStyle name="Millares 2 2 6" xfId="1410"/>
    <cellStyle name="Millares 2 2 6 2" xfId="1411"/>
    <cellStyle name="Millares 2 2 6 2 2" xfId="1412"/>
    <cellStyle name="Millares 2 2 6 2 2 2" xfId="1413"/>
    <cellStyle name="Millares 2 2 6 2 3" xfId="1414"/>
    <cellStyle name="Millares 2 2 6 3" xfId="1415"/>
    <cellStyle name="Millares 2 2 6 3 2" xfId="1416"/>
    <cellStyle name="Millares 2 2 6 3 2 2" xfId="1417"/>
    <cellStyle name="Millares 2 2 6 3 3" xfId="1418"/>
    <cellStyle name="Millares 2 2 6 4" xfId="1419"/>
    <cellStyle name="Millares 2 2 6 4 2" xfId="1420"/>
    <cellStyle name="Millares 2 2 6 5" xfId="1421"/>
    <cellStyle name="Millares 2 2 7" xfId="1422"/>
    <cellStyle name="Millares 2 2 7 2" xfId="1423"/>
    <cellStyle name="Millares 2 2 7 2 2" xfId="1424"/>
    <cellStyle name="Millares 2 2 7 2 2 2" xfId="1425"/>
    <cellStyle name="Millares 2 2 7 2 3" xfId="1426"/>
    <cellStyle name="Millares 2 2 7 3" xfId="1427"/>
    <cellStyle name="Millares 2 2 7 3 2" xfId="1428"/>
    <cellStyle name="Millares 2 2 7 4" xfId="1429"/>
    <cellStyle name="Millares 2 2 8" xfId="1430"/>
    <cellStyle name="Millares 2 2 8 2" xfId="1431"/>
    <cellStyle name="Millares 2 2 8 2 2" xfId="1432"/>
    <cellStyle name="Millares 2 2 8 2 2 2" xfId="1433"/>
    <cellStyle name="Millares 2 2 8 2 3" xfId="1434"/>
    <cellStyle name="Millares 2 2 8 3" xfId="1435"/>
    <cellStyle name="Millares 2 2 8 3 2" xfId="1436"/>
    <cellStyle name="Millares 2 2 8 4" xfId="1437"/>
    <cellStyle name="Millares 2 2 9" xfId="1438"/>
    <cellStyle name="Millares 2 2 9 2" xfId="1439"/>
    <cellStyle name="Millares 2 2 9 2 2" xfId="1440"/>
    <cellStyle name="Millares 2 2 9 3" xfId="1441"/>
    <cellStyle name="Millares 2 20" xfId="1442"/>
    <cellStyle name="Millares 2 20 2" xfId="1443"/>
    <cellStyle name="Millares 2 20 2 2" xfId="1444"/>
    <cellStyle name="Millares 2 20 2 2 2" xfId="1445"/>
    <cellStyle name="Millares 2 20 2 3" xfId="1446"/>
    <cellStyle name="Millares 2 20 3" xfId="1447"/>
    <cellStyle name="Millares 2 20 3 2" xfId="1448"/>
    <cellStyle name="Millares 2 20 3 2 2" xfId="1449"/>
    <cellStyle name="Millares 2 20 3 3" xfId="1450"/>
    <cellStyle name="Millares 2 20 4" xfId="1451"/>
    <cellStyle name="Millares 2 20 4 2" xfId="1452"/>
    <cellStyle name="Millares 2 20 5" xfId="1453"/>
    <cellStyle name="Millares 2 21" xfId="1454"/>
    <cellStyle name="Millares 2 21 2" xfId="1455"/>
    <cellStyle name="Millares 2 21 2 2" xfId="1456"/>
    <cellStyle name="Millares 2 21 2 2 2" xfId="1457"/>
    <cellStyle name="Millares 2 21 2 3" xfId="1458"/>
    <cellStyle name="Millares 2 21 3" xfId="1459"/>
    <cellStyle name="Millares 2 21 3 2" xfId="1460"/>
    <cellStyle name="Millares 2 21 3 2 2" xfId="1461"/>
    <cellStyle name="Millares 2 21 3 3" xfId="1462"/>
    <cellStyle name="Millares 2 21 4" xfId="1463"/>
    <cellStyle name="Millares 2 21 4 2" xfId="1464"/>
    <cellStyle name="Millares 2 21 5" xfId="1465"/>
    <cellStyle name="Millares 2 22" xfId="1466"/>
    <cellStyle name="Millares 2 22 2" xfId="1467"/>
    <cellStyle name="Millares 2 22 2 2" xfId="1468"/>
    <cellStyle name="Millares 2 22 2 2 2" xfId="1469"/>
    <cellStyle name="Millares 2 22 2 3" xfId="1470"/>
    <cellStyle name="Millares 2 22 3" xfId="1471"/>
    <cellStyle name="Millares 2 22 3 2" xfId="1472"/>
    <cellStyle name="Millares 2 22 4" xfId="1473"/>
    <cellStyle name="Millares 2 23" xfId="1474"/>
    <cellStyle name="Millares 2 23 2" xfId="1475"/>
    <cellStyle name="Millares 2 23 2 2" xfId="1476"/>
    <cellStyle name="Millares 2 23 2 2 2" xfId="1477"/>
    <cellStyle name="Millares 2 23 2 3" xfId="1478"/>
    <cellStyle name="Millares 2 23 3" xfId="1479"/>
    <cellStyle name="Millares 2 23 3 2" xfId="1480"/>
    <cellStyle name="Millares 2 23 4" xfId="1481"/>
    <cellStyle name="Millares 2 24" xfId="1482"/>
    <cellStyle name="Millares 2 24 2" xfId="1483"/>
    <cellStyle name="Millares 2 24 2 2" xfId="1484"/>
    <cellStyle name="Millares 2 24 3" xfId="1485"/>
    <cellStyle name="Millares 2 25" xfId="1486"/>
    <cellStyle name="Millares 2 25 2" xfId="1487"/>
    <cellStyle name="Millares 2 25 2 2" xfId="1488"/>
    <cellStyle name="Millares 2 25 3" xfId="1489"/>
    <cellStyle name="Millares 2 26" xfId="1490"/>
    <cellStyle name="Millares 2 26 2" xfId="1491"/>
    <cellStyle name="Millares 2 27" xfId="1492"/>
    <cellStyle name="Millares 2 3" xfId="1493"/>
    <cellStyle name="Millares 2 3 10" xfId="1494"/>
    <cellStyle name="Millares 2 3 2" xfId="1495"/>
    <cellStyle name="Millares 2 3 2 2" xfId="1496"/>
    <cellStyle name="Millares 2 3 2 2 2" xfId="1497"/>
    <cellStyle name="Millares 2 3 2 2 2 2" xfId="1498"/>
    <cellStyle name="Millares 2 3 2 2 2 2 2" xfId="1499"/>
    <cellStyle name="Millares 2 3 2 2 2 3" xfId="1500"/>
    <cellStyle name="Millares 2 3 2 2 3" xfId="1501"/>
    <cellStyle name="Millares 2 3 2 2 3 2" xfId="1502"/>
    <cellStyle name="Millares 2 3 2 2 4" xfId="1503"/>
    <cellStyle name="Millares 2 3 2 3" xfId="1504"/>
    <cellStyle name="Millares 2 3 2 3 2" xfId="1505"/>
    <cellStyle name="Millares 2 3 2 3 2 2" xfId="1506"/>
    <cellStyle name="Millares 2 3 2 3 3" xfId="1507"/>
    <cellStyle name="Millares 2 3 2 4" xfId="1508"/>
    <cellStyle name="Millares 2 3 2 4 2" xfId="1509"/>
    <cellStyle name="Millares 2 3 2 4 2 2" xfId="1510"/>
    <cellStyle name="Millares 2 3 2 4 3" xfId="1511"/>
    <cellStyle name="Millares 2 3 2 5" xfId="1512"/>
    <cellStyle name="Millares 2 3 2 5 2" xfId="1513"/>
    <cellStyle name="Millares 2 3 2 6" xfId="1514"/>
    <cellStyle name="Millares 2 3 3" xfId="1515"/>
    <cellStyle name="Millares 2 3 3 2" xfId="1516"/>
    <cellStyle name="Millares 2 3 3 2 2" xfId="1517"/>
    <cellStyle name="Millares 2 3 3 2 2 2" xfId="1518"/>
    <cellStyle name="Millares 2 3 3 2 3" xfId="1519"/>
    <cellStyle name="Millares 2 3 3 3" xfId="1520"/>
    <cellStyle name="Millares 2 3 3 3 2" xfId="1521"/>
    <cellStyle name="Millares 2 3 3 3 2 2" xfId="1522"/>
    <cellStyle name="Millares 2 3 3 3 3" xfId="1523"/>
    <cellStyle name="Millares 2 3 3 4" xfId="1524"/>
    <cellStyle name="Millares 2 3 3 4 2" xfId="1525"/>
    <cellStyle name="Millares 2 3 3 5" xfId="1526"/>
    <cellStyle name="Millares 2 3 4" xfId="1527"/>
    <cellStyle name="Millares 2 3 4 2" xfId="1528"/>
    <cellStyle name="Millares 2 3 4 2 2" xfId="1529"/>
    <cellStyle name="Millares 2 3 4 2 2 2" xfId="1530"/>
    <cellStyle name="Millares 2 3 4 2 3" xfId="1531"/>
    <cellStyle name="Millares 2 3 4 3" xfId="1532"/>
    <cellStyle name="Millares 2 3 4 3 2" xfId="1533"/>
    <cellStyle name="Millares 2 3 4 3 2 2" xfId="1534"/>
    <cellStyle name="Millares 2 3 4 3 3" xfId="1535"/>
    <cellStyle name="Millares 2 3 4 4" xfId="1536"/>
    <cellStyle name="Millares 2 3 4 4 2" xfId="1537"/>
    <cellStyle name="Millares 2 3 4 5" xfId="1538"/>
    <cellStyle name="Millares 2 3 5" xfId="1539"/>
    <cellStyle name="Millares 2 3 5 2" xfId="1540"/>
    <cellStyle name="Millares 2 3 5 2 2" xfId="1541"/>
    <cellStyle name="Millares 2 3 5 2 2 2" xfId="1542"/>
    <cellStyle name="Millares 2 3 5 2 3" xfId="1543"/>
    <cellStyle name="Millares 2 3 5 3" xfId="1544"/>
    <cellStyle name="Millares 2 3 5 3 2" xfId="1545"/>
    <cellStyle name="Millares 2 3 5 3 2 2" xfId="1546"/>
    <cellStyle name="Millares 2 3 5 3 3" xfId="1547"/>
    <cellStyle name="Millares 2 3 5 4" xfId="1548"/>
    <cellStyle name="Millares 2 3 5 4 2" xfId="1549"/>
    <cellStyle name="Millares 2 3 5 5" xfId="1550"/>
    <cellStyle name="Millares 2 3 6" xfId="1551"/>
    <cellStyle name="Millares 2 3 6 2" xfId="1552"/>
    <cellStyle name="Millares 2 3 6 2 2" xfId="1553"/>
    <cellStyle name="Millares 2 3 6 2 2 2" xfId="1554"/>
    <cellStyle name="Millares 2 3 6 2 3" xfId="1555"/>
    <cellStyle name="Millares 2 3 6 3" xfId="1556"/>
    <cellStyle name="Millares 2 3 6 3 2" xfId="1557"/>
    <cellStyle name="Millares 2 3 6 4" xfId="1558"/>
    <cellStyle name="Millares 2 3 7" xfId="1559"/>
    <cellStyle name="Millares 2 3 7 2" xfId="1560"/>
    <cellStyle name="Millares 2 3 7 2 2" xfId="1561"/>
    <cellStyle name="Millares 2 3 7 3" xfId="1562"/>
    <cellStyle name="Millares 2 3 8" xfId="1563"/>
    <cellStyle name="Millares 2 3 8 2" xfId="1564"/>
    <cellStyle name="Millares 2 3 8 2 2" xfId="1565"/>
    <cellStyle name="Millares 2 3 8 3" xfId="1566"/>
    <cellStyle name="Millares 2 3 9" xfId="1567"/>
    <cellStyle name="Millares 2 3 9 2" xfId="1568"/>
    <cellStyle name="Millares 2 4" xfId="1569"/>
    <cellStyle name="Millares 2 4 2" xfId="1570"/>
    <cellStyle name="Millares 2 4 2 2" xfId="1571"/>
    <cellStyle name="Millares 2 4 2 2 2" xfId="1572"/>
    <cellStyle name="Millares 2 4 2 2 2 2" xfId="1573"/>
    <cellStyle name="Millares 2 4 2 2 2 2 2" xfId="1574"/>
    <cellStyle name="Millares 2 4 2 2 2 3" xfId="1575"/>
    <cellStyle name="Millares 2 4 2 2 3" xfId="1576"/>
    <cellStyle name="Millares 2 4 2 2 3 2" xfId="1577"/>
    <cellStyle name="Millares 2 4 2 2 3 2 2" xfId="1578"/>
    <cellStyle name="Millares 2 4 2 2 3 3" xfId="1579"/>
    <cellStyle name="Millares 2 4 2 2 4" xfId="1580"/>
    <cellStyle name="Millares 2 4 2 2 4 2" xfId="1581"/>
    <cellStyle name="Millares 2 4 2 2 5" xfId="1582"/>
    <cellStyle name="Millares 2 4 2 3" xfId="1583"/>
    <cellStyle name="Millares 2 4 2 3 2" xfId="1584"/>
    <cellStyle name="Millares 2 4 2 3 2 2" xfId="1585"/>
    <cellStyle name="Millares 2 4 2 3 3" xfId="1586"/>
    <cellStyle name="Millares 2 4 2 4" xfId="1587"/>
    <cellStyle name="Millares 2 4 2 4 2" xfId="1588"/>
    <cellStyle name="Millares 2 4 2 4 2 2" xfId="1589"/>
    <cellStyle name="Millares 2 4 2 4 3" xfId="1590"/>
    <cellStyle name="Millares 2 4 2 5" xfId="1591"/>
    <cellStyle name="Millares 2 4 2 5 2" xfId="1592"/>
    <cellStyle name="Millares 2 4 2 6" xfId="1593"/>
    <cellStyle name="Millares 2 4 3" xfId="1594"/>
    <cellStyle name="Millares 2 4 3 2" xfId="1595"/>
    <cellStyle name="Millares 2 4 3 2 2" xfId="1596"/>
    <cellStyle name="Millares 2 4 3 2 2 2" xfId="1597"/>
    <cellStyle name="Millares 2 4 3 2 3" xfId="1598"/>
    <cellStyle name="Millares 2 4 3 3" xfId="1599"/>
    <cellStyle name="Millares 2 4 3 3 2" xfId="1600"/>
    <cellStyle name="Millares 2 4 3 4" xfId="1601"/>
    <cellStyle name="Millares 2 4 4" xfId="1602"/>
    <cellStyle name="Millares 2 4 4 2" xfId="1603"/>
    <cellStyle name="Millares 2 4 4 2 2" xfId="1604"/>
    <cellStyle name="Millares 2 4 4 3" xfId="1605"/>
    <cellStyle name="Millares 2 4 5" xfId="1606"/>
    <cellStyle name="Millares 2 4 5 2" xfId="1607"/>
    <cellStyle name="Millares 2 4 5 2 2" xfId="1608"/>
    <cellStyle name="Millares 2 4 5 3" xfId="1609"/>
    <cellStyle name="Millares 2 4 6" xfId="1610"/>
    <cellStyle name="Millares 2 4 6 2" xfId="1611"/>
    <cellStyle name="Millares 2 4 7" xfId="1612"/>
    <cellStyle name="Millares 2 5" xfId="1613"/>
    <cellStyle name="Millares 2 5 2" xfId="1614"/>
    <cellStyle name="Millares 2 5 2 2" xfId="1615"/>
    <cellStyle name="Millares 2 5 2 2 2" xfId="1616"/>
    <cellStyle name="Millares 2 5 2 2 2 2" xfId="1617"/>
    <cellStyle name="Millares 2 5 2 2 3" xfId="1618"/>
    <cellStyle name="Millares 2 5 2 3" xfId="1619"/>
    <cellStyle name="Millares 2 5 2 3 2" xfId="1620"/>
    <cellStyle name="Millares 2 5 2 4" xfId="1621"/>
    <cellStyle name="Millares 2 5 3" xfId="1622"/>
    <cellStyle name="Millares 2 5 3 2" xfId="1623"/>
    <cellStyle name="Millares 2 5 3 2 2" xfId="1624"/>
    <cellStyle name="Millares 2 5 3 3" xfId="1625"/>
    <cellStyle name="Millares 2 5 4" xfId="1626"/>
    <cellStyle name="Millares 2 5 4 2" xfId="1627"/>
    <cellStyle name="Millares 2 5 4 2 2" xfId="1628"/>
    <cellStyle name="Millares 2 5 4 3" xfId="1629"/>
    <cellStyle name="Millares 2 5 5" xfId="1630"/>
    <cellStyle name="Millares 2 5 5 2" xfId="1631"/>
    <cellStyle name="Millares 2 5 6" xfId="1632"/>
    <cellStyle name="Millares 2 6" xfId="1633"/>
    <cellStyle name="Millares 2 6 2" xfId="1634"/>
    <cellStyle name="Millares 2 6 2 2" xfId="1635"/>
    <cellStyle name="Millares 2 6 2 2 2" xfId="1636"/>
    <cellStyle name="Millares 2 6 2 2 2 2" xfId="1637"/>
    <cellStyle name="Millares 2 6 2 2 3" xfId="1638"/>
    <cellStyle name="Millares 2 6 2 3" xfId="1639"/>
    <cellStyle name="Millares 2 6 2 3 2" xfId="1640"/>
    <cellStyle name="Millares 2 6 2 4" xfId="1641"/>
    <cellStyle name="Millares 2 6 3" xfId="1642"/>
    <cellStyle name="Millares 2 6 3 2" xfId="1643"/>
    <cellStyle name="Millares 2 6 3 2 2" xfId="1644"/>
    <cellStyle name="Millares 2 6 3 3" xfId="1645"/>
    <cellStyle name="Millares 2 6 4" xfId="1646"/>
    <cellStyle name="Millares 2 6 4 2" xfId="1647"/>
    <cellStyle name="Millares 2 6 4 2 2" xfId="1648"/>
    <cellStyle name="Millares 2 6 4 3" xfId="1649"/>
    <cellStyle name="Millares 2 6 5" xfId="1650"/>
    <cellStyle name="Millares 2 6 5 2" xfId="1651"/>
    <cellStyle name="Millares 2 6 6" xfId="1652"/>
    <cellStyle name="Millares 2 7" xfId="1653"/>
    <cellStyle name="Millares 2 7 2" xfId="1654"/>
    <cellStyle name="Millares 2 7 2 2" xfId="1655"/>
    <cellStyle name="Millares 2 7 2 2 2" xfId="1656"/>
    <cellStyle name="Millares 2 7 2 2 2 2" xfId="1657"/>
    <cellStyle name="Millares 2 7 2 2 3" xfId="1658"/>
    <cellStyle name="Millares 2 7 2 3" xfId="1659"/>
    <cellStyle name="Millares 2 7 2 3 2" xfId="1660"/>
    <cellStyle name="Millares 2 7 2 4" xfId="1661"/>
    <cellStyle name="Millares 2 7 3" xfId="1662"/>
    <cellStyle name="Millares 2 7 3 2" xfId="1663"/>
    <cellStyle name="Millares 2 7 3 2 2" xfId="1664"/>
    <cellStyle name="Millares 2 7 3 3" xfId="1665"/>
    <cellStyle name="Millares 2 7 4" xfId="1666"/>
    <cellStyle name="Millares 2 7 4 2" xfId="1667"/>
    <cellStyle name="Millares 2 7 4 2 2" xfId="1668"/>
    <cellStyle name="Millares 2 7 4 3" xfId="1669"/>
    <cellStyle name="Millares 2 7 5" xfId="1670"/>
    <cellStyle name="Millares 2 7 5 2" xfId="1671"/>
    <cellStyle name="Millares 2 7 6" xfId="1672"/>
    <cellStyle name="Millares 2 8" xfId="1673"/>
    <cellStyle name="Millares 2 8 2" xfId="1674"/>
    <cellStyle name="Millares 2 8 2 2" xfId="1675"/>
    <cellStyle name="Millares 2 8 2 2 2" xfId="1676"/>
    <cellStyle name="Millares 2 8 2 2 2 2" xfId="1677"/>
    <cellStyle name="Millares 2 8 2 2 3" xfId="1678"/>
    <cellStyle name="Millares 2 8 2 3" xfId="1679"/>
    <cellStyle name="Millares 2 8 2 3 2" xfId="1680"/>
    <cellStyle name="Millares 2 8 2 4" xfId="1681"/>
    <cellStyle name="Millares 2 8 3" xfId="1682"/>
    <cellStyle name="Millares 2 8 3 2" xfId="1683"/>
    <cellStyle name="Millares 2 8 3 2 2" xfId="1684"/>
    <cellStyle name="Millares 2 8 3 3" xfId="1685"/>
    <cellStyle name="Millares 2 8 4" xfId="1686"/>
    <cellStyle name="Millares 2 8 4 2" xfId="1687"/>
    <cellStyle name="Millares 2 8 4 2 2" xfId="1688"/>
    <cellStyle name="Millares 2 8 4 3" xfId="1689"/>
    <cellStyle name="Millares 2 8 5" xfId="1690"/>
    <cellStyle name="Millares 2 8 5 2" xfId="1691"/>
    <cellStyle name="Millares 2 8 6" xfId="1692"/>
    <cellStyle name="Millares 2 9" xfId="1693"/>
    <cellStyle name="Millares 2 9 2" xfId="1694"/>
    <cellStyle name="Millares 2 9 2 2" xfId="1695"/>
    <cellStyle name="Millares 2 9 2 2 2" xfId="1696"/>
    <cellStyle name="Millares 2 9 2 2 2 2" xfId="1697"/>
    <cellStyle name="Millares 2 9 2 2 3" xfId="1698"/>
    <cellStyle name="Millares 2 9 2 3" xfId="1699"/>
    <cellStyle name="Millares 2 9 2 3 2" xfId="1700"/>
    <cellStyle name="Millares 2 9 2 4" xfId="1701"/>
    <cellStyle name="Millares 2 9 3" xfId="1702"/>
    <cellStyle name="Millares 2 9 3 2" xfId="1703"/>
    <cellStyle name="Millares 2 9 3 2 2" xfId="1704"/>
    <cellStyle name="Millares 2 9 3 3" xfId="1705"/>
    <cellStyle name="Millares 2 9 4" xfId="1706"/>
    <cellStyle name="Millares 2 9 4 2" xfId="1707"/>
    <cellStyle name="Millares 2 9 4 2 2" xfId="1708"/>
    <cellStyle name="Millares 2 9 4 3" xfId="1709"/>
    <cellStyle name="Millares 2 9 5" xfId="1710"/>
    <cellStyle name="Millares 2 9 5 2" xfId="1711"/>
    <cellStyle name="Millares 2 9 6" xfId="1712"/>
    <cellStyle name="Millares 20" xfId="1713"/>
    <cellStyle name="Millares 20 2" xfId="1714"/>
    <cellStyle name="Millares 20 2 2" xfId="1715"/>
    <cellStyle name="Millares 20 3" xfId="1716"/>
    <cellStyle name="Millares 21" xfId="1717"/>
    <cellStyle name="Millares 21 2" xfId="1718"/>
    <cellStyle name="Millares 21 2 2" xfId="1719"/>
    <cellStyle name="Millares 21 3" xfId="1720"/>
    <cellStyle name="Millares 22" xfId="1721"/>
    <cellStyle name="Millares 22 2" xfId="1722"/>
    <cellStyle name="Millares 23" xfId="1723"/>
    <cellStyle name="Millares 3" xfId="1724"/>
    <cellStyle name="Millares 3 10" xfId="1725"/>
    <cellStyle name="Millares 3 10 2" xfId="1726"/>
    <cellStyle name="Millares 3 10 2 2" xfId="1727"/>
    <cellStyle name="Millares 3 10 2 2 2" xfId="1728"/>
    <cellStyle name="Millares 3 10 2 3" xfId="1729"/>
    <cellStyle name="Millares 3 10 3" xfId="1730"/>
    <cellStyle name="Millares 3 10 3 2" xfId="1731"/>
    <cellStyle name="Millares 3 10 4" xfId="1732"/>
    <cellStyle name="Millares 3 11" xfId="1733"/>
    <cellStyle name="Millares 3 11 2" xfId="1734"/>
    <cellStyle name="Millares 3 11 2 2" xfId="1735"/>
    <cellStyle name="Millares 3 11 2 2 2" xfId="1736"/>
    <cellStyle name="Millares 3 11 2 3" xfId="1737"/>
    <cellStyle name="Millares 3 11 3" xfId="1738"/>
    <cellStyle name="Millares 3 11 3 2" xfId="1739"/>
    <cellStyle name="Millares 3 11 4" xfId="1740"/>
    <cellStyle name="Millares 3 12" xfId="1741"/>
    <cellStyle name="Millares 3 12 2" xfId="1742"/>
    <cellStyle name="Millares 3 12 2 2" xfId="1743"/>
    <cellStyle name="Millares 3 12 3" xfId="1744"/>
    <cellStyle name="Millares 3 13" xfId="1745"/>
    <cellStyle name="Millares 3 13 2" xfId="1746"/>
    <cellStyle name="Millares 3 13 2 2" xfId="1747"/>
    <cellStyle name="Millares 3 13 3" xfId="1748"/>
    <cellStyle name="Millares 3 14" xfId="1749"/>
    <cellStyle name="Millares 3 14 2" xfId="1750"/>
    <cellStyle name="Millares 3 15" xfId="1751"/>
    <cellStyle name="Millares 3 2" xfId="1752"/>
    <cellStyle name="Millares 3 2 2" xfId="1753"/>
    <cellStyle name="Millares 3 2 2 2" xfId="1754"/>
    <cellStyle name="Millares 3 2 2 2 2" xfId="1755"/>
    <cellStyle name="Millares 3 2 2 2 2 2" xfId="1756"/>
    <cellStyle name="Millares 3 2 2 2 2 2 2" xfId="1757"/>
    <cellStyle name="Millares 3 2 2 2 2 3" xfId="1758"/>
    <cellStyle name="Millares 3 2 2 2 3" xfId="1759"/>
    <cellStyle name="Millares 3 2 2 2 3 2" xfId="1760"/>
    <cellStyle name="Millares 3 2 2 2 3 2 2" xfId="1761"/>
    <cellStyle name="Millares 3 2 2 2 3 3" xfId="1762"/>
    <cellStyle name="Millares 3 2 2 2 4" xfId="1763"/>
    <cellStyle name="Millares 3 2 2 2 4 2" xfId="1764"/>
    <cellStyle name="Millares 3 2 2 2 5" xfId="1765"/>
    <cellStyle name="Millares 3 2 2 3" xfId="1766"/>
    <cellStyle name="Millares 3 2 2 3 2" xfId="1767"/>
    <cellStyle name="Millares 3 2 2 3 2 2" xfId="1768"/>
    <cellStyle name="Millares 3 2 2 3 3" xfId="1769"/>
    <cellStyle name="Millares 3 2 2 4" xfId="1770"/>
    <cellStyle name="Millares 3 2 2 4 2" xfId="1771"/>
    <cellStyle name="Millares 3 2 2 4 2 2" xfId="1772"/>
    <cellStyle name="Millares 3 2 2 4 3" xfId="1773"/>
    <cellStyle name="Millares 3 2 2 5" xfId="1774"/>
    <cellStyle name="Millares 3 2 2 5 2" xfId="1775"/>
    <cellStyle name="Millares 3 2 2 6" xfId="1776"/>
    <cellStyle name="Millares 3 2 3" xfId="1777"/>
    <cellStyle name="Millares 3 2 3 2" xfId="1778"/>
    <cellStyle name="Millares 3 2 3 2 2" xfId="1779"/>
    <cellStyle name="Millares 3 2 3 2 2 2" xfId="1780"/>
    <cellStyle name="Millares 3 2 3 2 3" xfId="1781"/>
    <cellStyle name="Millares 3 2 3 3" xfId="1782"/>
    <cellStyle name="Millares 3 2 3 3 2" xfId="1783"/>
    <cellStyle name="Millares 3 2 4" xfId="1784"/>
    <cellStyle name="Millares 3 2 4 2" xfId="1785"/>
    <cellStyle name="Millares 3 2 4 2 2" xfId="1786"/>
    <cellStyle name="Millares 3 2 4 3" xfId="1787"/>
    <cellStyle name="Millares 3 2 5" xfId="1788"/>
    <cellStyle name="Millares 3 2 5 2" xfId="1789"/>
    <cellStyle name="Millares 3 2 6" xfId="1790"/>
    <cellStyle name="Millares 3 3" xfId="1791"/>
    <cellStyle name="Millares 3 3 2" xfId="1792"/>
    <cellStyle name="Millares 3 3 2 2" xfId="1793"/>
    <cellStyle name="Millares 3 3 2 2 2" xfId="1794"/>
    <cellStyle name="Millares 3 3 2 2 2 2" xfId="1795"/>
    <cellStyle name="Millares 3 3 2 2 3" xfId="1796"/>
    <cellStyle name="Millares 3 3 2 3" xfId="1797"/>
    <cellStyle name="Millares 3 3 2 3 2" xfId="1798"/>
    <cellStyle name="Millares 3 3 2 3 2 2" xfId="1799"/>
    <cellStyle name="Millares 3 3 2 3 3" xfId="1800"/>
    <cellStyle name="Millares 3 3 2 4" xfId="1801"/>
    <cellStyle name="Millares 3 3 2 4 2" xfId="1802"/>
    <cellStyle name="Millares 3 3 2 5" xfId="1803"/>
    <cellStyle name="Millares 3 3 3" xfId="1804"/>
    <cellStyle name="Millares 3 3 3 2" xfId="1805"/>
    <cellStyle name="Millares 3 3 3 2 2" xfId="1806"/>
    <cellStyle name="Millares 3 3 3 2 2 2" xfId="1807"/>
    <cellStyle name="Millares 3 3 3 2 3" xfId="1808"/>
    <cellStyle name="Millares 3 3 3 3" xfId="1809"/>
    <cellStyle name="Millares 3 3 3 3 2" xfId="1810"/>
    <cellStyle name="Millares 3 3 3 4" xfId="1811"/>
    <cellStyle name="Millares 3 3 4" xfId="1812"/>
    <cellStyle name="Millares 3 3 4 2" xfId="1813"/>
    <cellStyle name="Millares 3 3 4 2 2" xfId="1814"/>
    <cellStyle name="Millares 3 3 4 3" xfId="1815"/>
    <cellStyle name="Millares 3 3 5" xfId="1816"/>
    <cellStyle name="Millares 3 3 5 2" xfId="1817"/>
    <cellStyle name="Millares 3 3 6" xfId="1818"/>
    <cellStyle name="Millares 3 4" xfId="1819"/>
    <cellStyle name="Millares 3 4 2" xfId="1820"/>
    <cellStyle name="Millares 3 4 2 2" xfId="1821"/>
    <cellStyle name="Millares 3 4 2 2 2" xfId="1822"/>
    <cellStyle name="Millares 3 4 2 2 2 2" xfId="1823"/>
    <cellStyle name="Millares 3 4 2 2 3" xfId="1824"/>
    <cellStyle name="Millares 3 4 2 3" xfId="1825"/>
    <cellStyle name="Millares 3 4 2 3 2" xfId="1826"/>
    <cellStyle name="Millares 3 4 2 4" xfId="1827"/>
    <cellStyle name="Millares 3 4 3" xfId="1828"/>
    <cellStyle name="Millares 3 4 3 2" xfId="1829"/>
    <cellStyle name="Millares 3 4 3 2 2" xfId="1830"/>
    <cellStyle name="Millares 3 4 3 3" xfId="1831"/>
    <cellStyle name="Millares 3 4 4" xfId="1832"/>
    <cellStyle name="Millares 3 4 4 2" xfId="1833"/>
    <cellStyle name="Millares 3 4 4 2 2" xfId="1834"/>
    <cellStyle name="Millares 3 4 4 3" xfId="1835"/>
    <cellStyle name="Millares 3 4 5" xfId="1836"/>
    <cellStyle name="Millares 3 4 5 2" xfId="1837"/>
    <cellStyle name="Millares 3 4 6" xfId="1838"/>
    <cellStyle name="Millares 3 5" xfId="1839"/>
    <cellStyle name="Millares 3 5 2" xfId="1840"/>
    <cellStyle name="Millares 3 5 2 2" xfId="1841"/>
    <cellStyle name="Millares 3 5 2 2 2" xfId="1842"/>
    <cellStyle name="Millares 3 5 2 2 2 2" xfId="1843"/>
    <cellStyle name="Millares 3 5 2 2 3" xfId="1844"/>
    <cellStyle name="Millares 3 5 2 3" xfId="1845"/>
    <cellStyle name="Millares 3 5 2 3 2" xfId="1846"/>
    <cellStyle name="Millares 3 5 2 4" xfId="1847"/>
    <cellStyle name="Millares 3 5 3" xfId="1848"/>
    <cellStyle name="Millares 3 5 3 2" xfId="1849"/>
    <cellStyle name="Millares 3 5 3 2 2" xfId="1850"/>
    <cellStyle name="Millares 3 5 3 3" xfId="1851"/>
    <cellStyle name="Millares 3 5 4" xfId="1852"/>
    <cellStyle name="Millares 3 5 4 2" xfId="1853"/>
    <cellStyle name="Millares 3 5 4 2 2" xfId="1854"/>
    <cellStyle name="Millares 3 5 4 3" xfId="1855"/>
    <cellStyle name="Millares 3 5 5" xfId="1856"/>
    <cellStyle name="Millares 3 5 5 2" xfId="1857"/>
    <cellStyle name="Millares 3 5 6" xfId="1858"/>
    <cellStyle name="Millares 3 6" xfId="1859"/>
    <cellStyle name="Millares 3 6 2" xfId="1860"/>
    <cellStyle name="Millares 3 6 2 2" xfId="1861"/>
    <cellStyle name="Millares 3 6 2 2 2" xfId="1862"/>
    <cellStyle name="Millares 3 6 2 2 2 2" xfId="1863"/>
    <cellStyle name="Millares 3 6 2 2 3" xfId="1864"/>
    <cellStyle name="Millares 3 6 2 3" xfId="1865"/>
    <cellStyle name="Millares 3 6 2 3 2" xfId="1866"/>
    <cellStyle name="Millares 3 6 2 3 2 2" xfId="1867"/>
    <cellStyle name="Millares 3 6 2 3 3" xfId="1868"/>
    <cellStyle name="Millares 3 6 2 4" xfId="1869"/>
    <cellStyle name="Millares 3 6 2 4 2" xfId="1870"/>
    <cellStyle name="Millares 3 6 2 5" xfId="1871"/>
    <cellStyle name="Millares 3 6 3" xfId="1872"/>
    <cellStyle name="Millares 3 6 3 2" xfId="1873"/>
    <cellStyle name="Millares 3 6 3 2 2" xfId="1874"/>
    <cellStyle name="Millares 3 6 3 2 2 2" xfId="1875"/>
    <cellStyle name="Millares 3 6 3 2 3" xfId="1876"/>
    <cellStyle name="Millares 3 6 3 3" xfId="1877"/>
    <cellStyle name="Millares 3 6 3 3 2" xfId="1878"/>
    <cellStyle name="Millares 3 6 3 4" xfId="1879"/>
    <cellStyle name="Millares 3 6 4" xfId="1880"/>
    <cellStyle name="Millares 3 6 4 2" xfId="1881"/>
    <cellStyle name="Millares 3 6 4 2 2" xfId="1882"/>
    <cellStyle name="Millares 3 6 4 3" xfId="1883"/>
    <cellStyle name="Millares 3 6 5" xfId="1884"/>
    <cellStyle name="Millares 3 6 5 2" xfId="1885"/>
    <cellStyle name="Millares 3 6 6" xfId="1886"/>
    <cellStyle name="Millares 3 7" xfId="1887"/>
    <cellStyle name="Millares 3 7 2" xfId="1888"/>
    <cellStyle name="Millares 3 7 2 2" xfId="1889"/>
    <cellStyle name="Millares 3 7 2 2 2" xfId="1890"/>
    <cellStyle name="Millares 3 7 2 3" xfId="1891"/>
    <cellStyle name="Millares 3 7 3" xfId="1892"/>
    <cellStyle name="Millares 3 7 3 2" xfId="1893"/>
    <cellStyle name="Millares 3 7 3 2 2" xfId="1894"/>
    <cellStyle name="Millares 3 7 3 3" xfId="1895"/>
    <cellStyle name="Millares 3 7 4" xfId="1896"/>
    <cellStyle name="Millares 3 7 4 2" xfId="1897"/>
    <cellStyle name="Millares 3 7 5" xfId="1898"/>
    <cellStyle name="Millares 3 8" xfId="1899"/>
    <cellStyle name="Millares 3 8 2" xfId="1900"/>
    <cellStyle name="Millares 3 8 2 2" xfId="1901"/>
    <cellStyle name="Millares 3 8 2 2 2" xfId="1902"/>
    <cellStyle name="Millares 3 8 2 3" xfId="1903"/>
    <cellStyle name="Millares 3 8 3" xfId="1904"/>
    <cellStyle name="Millares 3 8 3 2" xfId="1905"/>
    <cellStyle name="Millares 3 8 3 2 2" xfId="1906"/>
    <cellStyle name="Millares 3 8 3 3" xfId="1907"/>
    <cellStyle name="Millares 3 8 4" xfId="1908"/>
    <cellStyle name="Millares 3 8 4 2" xfId="1909"/>
    <cellStyle name="Millares 3 8 5" xfId="1910"/>
    <cellStyle name="Millares 3 9" xfId="1911"/>
    <cellStyle name="Millares 3 9 2" xfId="1912"/>
    <cellStyle name="Millares 3 9 2 2" xfId="1913"/>
    <cellStyle name="Millares 3 9 2 2 2" xfId="1914"/>
    <cellStyle name="Millares 3 9 2 3" xfId="1915"/>
    <cellStyle name="Millares 3 9 3" xfId="1916"/>
    <cellStyle name="Millares 3 9 3 2" xfId="1917"/>
    <cellStyle name="Millares 3 9 3 2 2" xfId="1918"/>
    <cellStyle name="Millares 3 9 3 3" xfId="1919"/>
    <cellStyle name="Millares 3 9 4" xfId="1920"/>
    <cellStyle name="Millares 3 9 4 2" xfId="1921"/>
    <cellStyle name="Millares 3 9 5" xfId="1922"/>
    <cellStyle name="Millares 4" xfId="1923"/>
    <cellStyle name="Millares 4 10" xfId="1924"/>
    <cellStyle name="Millares 4 2" xfId="1925"/>
    <cellStyle name="Millares 4 2 2" xfId="1926"/>
    <cellStyle name="Millares 4 2 2 2" xfId="1927"/>
    <cellStyle name="Millares 4 2 2 2 2" xfId="1928"/>
    <cellStyle name="Millares 4 2 2 2 2 2" xfId="1929"/>
    <cellStyle name="Millares 4 2 2 2 2 2 2" xfId="1930"/>
    <cellStyle name="Millares 4 2 2 2 2 3" xfId="1931"/>
    <cellStyle name="Millares 4 2 2 2 3" xfId="1932"/>
    <cellStyle name="Millares 4 2 2 2 3 2" xfId="1933"/>
    <cellStyle name="Millares 4 2 2 2 3 2 2" xfId="1934"/>
    <cellStyle name="Millares 4 2 2 2 3 3" xfId="1935"/>
    <cellStyle name="Millares 4 2 2 2 4" xfId="1936"/>
    <cellStyle name="Millares 4 2 2 2 4 2" xfId="1937"/>
    <cellStyle name="Millares 4 2 2 2 5" xfId="1938"/>
    <cellStyle name="Millares 4 2 2 3" xfId="1939"/>
    <cellStyle name="Millares 4 2 2 3 2" xfId="1940"/>
    <cellStyle name="Millares 4 2 2 3 2 2" xfId="1941"/>
    <cellStyle name="Millares 4 2 2 3 3" xfId="1942"/>
    <cellStyle name="Millares 4 2 2 4" xfId="1943"/>
    <cellStyle name="Millares 4 2 2 4 2" xfId="1944"/>
    <cellStyle name="Millares 4 2 2 4 2 2" xfId="1945"/>
    <cellStyle name="Millares 4 2 2 4 3" xfId="1946"/>
    <cellStyle name="Millares 4 2 2 5" xfId="1947"/>
    <cellStyle name="Millares 4 2 2 5 2" xfId="1948"/>
    <cellStyle name="Millares 4 2 2 6" xfId="1949"/>
    <cellStyle name="Millares 4 2 3" xfId="1950"/>
    <cellStyle name="Millares 4 2 3 2" xfId="1951"/>
    <cellStyle name="Millares 4 2 3 2 2" xfId="1952"/>
    <cellStyle name="Millares 4 2 3 2 2 2" xfId="1953"/>
    <cellStyle name="Millares 4 2 3 2 3" xfId="1954"/>
    <cellStyle name="Millares 4 2 3 3" xfId="1955"/>
    <cellStyle name="Millares 4 2 3 3 2" xfId="1956"/>
    <cellStyle name="Millares 4 2 3 3 2 2" xfId="1957"/>
    <cellStyle name="Millares 4 2 3 3 3" xfId="1958"/>
    <cellStyle name="Millares 4 2 3 4" xfId="1959"/>
    <cellStyle name="Millares 4 2 3 4 2" xfId="1960"/>
    <cellStyle name="Millares 4 2 3 5" xfId="1961"/>
    <cellStyle name="Millares 4 3" xfId="1962"/>
    <cellStyle name="Millares 4 3 2" xfId="1963"/>
    <cellStyle name="Millares 4 3 2 2" xfId="1964"/>
    <cellStyle name="Millares 4 3 2 2 2" xfId="1965"/>
    <cellStyle name="Millares 4 3 2 2 2 2" xfId="1966"/>
    <cellStyle name="Millares 4 3 2 2 3" xfId="1967"/>
    <cellStyle name="Millares 4 3 2 3" xfId="1968"/>
    <cellStyle name="Millares 4 3 2 3 2" xfId="1969"/>
    <cellStyle name="Millares 4 3 2 3 2 2" xfId="1970"/>
    <cellStyle name="Millares 4 3 2 3 3" xfId="1971"/>
    <cellStyle name="Millares 4 3 2 4" xfId="1972"/>
    <cellStyle name="Millares 4 3 2 4 2" xfId="1973"/>
    <cellStyle name="Millares 4 3 2 5" xfId="1974"/>
    <cellStyle name="Millares 4 3 3" xfId="1975"/>
    <cellStyle name="Millares 4 3 3 2" xfId="1976"/>
    <cellStyle name="Millares 4 3 3 2 2" xfId="1977"/>
    <cellStyle name="Millares 4 3 3 2 2 2" xfId="1978"/>
    <cellStyle name="Millares 4 3 3 2 3" xfId="1979"/>
    <cellStyle name="Millares 4 3 3 3" xfId="1980"/>
    <cellStyle name="Millares 4 3 3 3 2" xfId="1981"/>
    <cellStyle name="Millares 4 3 3 4" xfId="1982"/>
    <cellStyle name="Millares 4 3 4" xfId="1983"/>
    <cellStyle name="Millares 4 3 4 2" xfId="1984"/>
    <cellStyle name="Millares 4 3 4 2 2" xfId="1985"/>
    <cellStyle name="Millares 4 3 4 3" xfId="1986"/>
    <cellStyle name="Millares 4 3 5" xfId="1987"/>
    <cellStyle name="Millares 4 3 5 2" xfId="1988"/>
    <cellStyle name="Millares 4 3 6" xfId="1989"/>
    <cellStyle name="Millares 4 4" xfId="1990"/>
    <cellStyle name="Millares 4 4 2" xfId="1991"/>
    <cellStyle name="Millares 4 4 2 2" xfId="1992"/>
    <cellStyle name="Millares 4 4 2 2 2" xfId="1993"/>
    <cellStyle name="Millares 4 4 2 3" xfId="1994"/>
    <cellStyle name="Millares 4 4 3" xfId="1995"/>
    <cellStyle name="Millares 4 4 3 2" xfId="1996"/>
    <cellStyle name="Millares 4 4 3 2 2" xfId="1997"/>
    <cellStyle name="Millares 4 4 3 3" xfId="1998"/>
    <cellStyle name="Millares 4 4 4" xfId="1999"/>
    <cellStyle name="Millares 4 4 4 2" xfId="2000"/>
    <cellStyle name="Millares 4 4 5" xfId="2001"/>
    <cellStyle name="Millares 4 5" xfId="2002"/>
    <cellStyle name="Millares 4 5 2" xfId="2003"/>
    <cellStyle name="Millares 4 5 2 2" xfId="2004"/>
    <cellStyle name="Millares 4 5 2 2 2" xfId="2005"/>
    <cellStyle name="Millares 4 5 2 3" xfId="2006"/>
    <cellStyle name="Millares 4 5 3" xfId="2007"/>
    <cellStyle name="Millares 4 5 3 2" xfId="2008"/>
    <cellStyle name="Millares 4 5 4" xfId="2009"/>
    <cellStyle name="Millares 4 6" xfId="2010"/>
    <cellStyle name="Millares 4 6 2" xfId="2011"/>
    <cellStyle name="Millares 4 6 2 2" xfId="2012"/>
    <cellStyle name="Millares 4 6 2 2 2" xfId="2013"/>
    <cellStyle name="Millares 4 6 2 3" xfId="2014"/>
    <cellStyle name="Millares 4 6 3" xfId="2015"/>
    <cellStyle name="Millares 4 6 3 2" xfId="2016"/>
    <cellStyle name="Millares 4 6 4" xfId="2017"/>
    <cellStyle name="Millares 4 7" xfId="4"/>
    <cellStyle name="Millares 4 7 2" xfId="5"/>
    <cellStyle name="Millares 4 7 2 2" xfId="2018"/>
    <cellStyle name="Millares 4 7 2 2 2" xfId="2019"/>
    <cellStyle name="Millares 4 7 2 3" xfId="2020"/>
    <cellStyle name="Millares 4 7 3" xfId="2021"/>
    <cellStyle name="Millares 4 7 3 2" xfId="2022"/>
    <cellStyle name="Millares 4 7 4" xfId="2023"/>
    <cellStyle name="Millares 4 8" xfId="2024"/>
    <cellStyle name="Millares 4 8 2" xfId="2025"/>
    <cellStyle name="Millares 4 8 2 2" xfId="2026"/>
    <cellStyle name="Millares 4 8 3" xfId="2027"/>
    <cellStyle name="Millares 4 9" xfId="2028"/>
    <cellStyle name="Millares 4 9 2" xfId="2029"/>
    <cellStyle name="Millares 5" xfId="2030"/>
    <cellStyle name="Millares 5 2" xfId="2031"/>
    <cellStyle name="Millares 5 2 2" xfId="2032"/>
    <cellStyle name="Millares 5 2 2 2" xfId="2033"/>
    <cellStyle name="Millares 5 2 2 2 2" xfId="2034"/>
    <cellStyle name="Millares 5 2 2 2 2 2" xfId="2035"/>
    <cellStyle name="Millares 5 2 2 2 3" xfId="2036"/>
    <cellStyle name="Millares 5 2 2 3" xfId="2037"/>
    <cellStyle name="Millares 5 2 2 3 2" xfId="2038"/>
    <cellStyle name="Millares 5 2 2 3 2 2" xfId="2039"/>
    <cellStyle name="Millares 5 2 2 3 3" xfId="2040"/>
    <cellStyle name="Millares 5 2 2 4" xfId="2041"/>
    <cellStyle name="Millares 5 2 2 4 2" xfId="2042"/>
    <cellStyle name="Millares 5 2 2 5" xfId="2043"/>
    <cellStyle name="Millares 5 2 3" xfId="2044"/>
    <cellStyle name="Millares 5 2 3 2" xfId="2045"/>
    <cellStyle name="Millares 5 2 3 2 2" xfId="2046"/>
    <cellStyle name="Millares 5 2 3 3" xfId="2047"/>
    <cellStyle name="Millares 5 2 4" xfId="2048"/>
    <cellStyle name="Millares 5 2 4 2" xfId="2049"/>
    <cellStyle name="Millares 5 2 4 2 2" xfId="2050"/>
    <cellStyle name="Millares 5 2 4 3" xfId="2051"/>
    <cellStyle name="Millares 5 2 5" xfId="2052"/>
    <cellStyle name="Millares 5 2 5 2" xfId="2053"/>
    <cellStyle name="Millares 5 2 6" xfId="2054"/>
    <cellStyle name="Millares 5 3" xfId="2055"/>
    <cellStyle name="Millares 5 3 2" xfId="2056"/>
    <cellStyle name="Millares 5 3 2 2" xfId="2057"/>
    <cellStyle name="Millares 5 3 2 2 2" xfId="2058"/>
    <cellStyle name="Millares 5 3 2 3" xfId="2059"/>
    <cellStyle name="Millares 5 3 3" xfId="2060"/>
    <cellStyle name="Millares 5 3 3 2" xfId="2061"/>
    <cellStyle name="Millares 5 3 3 2 2" xfId="2062"/>
    <cellStyle name="Millares 5 3 3 3" xfId="2063"/>
    <cellStyle name="Millares 5 3 4" xfId="2064"/>
    <cellStyle name="Millares 5 3 4 2" xfId="2065"/>
    <cellStyle name="Millares 5 3 5" xfId="2066"/>
    <cellStyle name="Millares 5 4" xfId="2067"/>
    <cellStyle name="Millares 5 4 2" xfId="2068"/>
    <cellStyle name="Millares 5 4 2 2" xfId="2069"/>
    <cellStyle name="Millares 5 4 2 2 2" xfId="2070"/>
    <cellStyle name="Millares 5 4 2 3" xfId="2071"/>
    <cellStyle name="Millares 5 4 3" xfId="2072"/>
    <cellStyle name="Millares 5 4 3 2" xfId="2073"/>
    <cellStyle name="Millares 5 4 4" xfId="2074"/>
    <cellStyle name="Millares 5 5" xfId="2075"/>
    <cellStyle name="Millares 5 5 2" xfId="2076"/>
    <cellStyle name="Millares 5 5 2 2" xfId="2077"/>
    <cellStyle name="Millares 5 5 2 2 2" xfId="2078"/>
    <cellStyle name="Millares 5 5 2 3" xfId="2079"/>
    <cellStyle name="Millares 5 5 3" xfId="2080"/>
    <cellStyle name="Millares 5 5 3 2" xfId="2081"/>
    <cellStyle name="Millares 5 5 4" xfId="2082"/>
    <cellStyle name="Millares 5 6" xfId="2083"/>
    <cellStyle name="Millares 5 6 2" xfId="2084"/>
    <cellStyle name="Millares 5 6 2 2" xfId="2085"/>
    <cellStyle name="Millares 5 6 3" xfId="2086"/>
    <cellStyle name="Millares 5 7" xfId="2087"/>
    <cellStyle name="Millares 5 7 2" xfId="2088"/>
    <cellStyle name="Millares 5 8" xfId="2089"/>
    <cellStyle name="Millares 6" xfId="2090"/>
    <cellStyle name="Millares 6 2" xfId="2091"/>
    <cellStyle name="Millares 6 2 2" xfId="2092"/>
    <cellStyle name="Millares 6 2 2 2" xfId="2093"/>
    <cellStyle name="Millares 6 2 2 2 2" xfId="2094"/>
    <cellStyle name="Millares 6 2 2 3" xfId="2095"/>
    <cellStyle name="Millares 6 2 3" xfId="2096"/>
    <cellStyle name="Millares 6 2 3 2" xfId="2097"/>
    <cellStyle name="Millares 6 2 4" xfId="2098"/>
    <cellStyle name="Millares 6 3" xfId="2099"/>
    <cellStyle name="Millares 6 3 2" xfId="2100"/>
    <cellStyle name="Millares 6 3 2 2" xfId="2101"/>
    <cellStyle name="Millares 6 3 3" xfId="2102"/>
    <cellStyle name="Millares 6 4" xfId="2103"/>
    <cellStyle name="Millares 6 4 2" xfId="2104"/>
    <cellStyle name="Millares 6 4 2 2" xfId="2105"/>
    <cellStyle name="Millares 6 4 3" xfId="2106"/>
    <cellStyle name="Millares 6 5" xfId="2107"/>
    <cellStyle name="Millares 6 5 2" xfId="2108"/>
    <cellStyle name="Millares 6 6" xfId="2109"/>
    <cellStyle name="Millares 7" xfId="2110"/>
    <cellStyle name="Millares 7 2" xfId="2111"/>
    <cellStyle name="Millares 7 2 2" xfId="2112"/>
    <cellStyle name="Millares 7 2 2 2" xfId="2113"/>
    <cellStyle name="Millares 7 2 2 2 2" xfId="2114"/>
    <cellStyle name="Millares 7 2 2 3" xfId="2115"/>
    <cellStyle name="Millares 7 2 3" xfId="2116"/>
    <cellStyle name="Millares 7 2 3 2" xfId="2117"/>
    <cellStyle name="Millares 7 2 4" xfId="2118"/>
    <cellStyle name="Millares 7 3" xfId="2119"/>
    <cellStyle name="Millares 7 3 2" xfId="2120"/>
    <cellStyle name="Millares 7 3 2 2" xfId="2121"/>
    <cellStyle name="Millares 7 3 3" xfId="2122"/>
    <cellStyle name="Millares 7 4" xfId="2123"/>
    <cellStyle name="Millares 7 4 2" xfId="2124"/>
    <cellStyle name="Millares 7 4 2 2" xfId="2125"/>
    <cellStyle name="Millares 7 4 3" xfId="2126"/>
    <cellStyle name="Millares 7 5" xfId="2127"/>
    <cellStyle name="Millares 7 5 2" xfId="2128"/>
    <cellStyle name="Millares 7 6" xfId="2129"/>
    <cellStyle name="Millares 8" xfId="2130"/>
    <cellStyle name="Millares 8 2" xfId="2131"/>
    <cellStyle name="Millares 8 2 2" xfId="2132"/>
    <cellStyle name="Millares 8 2 2 2" xfId="2133"/>
    <cellStyle name="Millares 8 2 2 2 2" xfId="2134"/>
    <cellStyle name="Millares 8 2 2 2 2 2" xfId="2135"/>
    <cellStyle name="Millares 8 2 2 2 3" xfId="2136"/>
    <cellStyle name="Millares 8 2 2 3" xfId="2137"/>
    <cellStyle name="Millares 8 2 2 3 2" xfId="2138"/>
    <cellStyle name="Millares 8 2 2 4" xfId="2139"/>
    <cellStyle name="Millares 8 2 3" xfId="2140"/>
    <cellStyle name="Millares 8 2 3 2" xfId="2141"/>
    <cellStyle name="Millares 8 2 3 2 2" xfId="2142"/>
    <cellStyle name="Millares 8 2 3 3" xfId="2143"/>
    <cellStyle name="Millares 8 2 4" xfId="2144"/>
    <cellStyle name="Millares 8 2 4 2" xfId="2145"/>
    <cellStyle name="Millares 8 2 4 2 2" xfId="2146"/>
    <cellStyle name="Millares 8 2 4 3" xfId="2147"/>
    <cellStyle name="Millares 8 2 5" xfId="2148"/>
    <cellStyle name="Millares 8 2 5 2" xfId="2149"/>
    <cellStyle name="Millares 8 2 6" xfId="2150"/>
    <cellStyle name="Millares 8 3" xfId="2151"/>
    <cellStyle name="Millares 8 3 2" xfId="2152"/>
    <cellStyle name="Millares 8 3 2 2" xfId="2153"/>
    <cellStyle name="Millares 8 3 2 2 2" xfId="2154"/>
    <cellStyle name="Millares 8 3 2 3" xfId="2155"/>
    <cellStyle name="Millares 8 3 3" xfId="2156"/>
    <cellStyle name="Millares 8 3 3 2" xfId="2157"/>
    <cellStyle name="Millares 8 3 4" xfId="2158"/>
    <cellStyle name="Millares 8 4" xfId="2159"/>
    <cellStyle name="Millares 8 4 2" xfId="2160"/>
    <cellStyle name="Millares 8 4 2 2" xfId="2161"/>
    <cellStyle name="Millares 8 4 3" xfId="2162"/>
    <cellStyle name="Millares 8 5" xfId="2163"/>
    <cellStyle name="Millares 8 5 2" xfId="2164"/>
    <cellStyle name="Millares 8 5 2 2" xfId="2165"/>
    <cellStyle name="Millares 8 5 3" xfId="2166"/>
    <cellStyle name="Millares 8 6" xfId="2167"/>
    <cellStyle name="Millares 8 6 2" xfId="2168"/>
    <cellStyle name="Millares 8 7" xfId="2169"/>
    <cellStyle name="Millares 9" xfId="2170"/>
    <cellStyle name="Millares 9 2" xfId="2171"/>
    <cellStyle name="Millares 9 2 2" xfId="2172"/>
    <cellStyle name="Millares 9 2 2 2" xfId="2173"/>
    <cellStyle name="Millares 9 2 2 2 2" xfId="2174"/>
    <cellStyle name="Millares 9 2 2 3" xfId="2175"/>
    <cellStyle name="Millares 9 2 3" xfId="2176"/>
    <cellStyle name="Millares 9 2 3 2" xfId="2177"/>
    <cellStyle name="Millares 9 2 4" xfId="2178"/>
    <cellStyle name="Millares 9 3" xfId="2179"/>
    <cellStyle name="Millares 9 3 2" xfId="2180"/>
    <cellStyle name="Millares 9 3 2 2" xfId="2181"/>
    <cellStyle name="Millares 9 3 3" xfId="2182"/>
    <cellStyle name="Millares 9 4" xfId="2183"/>
    <cellStyle name="Millares 9 4 2" xfId="2184"/>
    <cellStyle name="Millares 9 4 2 2" xfId="2185"/>
    <cellStyle name="Millares 9 4 3" xfId="2186"/>
    <cellStyle name="Millares 9 5" xfId="2187"/>
    <cellStyle name="Millares 9 5 2" xfId="2188"/>
    <cellStyle name="Millares 9 6" xfId="2189"/>
    <cellStyle name="Moneda 2" xfId="2190"/>
    <cellStyle name="Moneda 2 10" xfId="2191"/>
    <cellStyle name="Moneda 2 2" xfId="2192"/>
    <cellStyle name="Moneda 2 2 2" xfId="2193"/>
    <cellStyle name="Moneda 2 2 2 2" xfId="2194"/>
    <cellStyle name="Moneda 2 2 2 2 2" xfId="2195"/>
    <cellStyle name="Moneda 2 2 2 3" xfId="2196"/>
    <cellStyle name="Moneda 2 2 3" xfId="2197"/>
    <cellStyle name="Moneda 2 2 3 2" xfId="2198"/>
    <cellStyle name="Moneda 2 2 3 2 2" xfId="2199"/>
    <cellStyle name="Moneda 2 2 3 3" xfId="2200"/>
    <cellStyle name="Moneda 2 2 4" xfId="2201"/>
    <cellStyle name="Moneda 2 2 4 2" xfId="2202"/>
    <cellStyle name="Moneda 2 2 5" xfId="2203"/>
    <cellStyle name="Moneda 2 3" xfId="2204"/>
    <cellStyle name="Moneda 2 3 2" xfId="2205"/>
    <cellStyle name="Moneda 2 3 2 2" xfId="2206"/>
    <cellStyle name="Moneda 2 3 2 2 2" xfId="2207"/>
    <cellStyle name="Moneda 2 3 2 3" xfId="2208"/>
    <cellStyle name="Moneda 2 3 3" xfId="2209"/>
    <cellStyle name="Moneda 2 3 3 2" xfId="2210"/>
    <cellStyle name="Moneda 2 3 3 2 2" xfId="2211"/>
    <cellStyle name="Moneda 2 3 3 3" xfId="2212"/>
    <cellStyle name="Moneda 2 3 4" xfId="2213"/>
    <cellStyle name="Moneda 2 3 4 2" xfId="2214"/>
    <cellStyle name="Moneda 2 3 5" xfId="2215"/>
    <cellStyle name="Moneda 2 4" xfId="2216"/>
    <cellStyle name="Moneda 2 4 2" xfId="2217"/>
    <cellStyle name="Moneda 2 4 2 2" xfId="2218"/>
    <cellStyle name="Moneda 2 4 2 2 2" xfId="2219"/>
    <cellStyle name="Moneda 2 4 2 3" xfId="2220"/>
    <cellStyle name="Moneda 2 4 3" xfId="2221"/>
    <cellStyle name="Moneda 2 4 3 2" xfId="2222"/>
    <cellStyle name="Moneda 2 4 3 2 2" xfId="2223"/>
    <cellStyle name="Moneda 2 4 3 3" xfId="2224"/>
    <cellStyle name="Moneda 2 4 4" xfId="2225"/>
    <cellStyle name="Moneda 2 4 4 2" xfId="2226"/>
    <cellStyle name="Moneda 2 4 5" xfId="2227"/>
    <cellStyle name="Moneda 2 5" xfId="2228"/>
    <cellStyle name="Moneda 2 5 2" xfId="2229"/>
    <cellStyle name="Moneda 2 5 2 2" xfId="2230"/>
    <cellStyle name="Moneda 2 5 2 2 2" xfId="2231"/>
    <cellStyle name="Moneda 2 5 2 3" xfId="2232"/>
    <cellStyle name="Moneda 2 5 3" xfId="2233"/>
    <cellStyle name="Moneda 2 5 3 2" xfId="2234"/>
    <cellStyle name="Moneda 2 5 4" xfId="2235"/>
    <cellStyle name="Moneda 2 6" xfId="2236"/>
    <cellStyle name="Moneda 2 6 2" xfId="2237"/>
    <cellStyle name="Moneda 2 6 2 2" xfId="2238"/>
    <cellStyle name="Moneda 2 6 3" xfId="2239"/>
    <cellStyle name="Moneda 2 7" xfId="2240"/>
    <cellStyle name="Moneda 2 7 2" xfId="2241"/>
    <cellStyle name="Moneda 2 7 2 2" xfId="2242"/>
    <cellStyle name="Moneda 2 7 3" xfId="2243"/>
    <cellStyle name="Moneda 2 8" xfId="2244"/>
    <cellStyle name="Moneda 2 8 2" xfId="2245"/>
    <cellStyle name="Moneda 2 8 2 2" xfId="2246"/>
    <cellStyle name="Moneda 2 8 3" xfId="2247"/>
    <cellStyle name="Moneda 2 9" xfId="2248"/>
    <cellStyle name="Moneda 2 9 2" xfId="2249"/>
    <cellStyle name="Moneda 3" xfId="2250"/>
    <cellStyle name="Moneda 3 2" xfId="2251"/>
    <cellStyle name="Moneda 3 2 2" xfId="2252"/>
    <cellStyle name="Moneda 3 3" xfId="2253"/>
    <cellStyle name="Moneda 4" xfId="2254"/>
    <cellStyle name="Moneda 4 2" xfId="2255"/>
    <cellStyle name="Moneda 4 2 2" xfId="2256"/>
    <cellStyle name="Moneda 4 3" xfId="2257"/>
    <cellStyle name="Moneda 5" xfId="2258"/>
    <cellStyle name="Moneda 5 2" xfId="2259"/>
    <cellStyle name="Moneda 5 2 2" xfId="2260"/>
    <cellStyle name="Moneda 5 3" xfId="2261"/>
    <cellStyle name="Neutral 2" xfId="2262"/>
    <cellStyle name="Neutral 2 2" xfId="2263"/>
    <cellStyle name="Normal" xfId="0" builtinId="0"/>
    <cellStyle name="Normal 10" xfId="2264"/>
    <cellStyle name="Normal 10 2" xfId="2265"/>
    <cellStyle name="Normal 10 2 2" xfId="2266"/>
    <cellStyle name="Normal 10 2 2 2" xfId="2267"/>
    <cellStyle name="Normal 10 2 2 2 2" xfId="2268"/>
    <cellStyle name="Normal 10 2 2 2 2 2" xfId="2269"/>
    <cellStyle name="Normal 10 2 2 2 2 2 2" xfId="2270"/>
    <cellStyle name="Normal 10 2 2 2 2 3" xfId="2271"/>
    <cellStyle name="Normal 10 2 2 2 3" xfId="2272"/>
    <cellStyle name="Normal 10 2 2 2 3 2" xfId="2273"/>
    <cellStyle name="Normal 10 2 2 2 4" xfId="2274"/>
    <cellStyle name="Normal 10 2 2 3" xfId="2275"/>
    <cellStyle name="Normal 10 2 2 3 2" xfId="2276"/>
    <cellStyle name="Normal 10 2 2 3 2 2" xfId="2277"/>
    <cellStyle name="Normal 10 2 2 3 2 2 2" xfId="2278"/>
    <cellStyle name="Normal 10 2 2 3 2 3" xfId="2279"/>
    <cellStyle name="Normal 10 2 2 3 3" xfId="2280"/>
    <cellStyle name="Normal 10 2 2 3 3 2" xfId="2281"/>
    <cellStyle name="Normal 10 2 2 3 4" xfId="2282"/>
    <cellStyle name="Normal 10 2 2 4" xfId="2283"/>
    <cellStyle name="Normal 10 2 2 4 2" xfId="2284"/>
    <cellStyle name="Normal 10 2 2 4 2 2" xfId="2285"/>
    <cellStyle name="Normal 10 2 2 4 3" xfId="2286"/>
    <cellStyle name="Normal 10 2 2 5" xfId="2287"/>
    <cellStyle name="Normal 10 2 2 5 2" xfId="2288"/>
    <cellStyle name="Normal 10 2 2 5 2 2" xfId="2289"/>
    <cellStyle name="Normal 10 2 2 5 3" xfId="2290"/>
    <cellStyle name="Normal 10 2 2 6" xfId="2291"/>
    <cellStyle name="Normal 10 2 2 6 2" xfId="2292"/>
    <cellStyle name="Normal 10 2 2 7" xfId="2293"/>
    <cellStyle name="Normal 10 2 3" xfId="2294"/>
    <cellStyle name="Normal 10 2 3 2" xfId="2295"/>
    <cellStyle name="Normal 10 2 3 2 2" xfId="2296"/>
    <cellStyle name="Normal 10 2 3 2 2 2" xfId="2297"/>
    <cellStyle name="Normal 10 2 3 2 3" xfId="2298"/>
    <cellStyle name="Normal 10 2 3 3" xfId="2299"/>
    <cellStyle name="Normal 10 2 3 3 2" xfId="2300"/>
    <cellStyle name="Normal 10 2 3 4" xfId="2301"/>
    <cellStyle name="Normal 10 3" xfId="2302"/>
    <cellStyle name="Normal 10 3 2" xfId="2303"/>
    <cellStyle name="Normal 10 3 2 2" xfId="2304"/>
    <cellStyle name="Normal 10 3 2 2 2" xfId="2305"/>
    <cellStyle name="Normal 10 3 2 2 2 2" xfId="2306"/>
    <cellStyle name="Normal 10 3 2 2 2 2 2" xfId="2307"/>
    <cellStyle name="Normal 10 3 2 2 2 3" xfId="2308"/>
    <cellStyle name="Normal 10 3 2 2 3" xfId="2309"/>
    <cellStyle name="Normal 10 3 2 2 3 2" xfId="2310"/>
    <cellStyle name="Normal 10 3 2 2 4" xfId="2311"/>
    <cellStyle name="Normal 10 3 2 3" xfId="2312"/>
    <cellStyle name="Normal 10 3 2 3 2" xfId="2313"/>
    <cellStyle name="Normal 10 3 2 3 2 2" xfId="2314"/>
    <cellStyle name="Normal 10 3 2 3 3" xfId="2315"/>
    <cellStyle name="Normal 10 3 2 4" xfId="2316"/>
    <cellStyle name="Normal 10 3 2 4 2" xfId="2317"/>
    <cellStyle name="Normal 10 3 2 5" xfId="2318"/>
    <cellStyle name="Normal 10 3 3" xfId="2319"/>
    <cellStyle name="Normal 10 3 3 2" xfId="2320"/>
    <cellStyle name="Normal 10 3 3 2 2" xfId="2321"/>
    <cellStyle name="Normal 10 3 3 2 2 2" xfId="2322"/>
    <cellStyle name="Normal 10 3 3 2 3" xfId="2323"/>
    <cellStyle name="Normal 10 3 3 3" xfId="2324"/>
    <cellStyle name="Normal 10 3 3 3 2" xfId="2325"/>
    <cellStyle name="Normal 10 3 3 4" xfId="2326"/>
    <cellStyle name="Normal 10 4" xfId="2327"/>
    <cellStyle name="Normal 10 4 2" xfId="2328"/>
    <cellStyle name="Normal 10 4 2 2" xfId="2329"/>
    <cellStyle name="Normal 10 4 2 2 2" xfId="2330"/>
    <cellStyle name="Normal 10 4 2 2 2 2" xfId="2331"/>
    <cellStyle name="Normal 10 4 2 2 2 2 2" xfId="2332"/>
    <cellStyle name="Normal 10 4 2 2 2 3" xfId="2333"/>
    <cellStyle name="Normal 10 4 2 2 3" xfId="2334"/>
    <cellStyle name="Normal 10 4 2 2 3 2" xfId="2335"/>
    <cellStyle name="Normal 10 4 2 2 4" xfId="2336"/>
    <cellStyle name="Normal 10 4 2 3" xfId="2337"/>
    <cellStyle name="Normal 10 4 2 3 2" xfId="2338"/>
    <cellStyle name="Normal 10 4 2 3 2 2" xfId="2339"/>
    <cellStyle name="Normal 10 4 2 3 3" xfId="2340"/>
    <cellStyle name="Normal 10 4 2 4" xfId="2341"/>
    <cellStyle name="Normal 10 4 2 4 2" xfId="2342"/>
    <cellStyle name="Normal 10 4 2 5" xfId="2343"/>
    <cellStyle name="Normal 10 4 3" xfId="2344"/>
    <cellStyle name="Normal 10 4 3 2" xfId="2345"/>
    <cellStyle name="Normal 10 4 3 2 2" xfId="2346"/>
    <cellStyle name="Normal 10 4 3 2 2 2" xfId="2347"/>
    <cellStyle name="Normal 10 4 3 2 3" xfId="2348"/>
    <cellStyle name="Normal 10 4 3 3" xfId="2349"/>
    <cellStyle name="Normal 10 4 3 3 2" xfId="2350"/>
    <cellStyle name="Normal 10 4 3 4" xfId="2351"/>
    <cellStyle name="Normal 10 5" xfId="2352"/>
    <cellStyle name="Normal 10 5 2" xfId="2353"/>
    <cellStyle name="Normal 10 5 2 2" xfId="2354"/>
    <cellStyle name="Normal 10 5 2 2 2" xfId="2355"/>
    <cellStyle name="Normal 10 5 2 2 2 2" xfId="2356"/>
    <cellStyle name="Normal 10 5 2 2 3" xfId="2357"/>
    <cellStyle name="Normal 10 5 2 3" xfId="2358"/>
    <cellStyle name="Normal 10 5 2 3 2" xfId="2359"/>
    <cellStyle name="Normal 10 5 2 4" xfId="2360"/>
    <cellStyle name="Normal 10 6" xfId="2361"/>
    <cellStyle name="Normal 10 6 2" xfId="2362"/>
    <cellStyle name="Normal 10 6 2 2" xfId="2363"/>
    <cellStyle name="Normal 10 6 2 2 2" xfId="2364"/>
    <cellStyle name="Normal 10 6 2 3" xfId="2365"/>
    <cellStyle name="Normal 10 6 3" xfId="2366"/>
    <cellStyle name="Normal 10 6 3 2" xfId="2367"/>
    <cellStyle name="Normal 10 6 4" xfId="2368"/>
    <cellStyle name="Normal 10 7" xfId="2369"/>
    <cellStyle name="Normal 10 7 2" xfId="2370"/>
    <cellStyle name="Normal 10 7 2 2" xfId="2371"/>
    <cellStyle name="Normal 10 7 2 2 2" xfId="2372"/>
    <cellStyle name="Normal 10 7 2 3" xfId="2373"/>
    <cellStyle name="Normal 10 7 3" xfId="2374"/>
    <cellStyle name="Normal 10 7 3 2" xfId="2375"/>
    <cellStyle name="Normal 10 7 4" xfId="2376"/>
    <cellStyle name="Normal 10 8" xfId="2377"/>
    <cellStyle name="Normal 10 8 2" xfId="2378"/>
    <cellStyle name="Normal 10 8 2 2" xfId="2379"/>
    <cellStyle name="Normal 10 8 3" xfId="2380"/>
    <cellStyle name="Normal 10 9" xfId="2381"/>
    <cellStyle name="Normal 11" xfId="2382"/>
    <cellStyle name="Normal 11 10" xfId="2383"/>
    <cellStyle name="Normal 11 10 2" xfId="2384"/>
    <cellStyle name="Normal 11 10 2 2" xfId="2385"/>
    <cellStyle name="Normal 11 10 3" xfId="2386"/>
    <cellStyle name="Normal 11 11" xfId="2387"/>
    <cellStyle name="Normal 11 11 2" xfId="2388"/>
    <cellStyle name="Normal 11 12" xfId="2389"/>
    <cellStyle name="Normal 11 2" xfId="2390"/>
    <cellStyle name="Normal 11 2 2" xfId="2391"/>
    <cellStyle name="Normal 11 2 2 2" xfId="2392"/>
    <cellStyle name="Normal 11 2 2 2 2" xfId="2393"/>
    <cellStyle name="Normal 11 2 2 2 2 2" xfId="2394"/>
    <cellStyle name="Normal 11 2 2 2 2 2 2" xfId="2395"/>
    <cellStyle name="Normal 11 2 2 2 2 3" xfId="2396"/>
    <cellStyle name="Normal 11 2 2 2 3" xfId="2397"/>
    <cellStyle name="Normal 11 2 2 2 3 2" xfId="2398"/>
    <cellStyle name="Normal 11 2 2 2 4" xfId="2399"/>
    <cellStyle name="Normal 11 2 2 3" xfId="2400"/>
    <cellStyle name="Normal 11 2 2 3 2" xfId="2401"/>
    <cellStyle name="Normal 11 2 2 3 2 2" xfId="2402"/>
    <cellStyle name="Normal 11 2 2 3 3" xfId="2403"/>
    <cellStyle name="Normal 11 2 2 4" xfId="2404"/>
    <cellStyle name="Normal 11 2 2 4 2" xfId="2405"/>
    <cellStyle name="Normal 11 2 2 5" xfId="2406"/>
    <cellStyle name="Normal 11 2 3" xfId="2407"/>
    <cellStyle name="Normal 11 2 3 2" xfId="2408"/>
    <cellStyle name="Normal 11 2 3 2 2" xfId="2409"/>
    <cellStyle name="Normal 11 2 3 2 2 2" xfId="2410"/>
    <cellStyle name="Normal 11 2 3 2 3" xfId="2411"/>
    <cellStyle name="Normal 11 2 3 3" xfId="2412"/>
    <cellStyle name="Normal 11 2 3 3 2" xfId="2413"/>
    <cellStyle name="Normal 11 2 3 4" xfId="2414"/>
    <cellStyle name="Normal 11 2 4" xfId="2415"/>
    <cellStyle name="Normal 11 2 4 2" xfId="2416"/>
    <cellStyle name="Normal 11 2 4 2 2" xfId="2417"/>
    <cellStyle name="Normal 11 2 4 3" xfId="2418"/>
    <cellStyle name="Normal 11 2 5" xfId="2419"/>
    <cellStyle name="Normal 11 2 5 2" xfId="2420"/>
    <cellStyle name="Normal 11 2 6" xfId="2421"/>
    <cellStyle name="Normal 11 3" xfId="2422"/>
    <cellStyle name="Normal 11 3 2" xfId="2423"/>
    <cellStyle name="Normal 11 3 2 2" xfId="2424"/>
    <cellStyle name="Normal 11 3 2 2 2" xfId="2425"/>
    <cellStyle name="Normal 11 3 2 2 2 2" xfId="2426"/>
    <cellStyle name="Normal 11 3 2 2 2 2 2" xfId="2427"/>
    <cellStyle name="Normal 11 3 2 2 2 3" xfId="2428"/>
    <cellStyle name="Normal 11 3 2 2 3" xfId="2429"/>
    <cellStyle name="Normal 11 3 2 2 3 2" xfId="2430"/>
    <cellStyle name="Normal 11 3 2 2 4" xfId="2431"/>
    <cellStyle name="Normal 11 3 2 3" xfId="2432"/>
    <cellStyle name="Normal 11 3 2 3 2" xfId="2433"/>
    <cellStyle name="Normal 11 3 2 3 2 2" xfId="2434"/>
    <cellStyle name="Normal 11 3 2 3 3" xfId="2435"/>
    <cellStyle name="Normal 11 3 2 4" xfId="2436"/>
    <cellStyle name="Normal 11 3 2 4 2" xfId="2437"/>
    <cellStyle name="Normal 11 3 2 5" xfId="2438"/>
    <cellStyle name="Normal 11 3 3" xfId="2439"/>
    <cellStyle name="Normal 11 3 3 2" xfId="2440"/>
    <cellStyle name="Normal 11 3 3 2 2" xfId="2441"/>
    <cellStyle name="Normal 11 3 3 2 2 2" xfId="2442"/>
    <cellStyle name="Normal 11 3 3 2 3" xfId="2443"/>
    <cellStyle name="Normal 11 3 3 3" xfId="2444"/>
    <cellStyle name="Normal 11 3 3 3 2" xfId="2445"/>
    <cellStyle name="Normal 11 3 3 4" xfId="2446"/>
    <cellStyle name="Normal 11 3 4" xfId="2447"/>
    <cellStyle name="Normal 11 3 4 2" xfId="2448"/>
    <cellStyle name="Normal 11 3 4 2 2" xfId="2449"/>
    <cellStyle name="Normal 11 3 4 3" xfId="2450"/>
    <cellStyle name="Normal 11 3 5" xfId="2451"/>
    <cellStyle name="Normal 11 3 5 2" xfId="2452"/>
    <cellStyle name="Normal 11 3 6" xfId="2453"/>
    <cellStyle name="Normal 11 4" xfId="2454"/>
    <cellStyle name="Normal 11 4 2" xfId="2455"/>
    <cellStyle name="Normal 11 4 2 2" xfId="2456"/>
    <cellStyle name="Normal 11 4 2 2 2" xfId="2457"/>
    <cellStyle name="Normal 11 4 2 2 2 2" xfId="2458"/>
    <cellStyle name="Normal 11 4 2 2 2 2 2" xfId="2459"/>
    <cellStyle name="Normal 11 4 2 2 2 3" xfId="2460"/>
    <cellStyle name="Normal 11 4 2 2 3" xfId="2461"/>
    <cellStyle name="Normal 11 4 2 2 3 2" xfId="2462"/>
    <cellStyle name="Normal 11 4 2 2 4" xfId="2463"/>
    <cellStyle name="Normal 11 4 2 3" xfId="2464"/>
    <cellStyle name="Normal 11 4 2 3 2" xfId="2465"/>
    <cellStyle name="Normal 11 4 2 3 2 2" xfId="2466"/>
    <cellStyle name="Normal 11 4 2 3 3" xfId="2467"/>
    <cellStyle name="Normal 11 4 2 4" xfId="2468"/>
    <cellStyle name="Normal 11 4 2 4 2" xfId="2469"/>
    <cellStyle name="Normal 11 4 2 5" xfId="2470"/>
    <cellStyle name="Normal 11 4 3" xfId="2471"/>
    <cellStyle name="Normal 11 4 3 2" xfId="2472"/>
    <cellStyle name="Normal 11 4 3 2 2" xfId="2473"/>
    <cellStyle name="Normal 11 4 3 2 2 2" xfId="2474"/>
    <cellStyle name="Normal 11 4 3 2 3" xfId="2475"/>
    <cellStyle name="Normal 11 4 3 3" xfId="2476"/>
    <cellStyle name="Normal 11 4 3 3 2" xfId="2477"/>
    <cellStyle name="Normal 11 4 3 4" xfId="2478"/>
    <cellStyle name="Normal 11 4 4" xfId="2479"/>
    <cellStyle name="Normal 11 4 4 2" xfId="2480"/>
    <cellStyle name="Normal 11 4 4 2 2" xfId="2481"/>
    <cellStyle name="Normal 11 4 4 3" xfId="2482"/>
    <cellStyle name="Normal 11 4 5" xfId="2483"/>
    <cellStyle name="Normal 11 4 5 2" xfId="2484"/>
    <cellStyle name="Normal 11 4 6" xfId="2485"/>
    <cellStyle name="Normal 11 5" xfId="2486"/>
    <cellStyle name="Normal 11 5 2" xfId="2487"/>
    <cellStyle name="Normal 11 5 2 2" xfId="2488"/>
    <cellStyle name="Normal 11 5 2 2 2" xfId="2489"/>
    <cellStyle name="Normal 11 5 2 2 2 2" xfId="2490"/>
    <cellStyle name="Normal 11 5 2 2 2 2 2" xfId="2491"/>
    <cellStyle name="Normal 11 5 2 2 2 3" xfId="2492"/>
    <cellStyle name="Normal 11 5 2 2 3" xfId="2493"/>
    <cellStyle name="Normal 11 5 2 2 3 2" xfId="2494"/>
    <cellStyle name="Normal 11 5 2 2 4" xfId="2495"/>
    <cellStyle name="Normal 11 5 2 3" xfId="2496"/>
    <cellStyle name="Normal 11 5 2 3 2" xfId="2497"/>
    <cellStyle name="Normal 11 5 2 3 2 2" xfId="2498"/>
    <cellStyle name="Normal 11 5 2 3 3" xfId="2499"/>
    <cellStyle name="Normal 11 5 2 4" xfId="2500"/>
    <cellStyle name="Normal 11 5 2 4 2" xfId="2501"/>
    <cellStyle name="Normal 11 5 2 5" xfId="2502"/>
    <cellStyle name="Normal 11 5 3" xfId="2503"/>
    <cellStyle name="Normal 11 5 3 2" xfId="2504"/>
    <cellStyle name="Normal 11 5 3 2 2" xfId="2505"/>
    <cellStyle name="Normal 11 5 3 2 2 2" xfId="2506"/>
    <cellStyle name="Normal 11 5 3 2 3" xfId="2507"/>
    <cellStyle name="Normal 11 5 3 3" xfId="2508"/>
    <cellStyle name="Normal 11 5 3 3 2" xfId="2509"/>
    <cellStyle name="Normal 11 5 3 4" xfId="2510"/>
    <cellStyle name="Normal 11 5 4" xfId="2511"/>
    <cellStyle name="Normal 11 5 4 2" xfId="2512"/>
    <cellStyle name="Normal 11 5 4 2 2" xfId="2513"/>
    <cellStyle name="Normal 11 5 4 3" xfId="2514"/>
    <cellStyle name="Normal 11 5 5" xfId="2515"/>
    <cellStyle name="Normal 11 5 5 2" xfId="2516"/>
    <cellStyle name="Normal 11 5 6" xfId="2517"/>
    <cellStyle name="Normal 11 6" xfId="2518"/>
    <cellStyle name="Normal 11 6 2" xfId="2519"/>
    <cellStyle name="Normal 11 6 2 2" xfId="2520"/>
    <cellStyle name="Normal 11 6 2 2 2" xfId="2521"/>
    <cellStyle name="Normal 11 6 2 2 2 2" xfId="2522"/>
    <cellStyle name="Normal 11 6 2 2 3" xfId="2523"/>
    <cellStyle name="Normal 11 6 2 3" xfId="2524"/>
    <cellStyle name="Normal 11 6 2 3 2" xfId="2525"/>
    <cellStyle name="Normal 11 6 2 4" xfId="2526"/>
    <cellStyle name="Normal 11 6 3" xfId="2527"/>
    <cellStyle name="Normal 11 6 3 2" xfId="2528"/>
    <cellStyle name="Normal 11 6 3 2 2" xfId="2529"/>
    <cellStyle name="Normal 11 6 3 3" xfId="2530"/>
    <cellStyle name="Normal 11 6 4" xfId="2531"/>
    <cellStyle name="Normal 11 6 4 2" xfId="2532"/>
    <cellStyle name="Normal 11 6 5" xfId="2533"/>
    <cellStyle name="Normal 11 7" xfId="2534"/>
    <cellStyle name="Normal 11 7 2" xfId="2535"/>
    <cellStyle name="Normal 11 7 2 2" xfId="2536"/>
    <cellStyle name="Normal 11 7 2 2 2" xfId="2537"/>
    <cellStyle name="Normal 11 7 2 3" xfId="2538"/>
    <cellStyle name="Normal 11 7 3" xfId="2539"/>
    <cellStyle name="Normal 11 7 3 2" xfId="2540"/>
    <cellStyle name="Normal 11 7 4" xfId="2541"/>
    <cellStyle name="Normal 11 8" xfId="2542"/>
    <cellStyle name="Normal 11 8 2" xfId="2543"/>
    <cellStyle name="Normal 11 8 2 2" xfId="2544"/>
    <cellStyle name="Normal 11 8 3" xfId="2545"/>
    <cellStyle name="Normal 11 9" xfId="2546"/>
    <cellStyle name="Normal 12" xfId="2547"/>
    <cellStyle name="Normal 12 2" xfId="2548"/>
    <cellStyle name="Normal 12 2 2" xfId="2549"/>
    <cellStyle name="Normal 12 2 2 2" xfId="2550"/>
    <cellStyle name="Normal 12 2 2 2 2" xfId="2551"/>
    <cellStyle name="Normal 12 2 2 2 2 2" xfId="2552"/>
    <cellStyle name="Normal 12 2 2 2 2 2 2" xfId="2553"/>
    <cellStyle name="Normal 12 2 2 2 2 3" xfId="2554"/>
    <cellStyle name="Normal 12 2 2 2 3" xfId="2555"/>
    <cellStyle name="Normal 12 2 2 2 3 2" xfId="2556"/>
    <cellStyle name="Normal 12 2 2 2 4" xfId="2557"/>
    <cellStyle name="Normal 12 2 2 3" xfId="2558"/>
    <cellStyle name="Normal 12 2 2 3 2" xfId="2559"/>
    <cellStyle name="Normal 12 2 2 3 2 2" xfId="2560"/>
    <cellStyle name="Normal 12 2 2 3 3" xfId="2561"/>
    <cellStyle name="Normal 12 2 2 4" xfId="2562"/>
    <cellStyle name="Normal 12 2 2 4 2" xfId="2563"/>
    <cellStyle name="Normal 12 2 2 5" xfId="2564"/>
    <cellStyle name="Normal 12 2 3" xfId="2565"/>
    <cellStyle name="Normal 12 2 3 2" xfId="2566"/>
    <cellStyle name="Normal 12 2 3 2 2" xfId="2567"/>
    <cellStyle name="Normal 12 2 3 2 2 2" xfId="2568"/>
    <cellStyle name="Normal 12 2 3 2 3" xfId="2569"/>
    <cellStyle name="Normal 12 2 3 3" xfId="2570"/>
    <cellStyle name="Normal 12 2 3 3 2" xfId="2571"/>
    <cellStyle name="Normal 12 2 3 4" xfId="2572"/>
    <cellStyle name="Normal 12 2 4" xfId="2573"/>
    <cellStyle name="Normal 12 2 4 2" xfId="2574"/>
    <cellStyle name="Normal 12 2 4 2 2" xfId="2575"/>
    <cellStyle name="Normal 12 2 4 3" xfId="2576"/>
    <cellStyle name="Normal 12 2 5" xfId="2577"/>
    <cellStyle name="Normal 12 2 5 2" xfId="2578"/>
    <cellStyle name="Normal 12 2 6" xfId="2579"/>
    <cellStyle name="Normal 12 3" xfId="2580"/>
    <cellStyle name="Normal 12 3 2" xfId="2581"/>
    <cellStyle name="Normal 12 3 2 2" xfId="2582"/>
    <cellStyle name="Normal 12 3 2 2 2" xfId="2583"/>
    <cellStyle name="Normal 12 3 2 2 2 2" xfId="2584"/>
    <cellStyle name="Normal 12 3 2 2 2 2 2" xfId="2585"/>
    <cellStyle name="Normal 12 3 2 2 2 3" xfId="2586"/>
    <cellStyle name="Normal 12 3 2 2 3" xfId="2587"/>
    <cellStyle name="Normal 12 3 2 2 3 2" xfId="2588"/>
    <cellStyle name="Normal 12 3 2 2 4" xfId="2589"/>
    <cellStyle name="Normal 12 3 2 3" xfId="2590"/>
    <cellStyle name="Normal 12 3 2 3 2" xfId="2591"/>
    <cellStyle name="Normal 12 3 2 3 2 2" xfId="2592"/>
    <cellStyle name="Normal 12 3 2 3 3" xfId="2593"/>
    <cellStyle name="Normal 12 3 2 4" xfId="2594"/>
    <cellStyle name="Normal 12 3 2 4 2" xfId="2595"/>
    <cellStyle name="Normal 12 3 2 5" xfId="2596"/>
    <cellStyle name="Normal 12 3 3" xfId="2597"/>
    <cellStyle name="Normal 12 3 3 2" xfId="2598"/>
    <cellStyle name="Normal 12 3 3 2 2" xfId="2599"/>
    <cellStyle name="Normal 12 3 3 2 2 2" xfId="2600"/>
    <cellStyle name="Normal 12 3 3 2 3" xfId="2601"/>
    <cellStyle name="Normal 12 3 3 3" xfId="2602"/>
    <cellStyle name="Normal 12 3 3 3 2" xfId="2603"/>
    <cellStyle name="Normal 12 3 3 4" xfId="2604"/>
    <cellStyle name="Normal 12 3 4" xfId="2605"/>
    <cellStyle name="Normal 12 3 4 2" xfId="2606"/>
    <cellStyle name="Normal 12 3 4 2 2" xfId="2607"/>
    <cellStyle name="Normal 12 3 4 3" xfId="2608"/>
    <cellStyle name="Normal 12 3 5" xfId="2609"/>
    <cellStyle name="Normal 12 3 5 2" xfId="2610"/>
    <cellStyle name="Normal 12 3 6" xfId="2611"/>
    <cellStyle name="Normal 12 4" xfId="2612"/>
    <cellStyle name="Normal 12 4 2" xfId="2613"/>
    <cellStyle name="Normal 12 4 2 2" xfId="2614"/>
    <cellStyle name="Normal 12 4 2 2 2" xfId="2615"/>
    <cellStyle name="Normal 12 4 2 2 2 2" xfId="2616"/>
    <cellStyle name="Normal 12 4 2 2 2 2 2" xfId="2617"/>
    <cellStyle name="Normal 12 4 2 2 2 3" xfId="2618"/>
    <cellStyle name="Normal 12 4 2 2 3" xfId="2619"/>
    <cellStyle name="Normal 12 4 2 2 3 2" xfId="2620"/>
    <cellStyle name="Normal 12 4 2 2 4" xfId="2621"/>
    <cellStyle name="Normal 12 4 2 3" xfId="2622"/>
    <cellStyle name="Normal 12 4 2 3 2" xfId="2623"/>
    <cellStyle name="Normal 12 4 2 3 2 2" xfId="2624"/>
    <cellStyle name="Normal 12 4 2 3 3" xfId="2625"/>
    <cellStyle name="Normal 12 4 2 4" xfId="2626"/>
    <cellStyle name="Normal 12 4 2 4 2" xfId="2627"/>
    <cellStyle name="Normal 12 4 2 5" xfId="2628"/>
    <cellStyle name="Normal 12 4 3" xfId="2629"/>
    <cellStyle name="Normal 12 4 3 2" xfId="2630"/>
    <cellStyle name="Normal 12 4 3 2 2" xfId="2631"/>
    <cellStyle name="Normal 12 4 3 2 2 2" xfId="2632"/>
    <cellStyle name="Normal 12 4 3 2 3" xfId="2633"/>
    <cellStyle name="Normal 12 4 3 3" xfId="2634"/>
    <cellStyle name="Normal 12 4 3 3 2" xfId="2635"/>
    <cellStyle name="Normal 12 4 3 4" xfId="2636"/>
    <cellStyle name="Normal 12 4 4" xfId="2637"/>
    <cellStyle name="Normal 12 4 4 2" xfId="2638"/>
    <cellStyle name="Normal 12 4 4 2 2" xfId="2639"/>
    <cellStyle name="Normal 12 4 4 3" xfId="2640"/>
    <cellStyle name="Normal 12 4 5" xfId="2641"/>
    <cellStyle name="Normal 12 4 5 2" xfId="2642"/>
    <cellStyle name="Normal 12 4 6" xfId="2643"/>
    <cellStyle name="Normal 12 5" xfId="2644"/>
    <cellStyle name="Normal 12 5 2" xfId="2645"/>
    <cellStyle name="Normal 12 5 2 2" xfId="2646"/>
    <cellStyle name="Normal 12 5 2 2 2" xfId="2647"/>
    <cellStyle name="Normal 12 5 2 2 2 2" xfId="2648"/>
    <cellStyle name="Normal 12 5 2 2 2 2 2" xfId="2649"/>
    <cellStyle name="Normal 12 5 2 2 2 3" xfId="2650"/>
    <cellStyle name="Normal 12 5 2 2 3" xfId="2651"/>
    <cellStyle name="Normal 12 5 2 2 3 2" xfId="2652"/>
    <cellStyle name="Normal 12 5 2 2 4" xfId="2653"/>
    <cellStyle name="Normal 12 5 2 3" xfId="2654"/>
    <cellStyle name="Normal 12 5 2 3 2" xfId="2655"/>
    <cellStyle name="Normal 12 5 2 3 2 2" xfId="2656"/>
    <cellStyle name="Normal 12 5 2 3 3" xfId="2657"/>
    <cellStyle name="Normal 12 5 2 4" xfId="2658"/>
    <cellStyle name="Normal 12 5 2 4 2" xfId="2659"/>
    <cellStyle name="Normal 12 5 2 5" xfId="2660"/>
    <cellStyle name="Normal 12 5 3" xfId="2661"/>
    <cellStyle name="Normal 12 5 3 2" xfId="2662"/>
    <cellStyle name="Normal 12 5 3 2 2" xfId="2663"/>
    <cellStyle name="Normal 12 5 3 2 2 2" xfId="2664"/>
    <cellStyle name="Normal 12 5 3 2 3" xfId="2665"/>
    <cellStyle name="Normal 12 5 3 3" xfId="2666"/>
    <cellStyle name="Normal 12 5 3 3 2" xfId="2667"/>
    <cellStyle name="Normal 12 5 3 4" xfId="2668"/>
    <cellStyle name="Normal 12 5 4" xfId="2669"/>
    <cellStyle name="Normal 12 5 4 2" xfId="2670"/>
    <cellStyle name="Normal 12 5 4 2 2" xfId="2671"/>
    <cellStyle name="Normal 12 5 4 3" xfId="2672"/>
    <cellStyle name="Normal 12 5 5" xfId="2673"/>
    <cellStyle name="Normal 12 5 5 2" xfId="2674"/>
    <cellStyle name="Normal 12 5 6" xfId="2675"/>
    <cellStyle name="Normal 12 6" xfId="2676"/>
    <cellStyle name="Normal 12 6 2" xfId="2677"/>
    <cellStyle name="Normal 12 6 2 2" xfId="2678"/>
    <cellStyle name="Normal 12 6 2 2 2" xfId="2679"/>
    <cellStyle name="Normal 12 6 2 2 2 2" xfId="2680"/>
    <cellStyle name="Normal 12 6 2 2 3" xfId="2681"/>
    <cellStyle name="Normal 12 6 2 3" xfId="2682"/>
    <cellStyle name="Normal 12 6 2 3 2" xfId="2683"/>
    <cellStyle name="Normal 12 6 2 4" xfId="2684"/>
    <cellStyle name="Normal 12 6 3" xfId="2685"/>
    <cellStyle name="Normal 12 6 3 2" xfId="2686"/>
    <cellStyle name="Normal 12 6 3 2 2" xfId="2687"/>
    <cellStyle name="Normal 12 6 3 3" xfId="2688"/>
    <cellStyle name="Normal 12 6 4" xfId="2689"/>
    <cellStyle name="Normal 12 6 4 2" xfId="2690"/>
    <cellStyle name="Normal 12 6 5" xfId="2691"/>
    <cellStyle name="Normal 12 7" xfId="2692"/>
    <cellStyle name="Normal 12 7 2" xfId="2693"/>
    <cellStyle name="Normal 12 7 2 2" xfId="2694"/>
    <cellStyle name="Normal 12 7 2 2 2" xfId="2695"/>
    <cellStyle name="Normal 12 7 2 3" xfId="2696"/>
    <cellStyle name="Normal 12 7 3" xfId="2697"/>
    <cellStyle name="Normal 12 7 3 2" xfId="2698"/>
    <cellStyle name="Normal 12 7 4" xfId="2699"/>
    <cellStyle name="Normal 13" xfId="2700"/>
    <cellStyle name="Normal 13 10" xfId="2701"/>
    <cellStyle name="Normal 13 2" xfId="2702"/>
    <cellStyle name="Normal 13 2 2" xfId="2703"/>
    <cellStyle name="Normal 13 2 2 2" xfId="2704"/>
    <cellStyle name="Normal 13 2 2 2 2" xfId="2705"/>
    <cellStyle name="Normal 13 2 2 2 2 2" xfId="2706"/>
    <cellStyle name="Normal 13 2 2 2 2 2 2" xfId="2707"/>
    <cellStyle name="Normal 13 2 2 2 2 3" xfId="2708"/>
    <cellStyle name="Normal 13 2 2 2 3" xfId="2709"/>
    <cellStyle name="Normal 13 2 2 2 3 2" xfId="2710"/>
    <cellStyle name="Normal 13 2 2 2 4" xfId="2711"/>
    <cellStyle name="Normal 13 2 2 3" xfId="2712"/>
    <cellStyle name="Normal 13 2 2 3 2" xfId="2713"/>
    <cellStyle name="Normal 13 2 2 3 2 2" xfId="2714"/>
    <cellStyle name="Normal 13 2 2 3 3" xfId="2715"/>
    <cellStyle name="Normal 13 2 2 4" xfId="2716"/>
    <cellStyle name="Normal 13 2 2 4 2" xfId="2717"/>
    <cellStyle name="Normal 13 2 2 5" xfId="2718"/>
    <cellStyle name="Normal 13 2 3" xfId="2719"/>
    <cellStyle name="Normal 13 2 3 2" xfId="2720"/>
    <cellStyle name="Normal 13 2 3 2 2" xfId="2721"/>
    <cellStyle name="Normal 13 2 3 2 2 2" xfId="2722"/>
    <cellStyle name="Normal 13 2 3 2 3" xfId="2723"/>
    <cellStyle name="Normal 13 2 3 3" xfId="2724"/>
    <cellStyle name="Normal 13 2 3 3 2" xfId="2725"/>
    <cellStyle name="Normal 13 2 3 4" xfId="2726"/>
    <cellStyle name="Normal 13 2 4" xfId="2727"/>
    <cellStyle name="Normal 13 2 4 2" xfId="2728"/>
    <cellStyle name="Normal 13 2 4 2 2" xfId="2729"/>
    <cellStyle name="Normal 13 2 4 3" xfId="2730"/>
    <cellStyle name="Normal 13 2 5" xfId="2731"/>
    <cellStyle name="Normal 13 2 5 2" xfId="2732"/>
    <cellStyle name="Normal 13 2 6" xfId="2733"/>
    <cellStyle name="Normal 13 3" xfId="2734"/>
    <cellStyle name="Normal 13 3 2" xfId="2735"/>
    <cellStyle name="Normal 13 3 2 2" xfId="2736"/>
    <cellStyle name="Normal 13 3 2 2 2" xfId="2737"/>
    <cellStyle name="Normal 13 3 2 2 2 2" xfId="2738"/>
    <cellStyle name="Normal 13 3 2 2 2 2 2" xfId="2739"/>
    <cellStyle name="Normal 13 3 2 2 2 3" xfId="2740"/>
    <cellStyle name="Normal 13 3 2 2 3" xfId="2741"/>
    <cellStyle name="Normal 13 3 2 2 3 2" xfId="2742"/>
    <cellStyle name="Normal 13 3 2 2 4" xfId="2743"/>
    <cellStyle name="Normal 13 3 2 3" xfId="2744"/>
    <cellStyle name="Normal 13 3 2 3 2" xfId="2745"/>
    <cellStyle name="Normal 13 3 2 3 2 2" xfId="2746"/>
    <cellStyle name="Normal 13 3 2 3 3" xfId="2747"/>
    <cellStyle name="Normal 13 3 2 4" xfId="2748"/>
    <cellStyle name="Normal 13 3 2 4 2" xfId="2749"/>
    <cellStyle name="Normal 13 3 2 5" xfId="2750"/>
    <cellStyle name="Normal 13 3 3" xfId="2751"/>
    <cellStyle name="Normal 13 3 3 2" xfId="2752"/>
    <cellStyle name="Normal 13 3 3 2 2" xfId="2753"/>
    <cellStyle name="Normal 13 3 3 2 2 2" xfId="2754"/>
    <cellStyle name="Normal 13 3 3 2 3" xfId="2755"/>
    <cellStyle name="Normal 13 3 3 3" xfId="2756"/>
    <cellStyle name="Normal 13 3 3 3 2" xfId="2757"/>
    <cellStyle name="Normal 13 3 3 4" xfId="2758"/>
    <cellStyle name="Normal 13 3 4" xfId="2759"/>
    <cellStyle name="Normal 13 3 4 2" xfId="2760"/>
    <cellStyle name="Normal 13 3 4 2 2" xfId="2761"/>
    <cellStyle name="Normal 13 3 4 3" xfId="2762"/>
    <cellStyle name="Normal 13 3 5" xfId="2763"/>
    <cellStyle name="Normal 13 3 5 2" xfId="2764"/>
    <cellStyle name="Normal 13 3 6" xfId="2765"/>
    <cellStyle name="Normal 13 4" xfId="2766"/>
    <cellStyle name="Normal 13 4 2" xfId="2767"/>
    <cellStyle name="Normal 13 4 2 2" xfId="2768"/>
    <cellStyle name="Normal 13 4 2 2 2" xfId="2769"/>
    <cellStyle name="Normal 13 4 2 2 2 2" xfId="2770"/>
    <cellStyle name="Normal 13 4 2 2 2 2 2" xfId="2771"/>
    <cellStyle name="Normal 13 4 2 2 2 3" xfId="2772"/>
    <cellStyle name="Normal 13 4 2 2 3" xfId="2773"/>
    <cellStyle name="Normal 13 4 2 2 3 2" xfId="2774"/>
    <cellStyle name="Normal 13 4 2 2 4" xfId="2775"/>
    <cellStyle name="Normal 13 4 2 3" xfId="2776"/>
    <cellStyle name="Normal 13 4 2 3 2" xfId="2777"/>
    <cellStyle name="Normal 13 4 2 3 2 2" xfId="2778"/>
    <cellStyle name="Normal 13 4 2 3 3" xfId="2779"/>
    <cellStyle name="Normal 13 4 2 4" xfId="2780"/>
    <cellStyle name="Normal 13 4 2 4 2" xfId="2781"/>
    <cellStyle name="Normal 13 4 2 5" xfId="2782"/>
    <cellStyle name="Normal 13 4 3" xfId="2783"/>
    <cellStyle name="Normal 13 4 3 2" xfId="2784"/>
    <cellStyle name="Normal 13 4 3 2 2" xfId="2785"/>
    <cellStyle name="Normal 13 4 3 2 2 2" xfId="2786"/>
    <cellStyle name="Normal 13 4 3 2 3" xfId="2787"/>
    <cellStyle name="Normal 13 4 3 3" xfId="2788"/>
    <cellStyle name="Normal 13 4 3 3 2" xfId="2789"/>
    <cellStyle name="Normal 13 4 3 4" xfId="2790"/>
    <cellStyle name="Normal 13 4 4" xfId="2791"/>
    <cellStyle name="Normal 13 4 4 2" xfId="2792"/>
    <cellStyle name="Normal 13 4 4 2 2" xfId="2793"/>
    <cellStyle name="Normal 13 4 4 3" xfId="2794"/>
    <cellStyle name="Normal 13 4 5" xfId="2795"/>
    <cellStyle name="Normal 13 4 5 2" xfId="2796"/>
    <cellStyle name="Normal 13 4 6" xfId="2797"/>
    <cellStyle name="Normal 13 5" xfId="2798"/>
    <cellStyle name="Normal 13 5 2" xfId="2799"/>
    <cellStyle name="Normal 13 5 2 2" xfId="2800"/>
    <cellStyle name="Normal 13 5 2 2 2" xfId="2801"/>
    <cellStyle name="Normal 13 5 2 2 2 2" xfId="2802"/>
    <cellStyle name="Normal 13 5 2 2 2 2 2" xfId="2803"/>
    <cellStyle name="Normal 13 5 2 2 2 3" xfId="2804"/>
    <cellStyle name="Normal 13 5 2 2 3" xfId="2805"/>
    <cellStyle name="Normal 13 5 2 2 3 2" xfId="2806"/>
    <cellStyle name="Normal 13 5 2 2 4" xfId="2807"/>
    <cellStyle name="Normal 13 5 2 3" xfId="2808"/>
    <cellStyle name="Normal 13 5 2 3 2" xfId="2809"/>
    <cellStyle name="Normal 13 5 2 3 2 2" xfId="2810"/>
    <cellStyle name="Normal 13 5 2 3 3" xfId="2811"/>
    <cellStyle name="Normal 13 5 2 4" xfId="2812"/>
    <cellStyle name="Normal 13 5 2 4 2" xfId="2813"/>
    <cellStyle name="Normal 13 5 2 5" xfId="2814"/>
    <cellStyle name="Normal 13 5 3" xfId="2815"/>
    <cellStyle name="Normal 13 5 3 2" xfId="2816"/>
    <cellStyle name="Normal 13 5 3 2 2" xfId="2817"/>
    <cellStyle name="Normal 13 5 3 2 2 2" xfId="2818"/>
    <cellStyle name="Normal 13 5 3 2 3" xfId="2819"/>
    <cellStyle name="Normal 13 5 3 3" xfId="2820"/>
    <cellStyle name="Normal 13 5 3 3 2" xfId="2821"/>
    <cellStyle name="Normal 13 5 3 4" xfId="2822"/>
    <cellStyle name="Normal 13 5 4" xfId="2823"/>
    <cellStyle name="Normal 13 5 4 2" xfId="2824"/>
    <cellStyle name="Normal 13 5 4 2 2" xfId="2825"/>
    <cellStyle name="Normal 13 5 4 3" xfId="2826"/>
    <cellStyle name="Normal 13 5 5" xfId="2827"/>
    <cellStyle name="Normal 13 5 5 2" xfId="2828"/>
    <cellStyle name="Normal 13 5 6" xfId="2829"/>
    <cellStyle name="Normal 13 6" xfId="2830"/>
    <cellStyle name="Normal 13 6 2" xfId="2831"/>
    <cellStyle name="Normal 13 6 2 2" xfId="2832"/>
    <cellStyle name="Normal 13 6 2 2 2" xfId="2833"/>
    <cellStyle name="Normal 13 6 2 2 2 2" xfId="2834"/>
    <cellStyle name="Normal 13 6 2 2 3" xfId="2835"/>
    <cellStyle name="Normal 13 6 2 3" xfId="2836"/>
    <cellStyle name="Normal 13 6 2 3 2" xfId="2837"/>
    <cellStyle name="Normal 13 6 2 4" xfId="2838"/>
    <cellStyle name="Normal 13 6 3" xfId="2839"/>
    <cellStyle name="Normal 13 6 3 2" xfId="2840"/>
    <cellStyle name="Normal 13 6 3 2 2" xfId="2841"/>
    <cellStyle name="Normal 13 6 3 3" xfId="2842"/>
    <cellStyle name="Normal 13 6 4" xfId="2843"/>
    <cellStyle name="Normal 13 6 4 2" xfId="2844"/>
    <cellStyle name="Normal 13 6 5" xfId="2845"/>
    <cellStyle name="Normal 13 7" xfId="2846"/>
    <cellStyle name="Normal 13 7 2" xfId="2847"/>
    <cellStyle name="Normal 13 7 2 2" xfId="2848"/>
    <cellStyle name="Normal 13 7 2 2 2" xfId="2849"/>
    <cellStyle name="Normal 13 7 2 3" xfId="2850"/>
    <cellStyle name="Normal 13 7 3" xfId="2851"/>
    <cellStyle name="Normal 13 7 3 2" xfId="2852"/>
    <cellStyle name="Normal 13 7 4" xfId="2853"/>
    <cellStyle name="Normal 13 8" xfId="2854"/>
    <cellStyle name="Normal 13 8 2" xfId="2855"/>
    <cellStyle name="Normal 13 8 2 2" xfId="2856"/>
    <cellStyle name="Normal 13 8 3" xfId="2857"/>
    <cellStyle name="Normal 13 9" xfId="2858"/>
    <cellStyle name="Normal 13 9 2" xfId="2859"/>
    <cellStyle name="Normal 14" xfId="2860"/>
    <cellStyle name="Normal 14 2" xfId="2861"/>
    <cellStyle name="Normal 14 2 2" xfId="2862"/>
    <cellStyle name="Normal 14 2 2 2" xfId="2863"/>
    <cellStyle name="Normal 14 2 2 2 2" xfId="2864"/>
    <cellStyle name="Normal 14 2 2 2 2 2" xfId="2865"/>
    <cellStyle name="Normal 14 2 2 2 2 2 2" xfId="2866"/>
    <cellStyle name="Normal 14 2 2 2 2 3" xfId="2867"/>
    <cellStyle name="Normal 14 2 2 2 3" xfId="2868"/>
    <cellStyle name="Normal 14 2 2 2 3 2" xfId="2869"/>
    <cellStyle name="Normal 14 2 2 2 4" xfId="2870"/>
    <cellStyle name="Normal 14 2 2 3" xfId="2871"/>
    <cellStyle name="Normal 14 2 2 3 2" xfId="2872"/>
    <cellStyle name="Normal 14 2 2 3 2 2" xfId="2873"/>
    <cellStyle name="Normal 14 2 2 3 3" xfId="2874"/>
    <cellStyle name="Normal 14 2 2 4" xfId="2875"/>
    <cellStyle name="Normal 14 2 2 4 2" xfId="2876"/>
    <cellStyle name="Normal 14 2 2 5" xfId="2877"/>
    <cellStyle name="Normal 14 2 3" xfId="2878"/>
    <cellStyle name="Normal 14 2 3 2" xfId="2879"/>
    <cellStyle name="Normal 14 2 3 2 2" xfId="2880"/>
    <cellStyle name="Normal 14 2 3 2 2 2" xfId="2881"/>
    <cellStyle name="Normal 14 2 3 2 3" xfId="2882"/>
    <cellStyle name="Normal 14 2 3 3" xfId="2883"/>
    <cellStyle name="Normal 14 2 3 3 2" xfId="2884"/>
    <cellStyle name="Normal 14 2 3 4" xfId="2885"/>
    <cellStyle name="Normal 14 2 4" xfId="2886"/>
    <cellStyle name="Normal 14 2 4 2" xfId="2887"/>
    <cellStyle name="Normal 14 2 4 2 2" xfId="2888"/>
    <cellStyle name="Normal 14 2 4 3" xfId="2889"/>
    <cellStyle name="Normal 14 2 5" xfId="2890"/>
    <cellStyle name="Normal 14 2 5 2" xfId="2891"/>
    <cellStyle name="Normal 14 2 6" xfId="2892"/>
    <cellStyle name="Normal 14 3" xfId="2893"/>
    <cellStyle name="Normal 14 3 2" xfId="2894"/>
    <cellStyle name="Normal 14 3 2 2" xfId="2895"/>
    <cellStyle name="Normal 14 3 2 2 2" xfId="2896"/>
    <cellStyle name="Normal 14 3 2 2 2 2" xfId="2897"/>
    <cellStyle name="Normal 14 3 2 2 2 2 2" xfId="2898"/>
    <cellStyle name="Normal 14 3 2 2 2 3" xfId="2899"/>
    <cellStyle name="Normal 14 3 2 2 3" xfId="2900"/>
    <cellStyle name="Normal 14 3 2 2 3 2" xfId="2901"/>
    <cellStyle name="Normal 14 3 2 2 4" xfId="2902"/>
    <cellStyle name="Normal 14 3 2 3" xfId="2903"/>
    <cellStyle name="Normal 14 3 2 3 2" xfId="2904"/>
    <cellStyle name="Normal 14 3 2 3 2 2" xfId="2905"/>
    <cellStyle name="Normal 14 3 2 3 3" xfId="2906"/>
    <cellStyle name="Normal 14 3 2 4" xfId="2907"/>
    <cellStyle name="Normal 14 3 2 4 2" xfId="2908"/>
    <cellStyle name="Normal 14 3 2 5" xfId="2909"/>
    <cellStyle name="Normal 14 3 3" xfId="2910"/>
    <cellStyle name="Normal 14 3 3 2" xfId="2911"/>
    <cellStyle name="Normal 14 3 3 2 2" xfId="2912"/>
    <cellStyle name="Normal 14 3 3 2 2 2" xfId="2913"/>
    <cellStyle name="Normal 14 3 3 2 3" xfId="2914"/>
    <cellStyle name="Normal 14 3 3 3" xfId="2915"/>
    <cellStyle name="Normal 14 3 3 3 2" xfId="2916"/>
    <cellStyle name="Normal 14 3 3 4" xfId="2917"/>
    <cellStyle name="Normal 14 3 4" xfId="2918"/>
    <cellStyle name="Normal 14 3 4 2" xfId="2919"/>
    <cellStyle name="Normal 14 3 4 2 2" xfId="2920"/>
    <cellStyle name="Normal 14 3 4 3" xfId="2921"/>
    <cellStyle name="Normal 14 3 5" xfId="2922"/>
    <cellStyle name="Normal 14 3 5 2" xfId="2923"/>
    <cellStyle name="Normal 14 3 6" xfId="2924"/>
    <cellStyle name="Normal 14 4" xfId="2925"/>
    <cellStyle name="Normal 14 4 2" xfId="2926"/>
    <cellStyle name="Normal 14 4 2 2" xfId="2927"/>
    <cellStyle name="Normal 14 4 2 2 2" xfId="2928"/>
    <cellStyle name="Normal 14 4 2 2 2 2" xfId="2929"/>
    <cellStyle name="Normal 14 4 2 2 2 2 2" xfId="2930"/>
    <cellStyle name="Normal 14 4 2 2 2 3" xfId="2931"/>
    <cellStyle name="Normal 14 4 2 2 3" xfId="2932"/>
    <cellStyle name="Normal 14 4 2 2 3 2" xfId="2933"/>
    <cellStyle name="Normal 14 4 2 2 4" xfId="2934"/>
    <cellStyle name="Normal 14 4 2 3" xfId="2935"/>
    <cellStyle name="Normal 14 4 2 3 2" xfId="2936"/>
    <cellStyle name="Normal 14 4 2 3 2 2" xfId="2937"/>
    <cellStyle name="Normal 14 4 2 3 3" xfId="2938"/>
    <cellStyle name="Normal 14 4 2 4" xfId="2939"/>
    <cellStyle name="Normal 14 4 2 4 2" xfId="2940"/>
    <cellStyle name="Normal 14 4 2 5" xfId="2941"/>
    <cellStyle name="Normal 14 4 3" xfId="2942"/>
    <cellStyle name="Normal 14 4 3 2" xfId="2943"/>
    <cellStyle name="Normal 14 4 3 2 2" xfId="2944"/>
    <cellStyle name="Normal 14 4 3 2 2 2" xfId="2945"/>
    <cellStyle name="Normal 14 4 3 2 3" xfId="2946"/>
    <cellStyle name="Normal 14 4 3 3" xfId="2947"/>
    <cellStyle name="Normal 14 4 3 3 2" xfId="2948"/>
    <cellStyle name="Normal 14 4 3 4" xfId="2949"/>
    <cellStyle name="Normal 14 4 4" xfId="2950"/>
    <cellStyle name="Normal 14 4 4 2" xfId="2951"/>
    <cellStyle name="Normal 14 4 4 2 2" xfId="2952"/>
    <cellStyle name="Normal 14 4 4 3" xfId="2953"/>
    <cellStyle name="Normal 14 4 5" xfId="2954"/>
    <cellStyle name="Normal 14 4 5 2" xfId="2955"/>
    <cellStyle name="Normal 14 4 6" xfId="2956"/>
    <cellStyle name="Normal 14 5" xfId="2957"/>
    <cellStyle name="Normal 14 5 2" xfId="2958"/>
    <cellStyle name="Normal 14 5 2 2" xfId="2959"/>
    <cellStyle name="Normal 14 5 2 2 2" xfId="2960"/>
    <cellStyle name="Normal 14 5 2 2 2 2" xfId="2961"/>
    <cellStyle name="Normal 14 5 2 2 2 2 2" xfId="2962"/>
    <cellStyle name="Normal 14 5 2 2 2 3" xfId="2963"/>
    <cellStyle name="Normal 14 5 2 2 3" xfId="2964"/>
    <cellStyle name="Normal 14 5 2 2 3 2" xfId="2965"/>
    <cellStyle name="Normal 14 5 2 2 4" xfId="2966"/>
    <cellStyle name="Normal 14 5 2 3" xfId="2967"/>
    <cellStyle name="Normal 14 5 2 3 2" xfId="2968"/>
    <cellStyle name="Normal 14 5 2 3 2 2" xfId="2969"/>
    <cellStyle name="Normal 14 5 2 3 3" xfId="2970"/>
    <cellStyle name="Normal 14 5 2 4" xfId="2971"/>
    <cellStyle name="Normal 14 5 2 4 2" xfId="2972"/>
    <cellStyle name="Normal 14 5 2 5" xfId="2973"/>
    <cellStyle name="Normal 14 5 3" xfId="2974"/>
    <cellStyle name="Normal 14 5 3 2" xfId="2975"/>
    <cellStyle name="Normal 14 5 3 2 2" xfId="2976"/>
    <cellStyle name="Normal 14 5 3 2 2 2" xfId="2977"/>
    <cellStyle name="Normal 14 5 3 2 3" xfId="2978"/>
    <cellStyle name="Normal 14 5 3 3" xfId="2979"/>
    <cellStyle name="Normal 14 5 3 3 2" xfId="2980"/>
    <cellStyle name="Normal 14 5 3 4" xfId="2981"/>
    <cellStyle name="Normal 14 5 4" xfId="2982"/>
    <cellStyle name="Normal 14 5 4 2" xfId="2983"/>
    <cellStyle name="Normal 14 5 4 2 2" xfId="2984"/>
    <cellStyle name="Normal 14 5 4 3" xfId="2985"/>
    <cellStyle name="Normal 14 5 5" xfId="2986"/>
    <cellStyle name="Normal 14 5 5 2" xfId="2987"/>
    <cellStyle name="Normal 14 5 6" xfId="2988"/>
    <cellStyle name="Normal 14 6" xfId="2989"/>
    <cellStyle name="Normal 14 6 2" xfId="2990"/>
    <cellStyle name="Normal 14 6 2 2" xfId="2991"/>
    <cellStyle name="Normal 14 6 2 2 2" xfId="2992"/>
    <cellStyle name="Normal 14 6 2 2 2 2" xfId="2993"/>
    <cellStyle name="Normal 14 6 2 2 3" xfId="2994"/>
    <cellStyle name="Normal 14 6 2 3" xfId="2995"/>
    <cellStyle name="Normal 14 6 2 3 2" xfId="2996"/>
    <cellStyle name="Normal 14 6 2 4" xfId="2997"/>
    <cellStyle name="Normal 14 6 3" xfId="2998"/>
    <cellStyle name="Normal 14 6 3 2" xfId="2999"/>
    <cellStyle name="Normal 14 6 3 2 2" xfId="3000"/>
    <cellStyle name="Normal 14 6 3 3" xfId="3001"/>
    <cellStyle name="Normal 14 6 4" xfId="3002"/>
    <cellStyle name="Normal 14 6 4 2" xfId="3003"/>
    <cellStyle name="Normal 14 6 5" xfId="3004"/>
    <cellStyle name="Normal 14 7" xfId="3005"/>
    <cellStyle name="Normal 14 7 2" xfId="3006"/>
    <cellStyle name="Normal 14 7 2 2" xfId="3007"/>
    <cellStyle name="Normal 14 7 2 2 2" xfId="3008"/>
    <cellStyle name="Normal 14 7 2 3" xfId="3009"/>
    <cellStyle name="Normal 14 7 3" xfId="3010"/>
    <cellStyle name="Normal 14 7 3 2" xfId="3011"/>
    <cellStyle name="Normal 14 7 4" xfId="3012"/>
    <cellStyle name="Normal 15" xfId="3013"/>
    <cellStyle name="Normal 15 2" xfId="3014"/>
    <cellStyle name="Normal 15 2 2" xfId="3015"/>
    <cellStyle name="Normal 15 2 2 2" xfId="3016"/>
    <cellStyle name="Normal 15 2 2 2 2" xfId="3017"/>
    <cellStyle name="Normal 15 2 2 2 2 2" xfId="3018"/>
    <cellStyle name="Normal 15 2 2 2 2 2 2" xfId="3019"/>
    <cellStyle name="Normal 15 2 2 2 2 3" xfId="3020"/>
    <cellStyle name="Normal 15 2 2 2 3" xfId="3021"/>
    <cellStyle name="Normal 15 2 2 2 3 2" xfId="3022"/>
    <cellStyle name="Normal 15 2 2 2 4" xfId="3023"/>
    <cellStyle name="Normal 15 2 2 3" xfId="3024"/>
    <cellStyle name="Normal 15 2 2 3 2" xfId="3025"/>
    <cellStyle name="Normal 15 2 2 3 2 2" xfId="3026"/>
    <cellStyle name="Normal 15 2 2 3 3" xfId="3027"/>
    <cellStyle name="Normal 15 2 2 4" xfId="3028"/>
    <cellStyle name="Normal 15 2 2 4 2" xfId="3029"/>
    <cellStyle name="Normal 15 2 2 5" xfId="3030"/>
    <cellStyle name="Normal 15 2 3" xfId="3031"/>
    <cellStyle name="Normal 15 2 3 2" xfId="3032"/>
    <cellStyle name="Normal 15 2 3 2 2" xfId="3033"/>
    <cellStyle name="Normal 15 2 3 2 2 2" xfId="3034"/>
    <cellStyle name="Normal 15 2 3 2 3" xfId="3035"/>
    <cellStyle name="Normal 15 2 3 3" xfId="3036"/>
    <cellStyle name="Normal 15 2 3 3 2" xfId="3037"/>
    <cellStyle name="Normal 15 2 3 4" xfId="3038"/>
    <cellStyle name="Normal 15 2 4" xfId="3039"/>
    <cellStyle name="Normal 15 2 4 2" xfId="3040"/>
    <cellStyle name="Normal 15 2 4 2 2" xfId="3041"/>
    <cellStyle name="Normal 15 2 4 3" xfId="3042"/>
    <cellStyle name="Normal 15 2 5" xfId="3043"/>
    <cellStyle name="Normal 15 2 5 2" xfId="3044"/>
    <cellStyle name="Normal 15 2 6" xfId="3045"/>
    <cellStyle name="Normal 15 3" xfId="3046"/>
    <cellStyle name="Normal 15 3 2" xfId="3047"/>
    <cellStyle name="Normal 15 3 2 2" xfId="3048"/>
    <cellStyle name="Normal 15 3 2 2 2" xfId="3049"/>
    <cellStyle name="Normal 15 3 2 2 2 2" xfId="3050"/>
    <cellStyle name="Normal 15 3 2 2 2 2 2" xfId="3051"/>
    <cellStyle name="Normal 15 3 2 2 2 3" xfId="3052"/>
    <cellStyle name="Normal 15 3 2 2 3" xfId="3053"/>
    <cellStyle name="Normal 15 3 2 2 3 2" xfId="3054"/>
    <cellStyle name="Normal 15 3 2 2 4" xfId="3055"/>
    <cellStyle name="Normal 15 3 2 3" xfId="3056"/>
    <cellStyle name="Normal 15 3 2 3 2" xfId="3057"/>
    <cellStyle name="Normal 15 3 2 3 2 2" xfId="3058"/>
    <cellStyle name="Normal 15 3 2 3 3" xfId="3059"/>
    <cellStyle name="Normal 15 3 2 4" xfId="3060"/>
    <cellStyle name="Normal 15 3 2 4 2" xfId="3061"/>
    <cellStyle name="Normal 15 3 2 5" xfId="3062"/>
    <cellStyle name="Normal 15 3 3" xfId="3063"/>
    <cellStyle name="Normal 15 3 3 2" xfId="3064"/>
    <cellStyle name="Normal 15 3 3 2 2" xfId="3065"/>
    <cellStyle name="Normal 15 3 3 2 2 2" xfId="3066"/>
    <cellStyle name="Normal 15 3 3 2 3" xfId="3067"/>
    <cellStyle name="Normal 15 3 3 3" xfId="3068"/>
    <cellStyle name="Normal 15 3 3 3 2" xfId="3069"/>
    <cellStyle name="Normal 15 3 3 4" xfId="3070"/>
    <cellStyle name="Normal 15 3 4" xfId="3071"/>
    <cellStyle name="Normal 15 3 4 2" xfId="3072"/>
    <cellStyle name="Normal 15 3 4 2 2" xfId="3073"/>
    <cellStyle name="Normal 15 3 4 3" xfId="3074"/>
    <cellStyle name="Normal 15 3 5" xfId="3075"/>
    <cellStyle name="Normal 15 3 5 2" xfId="3076"/>
    <cellStyle name="Normal 15 3 6" xfId="3077"/>
    <cellStyle name="Normal 15 4" xfId="3078"/>
    <cellStyle name="Normal 15 4 2" xfId="3079"/>
    <cellStyle name="Normal 15 4 2 2" xfId="3080"/>
    <cellStyle name="Normal 15 4 2 2 2" xfId="3081"/>
    <cellStyle name="Normal 15 4 2 2 2 2" xfId="3082"/>
    <cellStyle name="Normal 15 4 2 2 3" xfId="3083"/>
    <cellStyle name="Normal 15 4 2 3" xfId="3084"/>
    <cellStyle name="Normal 15 4 2 3 2" xfId="3085"/>
    <cellStyle name="Normal 15 4 2 4" xfId="3086"/>
    <cellStyle name="Normal 15 4 3" xfId="3087"/>
    <cellStyle name="Normal 15 4 3 2" xfId="3088"/>
    <cellStyle name="Normal 15 4 3 2 2" xfId="3089"/>
    <cellStyle name="Normal 15 4 3 3" xfId="3090"/>
    <cellStyle name="Normal 15 4 4" xfId="3091"/>
    <cellStyle name="Normal 15 4 4 2" xfId="3092"/>
    <cellStyle name="Normal 15 4 5" xfId="3093"/>
    <cellStyle name="Normal 15 5" xfId="3094"/>
    <cellStyle name="Normal 15 5 2" xfId="3095"/>
    <cellStyle name="Normal 15 5 2 2" xfId="3096"/>
    <cellStyle name="Normal 15 5 2 2 2" xfId="3097"/>
    <cellStyle name="Normal 15 5 2 3" xfId="3098"/>
    <cellStyle name="Normal 15 5 3" xfId="3099"/>
    <cellStyle name="Normal 15 5 3 2" xfId="3100"/>
    <cellStyle name="Normal 15 5 4" xfId="3101"/>
    <cellStyle name="Normal 16" xfId="3102"/>
    <cellStyle name="Normal 16 2" xfId="3103"/>
    <cellStyle name="Normal 16 2 2" xfId="3104"/>
    <cellStyle name="Normal 16 2 2 2" xfId="3105"/>
    <cellStyle name="Normal 16 2 2 2 2" xfId="3106"/>
    <cellStyle name="Normal 16 2 2 2 2 2" xfId="3107"/>
    <cellStyle name="Normal 16 2 2 2 2 2 2" xfId="3108"/>
    <cellStyle name="Normal 16 2 2 2 2 3" xfId="3109"/>
    <cellStyle name="Normal 16 2 2 2 3" xfId="3110"/>
    <cellStyle name="Normal 16 2 2 2 3 2" xfId="3111"/>
    <cellStyle name="Normal 16 2 2 2 4" xfId="3112"/>
    <cellStyle name="Normal 16 2 2 3" xfId="3113"/>
    <cellStyle name="Normal 16 2 2 3 2" xfId="3114"/>
    <cellStyle name="Normal 16 2 2 3 2 2" xfId="3115"/>
    <cellStyle name="Normal 16 2 2 3 3" xfId="3116"/>
    <cellStyle name="Normal 16 2 2 4" xfId="3117"/>
    <cellStyle name="Normal 16 2 2 4 2" xfId="3118"/>
    <cellStyle name="Normal 16 2 2 5" xfId="3119"/>
    <cellStyle name="Normal 16 2 3" xfId="3120"/>
    <cellStyle name="Normal 16 2 3 2" xfId="3121"/>
    <cellStyle name="Normal 16 2 3 2 2" xfId="3122"/>
    <cellStyle name="Normal 16 2 3 2 2 2" xfId="3123"/>
    <cellStyle name="Normal 16 2 3 2 3" xfId="3124"/>
    <cellStyle name="Normal 16 2 3 3" xfId="3125"/>
    <cellStyle name="Normal 16 2 3 3 2" xfId="3126"/>
    <cellStyle name="Normal 16 2 3 4" xfId="3127"/>
    <cellStyle name="Normal 16 2 4" xfId="3128"/>
    <cellStyle name="Normal 16 2 4 2" xfId="3129"/>
    <cellStyle name="Normal 16 2 4 2 2" xfId="3130"/>
    <cellStyle name="Normal 16 2 4 3" xfId="3131"/>
    <cellStyle name="Normal 16 2 5" xfId="3132"/>
    <cellStyle name="Normal 16 2 5 2" xfId="3133"/>
    <cellStyle name="Normal 16 2 6" xfId="3134"/>
    <cellStyle name="Normal 16 3" xfId="3135"/>
    <cellStyle name="Normal 16 3 2" xfId="3136"/>
    <cellStyle name="Normal 16 3 2 2" xfId="3137"/>
    <cellStyle name="Normal 16 3 2 2 2" xfId="3138"/>
    <cellStyle name="Normal 16 3 2 2 2 2" xfId="3139"/>
    <cellStyle name="Normal 16 3 2 2 2 2 2" xfId="3140"/>
    <cellStyle name="Normal 16 3 2 2 2 3" xfId="3141"/>
    <cellStyle name="Normal 16 3 2 2 3" xfId="3142"/>
    <cellStyle name="Normal 16 3 2 2 3 2" xfId="3143"/>
    <cellStyle name="Normal 16 3 2 2 4" xfId="3144"/>
    <cellStyle name="Normal 16 3 2 3" xfId="3145"/>
    <cellStyle name="Normal 16 3 2 3 2" xfId="3146"/>
    <cellStyle name="Normal 16 3 2 3 2 2" xfId="3147"/>
    <cellStyle name="Normal 16 3 2 3 3" xfId="3148"/>
    <cellStyle name="Normal 16 3 2 4" xfId="3149"/>
    <cellStyle name="Normal 16 3 2 4 2" xfId="3150"/>
    <cellStyle name="Normal 16 3 2 5" xfId="3151"/>
    <cellStyle name="Normal 16 3 3" xfId="3152"/>
    <cellStyle name="Normal 16 3 3 2" xfId="3153"/>
    <cellStyle name="Normal 16 3 3 2 2" xfId="3154"/>
    <cellStyle name="Normal 16 3 3 2 2 2" xfId="3155"/>
    <cellStyle name="Normal 16 3 3 2 3" xfId="3156"/>
    <cellStyle name="Normal 16 3 3 3" xfId="3157"/>
    <cellStyle name="Normal 16 3 3 3 2" xfId="3158"/>
    <cellStyle name="Normal 16 3 3 4" xfId="3159"/>
    <cellStyle name="Normal 16 3 4" xfId="3160"/>
    <cellStyle name="Normal 16 3 4 2" xfId="3161"/>
    <cellStyle name="Normal 16 3 4 2 2" xfId="3162"/>
    <cellStyle name="Normal 16 3 4 3" xfId="3163"/>
    <cellStyle name="Normal 16 3 5" xfId="3164"/>
    <cellStyle name="Normal 16 3 5 2" xfId="3165"/>
    <cellStyle name="Normal 16 3 6" xfId="3166"/>
    <cellStyle name="Normal 16 4" xfId="3167"/>
    <cellStyle name="Normal 16 4 2" xfId="3168"/>
    <cellStyle name="Normal 16 4 2 2" xfId="3169"/>
    <cellStyle name="Normal 16 4 2 2 2" xfId="3170"/>
    <cellStyle name="Normal 16 4 2 2 2 2" xfId="3171"/>
    <cellStyle name="Normal 16 4 2 2 3" xfId="3172"/>
    <cellStyle name="Normal 16 4 2 3" xfId="3173"/>
    <cellStyle name="Normal 16 4 2 3 2" xfId="3174"/>
    <cellStyle name="Normal 16 4 2 4" xfId="3175"/>
    <cellStyle name="Normal 16 4 3" xfId="3176"/>
    <cellStyle name="Normal 16 4 3 2" xfId="3177"/>
    <cellStyle name="Normal 16 4 3 2 2" xfId="3178"/>
    <cellStyle name="Normal 16 4 3 3" xfId="3179"/>
    <cellStyle name="Normal 16 4 4" xfId="3180"/>
    <cellStyle name="Normal 16 4 4 2" xfId="3181"/>
    <cellStyle name="Normal 16 4 5" xfId="3182"/>
    <cellStyle name="Normal 16 5" xfId="3183"/>
    <cellStyle name="Normal 16 5 2" xfId="3184"/>
    <cellStyle name="Normal 16 5 2 2" xfId="3185"/>
    <cellStyle name="Normal 16 5 2 2 2" xfId="3186"/>
    <cellStyle name="Normal 16 5 2 3" xfId="3187"/>
    <cellStyle name="Normal 16 5 3" xfId="3188"/>
    <cellStyle name="Normal 16 5 3 2" xfId="3189"/>
    <cellStyle name="Normal 16 5 4" xfId="3190"/>
    <cellStyle name="Normal 17" xfId="3191"/>
    <cellStyle name="Normal 17 2" xfId="3192"/>
    <cellStyle name="Normal 17 2 2" xfId="3193"/>
    <cellStyle name="Normal 17 2 2 2" xfId="3194"/>
    <cellStyle name="Normal 17 2 2 2 2" xfId="3195"/>
    <cellStyle name="Normal 17 2 2 2 2 2" xfId="3196"/>
    <cellStyle name="Normal 17 2 2 2 2 2 2" xfId="3197"/>
    <cellStyle name="Normal 17 2 2 2 2 3" xfId="3198"/>
    <cellStyle name="Normal 17 2 2 2 3" xfId="3199"/>
    <cellStyle name="Normal 17 2 2 2 3 2" xfId="3200"/>
    <cellStyle name="Normal 17 2 2 2 4" xfId="3201"/>
    <cellStyle name="Normal 17 2 2 3" xfId="3202"/>
    <cellStyle name="Normal 17 2 2 3 2" xfId="3203"/>
    <cellStyle name="Normal 17 2 2 3 2 2" xfId="3204"/>
    <cellStyle name="Normal 17 2 2 3 3" xfId="3205"/>
    <cellStyle name="Normal 17 2 2 4" xfId="3206"/>
    <cellStyle name="Normal 17 2 2 4 2" xfId="3207"/>
    <cellStyle name="Normal 17 2 2 5" xfId="3208"/>
    <cellStyle name="Normal 17 2 3" xfId="3209"/>
    <cellStyle name="Normal 17 2 3 2" xfId="3210"/>
    <cellStyle name="Normal 17 2 3 2 2" xfId="3211"/>
    <cellStyle name="Normal 17 2 3 2 2 2" xfId="3212"/>
    <cellStyle name="Normal 17 2 3 2 3" xfId="3213"/>
    <cellStyle name="Normal 17 2 3 3" xfId="3214"/>
    <cellStyle name="Normal 17 2 3 3 2" xfId="3215"/>
    <cellStyle name="Normal 17 2 3 4" xfId="3216"/>
    <cellStyle name="Normal 17 2 4" xfId="3217"/>
    <cellStyle name="Normal 17 2 4 2" xfId="3218"/>
    <cellStyle name="Normal 17 2 4 2 2" xfId="3219"/>
    <cellStyle name="Normal 17 2 4 3" xfId="3220"/>
    <cellStyle name="Normal 17 2 5" xfId="3221"/>
    <cellStyle name="Normal 17 2 5 2" xfId="3222"/>
    <cellStyle name="Normal 17 2 6" xfId="3223"/>
    <cellStyle name="Normal 17 3" xfId="3224"/>
    <cellStyle name="Normal 17 3 2" xfId="3225"/>
    <cellStyle name="Normal 17 3 2 2" xfId="3226"/>
    <cellStyle name="Normal 17 3 2 2 2" xfId="3227"/>
    <cellStyle name="Normal 17 3 2 2 2 2" xfId="3228"/>
    <cellStyle name="Normal 17 3 2 2 2 2 2" xfId="3229"/>
    <cellStyle name="Normal 17 3 2 2 2 3" xfId="3230"/>
    <cellStyle name="Normal 17 3 2 2 3" xfId="3231"/>
    <cellStyle name="Normal 17 3 2 2 3 2" xfId="3232"/>
    <cellStyle name="Normal 17 3 2 2 4" xfId="3233"/>
    <cellStyle name="Normal 17 3 2 3" xfId="3234"/>
    <cellStyle name="Normal 17 3 2 3 2" xfId="3235"/>
    <cellStyle name="Normal 17 3 2 3 2 2" xfId="3236"/>
    <cellStyle name="Normal 17 3 2 3 3" xfId="3237"/>
    <cellStyle name="Normal 17 3 2 4" xfId="3238"/>
    <cellStyle name="Normal 17 3 2 4 2" xfId="3239"/>
    <cellStyle name="Normal 17 3 2 5" xfId="3240"/>
    <cellStyle name="Normal 17 3 3" xfId="3241"/>
    <cellStyle name="Normal 17 3 3 2" xfId="3242"/>
    <cellStyle name="Normal 17 3 3 2 2" xfId="3243"/>
    <cellStyle name="Normal 17 3 3 2 2 2" xfId="3244"/>
    <cellStyle name="Normal 17 3 3 2 3" xfId="3245"/>
    <cellStyle name="Normal 17 3 3 3" xfId="3246"/>
    <cellStyle name="Normal 17 3 3 3 2" xfId="3247"/>
    <cellStyle name="Normal 17 3 3 4" xfId="3248"/>
    <cellStyle name="Normal 17 3 4" xfId="3249"/>
    <cellStyle name="Normal 17 3 4 2" xfId="3250"/>
    <cellStyle name="Normal 17 3 4 2 2" xfId="3251"/>
    <cellStyle name="Normal 17 3 4 3" xfId="3252"/>
    <cellStyle name="Normal 17 3 5" xfId="3253"/>
    <cellStyle name="Normal 17 3 5 2" xfId="3254"/>
    <cellStyle name="Normal 17 3 6" xfId="3255"/>
    <cellStyle name="Normal 17 4" xfId="3256"/>
    <cellStyle name="Normal 17 4 2" xfId="3257"/>
    <cellStyle name="Normal 17 4 2 2" xfId="3258"/>
    <cellStyle name="Normal 17 4 2 2 2" xfId="3259"/>
    <cellStyle name="Normal 17 4 2 2 2 2" xfId="3260"/>
    <cellStyle name="Normal 17 4 2 2 3" xfId="3261"/>
    <cellStyle name="Normal 17 4 2 3" xfId="3262"/>
    <cellStyle name="Normal 17 4 2 3 2" xfId="3263"/>
    <cellStyle name="Normal 17 4 2 4" xfId="3264"/>
    <cellStyle name="Normal 17 4 3" xfId="3265"/>
    <cellStyle name="Normal 17 4 3 2" xfId="3266"/>
    <cellStyle name="Normal 17 4 3 2 2" xfId="3267"/>
    <cellStyle name="Normal 17 4 3 3" xfId="3268"/>
    <cellStyle name="Normal 17 4 4" xfId="3269"/>
    <cellStyle name="Normal 17 4 4 2" xfId="3270"/>
    <cellStyle name="Normal 17 4 5" xfId="3271"/>
    <cellStyle name="Normal 17 5" xfId="3272"/>
    <cellStyle name="Normal 17 5 2" xfId="3273"/>
    <cellStyle name="Normal 17 5 2 2" xfId="3274"/>
    <cellStyle name="Normal 17 5 2 2 2" xfId="3275"/>
    <cellStyle name="Normal 17 5 2 3" xfId="3276"/>
    <cellStyle name="Normal 17 5 3" xfId="3277"/>
    <cellStyle name="Normal 17 5 3 2" xfId="3278"/>
    <cellStyle name="Normal 17 5 4" xfId="3279"/>
    <cellStyle name="Normal 18" xfId="3280"/>
    <cellStyle name="Normal 18 2" xfId="3281"/>
    <cellStyle name="Normal 18 2 2" xfId="3282"/>
    <cellStyle name="Normal 18 2 2 2" xfId="3283"/>
    <cellStyle name="Normal 18 2 2 2 2" xfId="3284"/>
    <cellStyle name="Normal 18 2 2 2 2 2" xfId="3285"/>
    <cellStyle name="Normal 18 2 2 2 2 2 2" xfId="3286"/>
    <cellStyle name="Normal 18 2 2 2 2 3" xfId="3287"/>
    <cellStyle name="Normal 18 2 2 2 3" xfId="3288"/>
    <cellStyle name="Normal 18 2 2 2 3 2" xfId="3289"/>
    <cellStyle name="Normal 18 2 2 2 4" xfId="3290"/>
    <cellStyle name="Normal 18 2 2 3" xfId="3291"/>
    <cellStyle name="Normal 18 2 2 3 2" xfId="3292"/>
    <cellStyle name="Normal 18 2 2 3 2 2" xfId="3293"/>
    <cellStyle name="Normal 18 2 2 3 3" xfId="3294"/>
    <cellStyle name="Normal 18 2 2 4" xfId="3295"/>
    <cellStyle name="Normal 18 2 2 4 2" xfId="3296"/>
    <cellStyle name="Normal 18 2 2 5" xfId="3297"/>
    <cellStyle name="Normal 18 2 3" xfId="3298"/>
    <cellStyle name="Normal 18 2 3 2" xfId="3299"/>
    <cellStyle name="Normal 18 2 3 2 2" xfId="3300"/>
    <cellStyle name="Normal 18 2 3 2 2 2" xfId="3301"/>
    <cellStyle name="Normal 18 2 3 2 3" xfId="3302"/>
    <cellStyle name="Normal 18 2 3 3" xfId="3303"/>
    <cellStyle name="Normal 18 2 3 3 2" xfId="3304"/>
    <cellStyle name="Normal 18 2 3 4" xfId="3305"/>
    <cellStyle name="Normal 18 2 4" xfId="3306"/>
    <cellStyle name="Normal 18 2 4 2" xfId="3307"/>
    <cellStyle name="Normal 18 2 4 2 2" xfId="3308"/>
    <cellStyle name="Normal 18 2 4 3" xfId="3309"/>
    <cellStyle name="Normal 18 2 5" xfId="3310"/>
    <cellStyle name="Normal 18 2 5 2" xfId="3311"/>
    <cellStyle name="Normal 18 2 6" xfId="3312"/>
    <cellStyle name="Normal 18 3" xfId="3313"/>
    <cellStyle name="Normal 18 3 2" xfId="3314"/>
    <cellStyle name="Normal 18 3 2 2" xfId="3315"/>
    <cellStyle name="Normal 18 3 2 2 2" xfId="3316"/>
    <cellStyle name="Normal 18 3 2 2 2 2" xfId="3317"/>
    <cellStyle name="Normal 18 3 2 2 2 2 2" xfId="3318"/>
    <cellStyle name="Normal 18 3 2 2 2 3" xfId="3319"/>
    <cellStyle name="Normal 18 3 2 2 3" xfId="3320"/>
    <cellStyle name="Normal 18 3 2 2 3 2" xfId="3321"/>
    <cellStyle name="Normal 18 3 2 2 4" xfId="3322"/>
    <cellStyle name="Normal 18 3 2 3" xfId="3323"/>
    <cellStyle name="Normal 18 3 2 3 2" xfId="3324"/>
    <cellStyle name="Normal 18 3 2 3 2 2" xfId="3325"/>
    <cellStyle name="Normal 18 3 2 3 3" xfId="3326"/>
    <cellStyle name="Normal 18 3 2 4" xfId="3327"/>
    <cellStyle name="Normal 18 3 2 4 2" xfId="3328"/>
    <cellStyle name="Normal 18 3 2 5" xfId="3329"/>
    <cellStyle name="Normal 18 3 3" xfId="3330"/>
    <cellStyle name="Normal 18 3 3 2" xfId="3331"/>
    <cellStyle name="Normal 18 3 3 2 2" xfId="3332"/>
    <cellStyle name="Normal 18 3 3 2 2 2" xfId="3333"/>
    <cellStyle name="Normal 18 3 3 2 3" xfId="3334"/>
    <cellStyle name="Normal 18 3 3 3" xfId="3335"/>
    <cellStyle name="Normal 18 3 3 3 2" xfId="3336"/>
    <cellStyle name="Normal 18 3 3 4" xfId="3337"/>
    <cellStyle name="Normal 18 3 4" xfId="3338"/>
    <cellStyle name="Normal 18 3 4 2" xfId="3339"/>
    <cellStyle name="Normal 18 3 4 2 2" xfId="3340"/>
    <cellStyle name="Normal 18 3 4 3" xfId="3341"/>
    <cellStyle name="Normal 18 3 5" xfId="3342"/>
    <cellStyle name="Normal 18 3 5 2" xfId="3343"/>
    <cellStyle name="Normal 18 3 6" xfId="3344"/>
    <cellStyle name="Normal 18 4" xfId="3345"/>
    <cellStyle name="Normal 18 4 2" xfId="3346"/>
    <cellStyle name="Normal 18 4 2 2" xfId="3347"/>
    <cellStyle name="Normal 18 4 2 2 2" xfId="3348"/>
    <cellStyle name="Normal 18 4 2 2 2 2" xfId="3349"/>
    <cellStyle name="Normal 18 4 2 2 3" xfId="3350"/>
    <cellStyle name="Normal 18 4 2 3" xfId="3351"/>
    <cellStyle name="Normal 18 4 2 3 2" xfId="3352"/>
    <cellStyle name="Normal 18 4 2 4" xfId="3353"/>
    <cellStyle name="Normal 18 4 3" xfId="3354"/>
    <cellStyle name="Normal 18 4 3 2" xfId="3355"/>
    <cellStyle name="Normal 18 4 3 2 2" xfId="3356"/>
    <cellStyle name="Normal 18 4 3 3" xfId="3357"/>
    <cellStyle name="Normal 18 4 4" xfId="3358"/>
    <cellStyle name="Normal 18 4 4 2" xfId="3359"/>
    <cellStyle name="Normal 18 4 5" xfId="3360"/>
    <cellStyle name="Normal 18 5" xfId="3361"/>
    <cellStyle name="Normal 18 5 2" xfId="3362"/>
    <cellStyle name="Normal 18 5 2 2" xfId="3363"/>
    <cellStyle name="Normal 18 5 2 2 2" xfId="3364"/>
    <cellStyle name="Normal 18 5 2 3" xfId="3365"/>
    <cellStyle name="Normal 18 5 3" xfId="3366"/>
    <cellStyle name="Normal 18 5 3 2" xfId="3367"/>
    <cellStyle name="Normal 18 5 4" xfId="3368"/>
    <cellStyle name="Normal 19" xfId="3369"/>
    <cellStyle name="Normal 19 2" xfId="3370"/>
    <cellStyle name="Normal 2" xfId="3371"/>
    <cellStyle name="Normal 2 10" xfId="3372"/>
    <cellStyle name="Normal 2 10 2" xfId="3373"/>
    <cellStyle name="Normal 2 10 3" xfId="3374"/>
    <cellStyle name="Normal 2 11" xfId="3375"/>
    <cellStyle name="Normal 2 11 2" xfId="3376"/>
    <cellStyle name="Normal 2 11 3" xfId="3377"/>
    <cellStyle name="Normal 2 12" xfId="3378"/>
    <cellStyle name="Normal 2 12 2" xfId="3379"/>
    <cellStyle name="Normal 2 12 3" xfId="3380"/>
    <cellStyle name="Normal 2 12 4" xfId="3381"/>
    <cellStyle name="Normal 2 13" xfId="3382"/>
    <cellStyle name="Normal 2 13 2" xfId="3383"/>
    <cellStyle name="Normal 2 13 3" xfId="3384"/>
    <cellStyle name="Normal 2 14" xfId="3385"/>
    <cellStyle name="Normal 2 14 2" xfId="3386"/>
    <cellStyle name="Normal 2 14 3" xfId="3387"/>
    <cellStyle name="Normal 2 15" xfId="3388"/>
    <cellStyle name="Normal 2 15 2" xfId="3389"/>
    <cellStyle name="Normal 2 15 3" xfId="3390"/>
    <cellStyle name="Normal 2 16" xfId="3391"/>
    <cellStyle name="Normal 2 16 2" xfId="3392"/>
    <cellStyle name="Normal 2 16 3" xfId="3393"/>
    <cellStyle name="Normal 2 17" xfId="3394"/>
    <cellStyle name="Normal 2 17 2" xfId="3395"/>
    <cellStyle name="Normal 2 17 3" xfId="3396"/>
    <cellStyle name="Normal 2 18" xfId="3397"/>
    <cellStyle name="Normal 2 18 2" xfId="3398"/>
    <cellStyle name="Normal 2 18 2 2" xfId="3399"/>
    <cellStyle name="Normal 2 18 2 2 2" xfId="3400"/>
    <cellStyle name="Normal 2 18 2 2 2 2" xfId="3401"/>
    <cellStyle name="Normal 2 18 2 2 3" xfId="3402"/>
    <cellStyle name="Normal 2 18 2 3" xfId="3403"/>
    <cellStyle name="Normal 2 18 2 3 2" xfId="3404"/>
    <cellStyle name="Normal 2 18 2 4" xfId="3405"/>
    <cellStyle name="Normal 2 19" xfId="3406"/>
    <cellStyle name="Normal 2 19 2" xfId="3407"/>
    <cellStyle name="Normal 2 19 2 2" xfId="3408"/>
    <cellStyle name="Normal 2 19 2 2 2" xfId="3409"/>
    <cellStyle name="Normal 2 19 2 2 2 2" xfId="3410"/>
    <cellStyle name="Normal 2 19 2 2 3" xfId="3411"/>
    <cellStyle name="Normal 2 19 2 3" xfId="3412"/>
    <cellStyle name="Normal 2 19 2 3 2" xfId="3413"/>
    <cellStyle name="Normal 2 19 2 4" xfId="3414"/>
    <cellStyle name="Normal 2 19 3" xfId="3415"/>
    <cellStyle name="Normal 2 19 3 2" xfId="3416"/>
    <cellStyle name="Normal 2 19 3 2 2" xfId="3417"/>
    <cellStyle name="Normal 2 19 3 3" xfId="3418"/>
    <cellStyle name="Normal 2 19 4" xfId="3419"/>
    <cellStyle name="Normal 2 19 4 2" xfId="3420"/>
    <cellStyle name="Normal 2 19 5" xfId="3421"/>
    <cellStyle name="Normal 2 2" xfId="3422"/>
    <cellStyle name="Normal 2 2 10" xfId="3423"/>
    <cellStyle name="Normal 2 2 10 2" xfId="3424"/>
    <cellStyle name="Normal 2 2 10 2 2" xfId="3425"/>
    <cellStyle name="Normal 2 2 10 2 2 2" xfId="3426"/>
    <cellStyle name="Normal 2 2 10 2 3" xfId="3427"/>
    <cellStyle name="Normal 2 2 10 3" xfId="3428"/>
    <cellStyle name="Normal 2 2 10 3 2" xfId="3429"/>
    <cellStyle name="Normal 2 2 10 4" xfId="3430"/>
    <cellStyle name="Normal 2 2 11" xfId="3431"/>
    <cellStyle name="Normal 2 2 11 2" xfId="3432"/>
    <cellStyle name="Normal 2 2 11 2 2" xfId="3433"/>
    <cellStyle name="Normal 2 2 11 2 2 2" xfId="3434"/>
    <cellStyle name="Normal 2 2 11 2 3" xfId="3435"/>
    <cellStyle name="Normal 2 2 11 3" xfId="3436"/>
    <cellStyle name="Normal 2 2 11 3 2" xfId="3437"/>
    <cellStyle name="Normal 2 2 11 4" xfId="3438"/>
    <cellStyle name="Normal 2 2 12" xfId="3439"/>
    <cellStyle name="Normal 2 2 12 2" xfId="3440"/>
    <cellStyle name="Normal 2 2 12 2 2" xfId="3441"/>
    <cellStyle name="Normal 2 2 12 2 2 2" xfId="3442"/>
    <cellStyle name="Normal 2 2 12 2 3" xfId="3443"/>
    <cellStyle name="Normal 2 2 12 3" xfId="3444"/>
    <cellStyle name="Normal 2 2 12 3 2" xfId="3445"/>
    <cellStyle name="Normal 2 2 12 4" xfId="3446"/>
    <cellStyle name="Normal 2 2 13" xfId="3447"/>
    <cellStyle name="Normal 2 2 13 2" xfId="3448"/>
    <cellStyle name="Normal 2 2 13 2 2" xfId="3449"/>
    <cellStyle name="Normal 2 2 13 2 2 2" xfId="3450"/>
    <cellStyle name="Normal 2 2 13 2 3" xfId="3451"/>
    <cellStyle name="Normal 2 2 13 3" xfId="3452"/>
    <cellStyle name="Normal 2 2 13 3 2" xfId="3453"/>
    <cellStyle name="Normal 2 2 13 4" xfId="3454"/>
    <cellStyle name="Normal 2 2 14" xfId="3455"/>
    <cellStyle name="Normal 2 2 14 2" xfId="3456"/>
    <cellStyle name="Normal 2 2 14 2 2" xfId="3457"/>
    <cellStyle name="Normal 2 2 14 2 2 2" xfId="3458"/>
    <cellStyle name="Normal 2 2 14 2 3" xfId="3459"/>
    <cellStyle name="Normal 2 2 14 3" xfId="3460"/>
    <cellStyle name="Normal 2 2 14 3 2" xfId="3461"/>
    <cellStyle name="Normal 2 2 14 4" xfId="3462"/>
    <cellStyle name="Normal 2 2 15" xfId="3463"/>
    <cellStyle name="Normal 2 2 15 2" xfId="3464"/>
    <cellStyle name="Normal 2 2 15 2 2" xfId="3465"/>
    <cellStyle name="Normal 2 2 15 2 2 2" xfId="3466"/>
    <cellStyle name="Normal 2 2 15 2 3" xfId="3467"/>
    <cellStyle name="Normal 2 2 15 3" xfId="3468"/>
    <cellStyle name="Normal 2 2 15 3 2" xfId="3469"/>
    <cellStyle name="Normal 2 2 15 4" xfId="3470"/>
    <cellStyle name="Normal 2 2 16" xfId="3471"/>
    <cellStyle name="Normal 2 2 16 2" xfId="3472"/>
    <cellStyle name="Normal 2 2 16 2 2" xfId="3473"/>
    <cellStyle name="Normal 2 2 16 2 2 2" xfId="3474"/>
    <cellStyle name="Normal 2 2 16 2 3" xfId="3475"/>
    <cellStyle name="Normal 2 2 16 3" xfId="3476"/>
    <cellStyle name="Normal 2 2 16 3 2" xfId="3477"/>
    <cellStyle name="Normal 2 2 16 4" xfId="3478"/>
    <cellStyle name="Normal 2 2 17" xfId="3479"/>
    <cellStyle name="Normal 2 2 17 2" xfId="3480"/>
    <cellStyle name="Normal 2 2 17 2 2" xfId="3481"/>
    <cellStyle name="Normal 2 2 17 2 2 2" xfId="3482"/>
    <cellStyle name="Normal 2 2 17 2 3" xfId="3483"/>
    <cellStyle name="Normal 2 2 17 3" xfId="3484"/>
    <cellStyle name="Normal 2 2 17 3 2" xfId="3485"/>
    <cellStyle name="Normal 2 2 17 4" xfId="3486"/>
    <cellStyle name="Normal 2 2 18" xfId="3487"/>
    <cellStyle name="Normal 2 2 19" xfId="3488"/>
    <cellStyle name="Normal 2 2 2" xfId="3489"/>
    <cellStyle name="Normal 2 2 2 2" xfId="3490"/>
    <cellStyle name="Normal 2 2 2 2 2" xfId="3491"/>
    <cellStyle name="Normal 2 2 2 2 2 2" xfId="3492"/>
    <cellStyle name="Normal 2 2 2 2 2 2 2" xfId="3493"/>
    <cellStyle name="Normal 2 2 2 2 2 3" xfId="3494"/>
    <cellStyle name="Normal 2 2 2 2 3" xfId="3495"/>
    <cellStyle name="Normal 2 2 2 2 3 2" xfId="3496"/>
    <cellStyle name="Normal 2 2 2 2 4" xfId="3497"/>
    <cellStyle name="Normal 2 2 2 3" xfId="3498"/>
    <cellStyle name="Normal 2 2 2 3 2" xfId="3499"/>
    <cellStyle name="Normal 2 2 2 3 2 2" xfId="3500"/>
    <cellStyle name="Normal 2 2 2 3 2 2 2" xfId="3501"/>
    <cellStyle name="Normal 2 2 2 3 2 3" xfId="3502"/>
    <cellStyle name="Normal 2 2 2 3 3" xfId="3503"/>
    <cellStyle name="Normal 2 2 2 3 3 2" xfId="3504"/>
    <cellStyle name="Normal 2 2 2 3 4" xfId="3505"/>
    <cellStyle name="Normal 2 2 2 4" xfId="3506"/>
    <cellStyle name="Normal 2 2 2 4 2" xfId="3507"/>
    <cellStyle name="Normal 2 2 2 4 2 2" xfId="3508"/>
    <cellStyle name="Normal 2 2 2 4 2 2 2" xfId="3509"/>
    <cellStyle name="Normal 2 2 2 4 2 3" xfId="3510"/>
    <cellStyle name="Normal 2 2 2 4 3" xfId="3511"/>
    <cellStyle name="Normal 2 2 2 4 3 2" xfId="3512"/>
    <cellStyle name="Normal 2 2 2 4 4" xfId="3513"/>
    <cellStyle name="Normal 2 2 2 5" xfId="3514"/>
    <cellStyle name="Normal 2 2 2 5 2" xfId="3515"/>
    <cellStyle name="Normal 2 2 2 5 2 2" xfId="3516"/>
    <cellStyle name="Normal 2 2 2 5 2 2 2" xfId="3517"/>
    <cellStyle name="Normal 2 2 2 5 2 3" xfId="3518"/>
    <cellStyle name="Normal 2 2 2 5 3" xfId="3519"/>
    <cellStyle name="Normal 2 2 2 5 3 2" xfId="3520"/>
    <cellStyle name="Normal 2 2 2 5 4" xfId="3521"/>
    <cellStyle name="Normal 2 2 2 6" xfId="3522"/>
    <cellStyle name="Normal 2 2 2 6 2" xfId="3523"/>
    <cellStyle name="Normal 2 2 2 6 2 2" xfId="3524"/>
    <cellStyle name="Normal 2 2 2 6 2 2 2" xfId="3525"/>
    <cellStyle name="Normal 2 2 2 6 2 3" xfId="3526"/>
    <cellStyle name="Normal 2 2 2 6 3" xfId="3527"/>
    <cellStyle name="Normal 2 2 2 6 3 2" xfId="3528"/>
    <cellStyle name="Normal 2 2 2 6 4" xfId="3529"/>
    <cellStyle name="Normal 2 2 2 7" xfId="3530"/>
    <cellStyle name="Normal 2 2 2 7 2" xfId="3531"/>
    <cellStyle name="Normal 2 2 2 7 2 2" xfId="3532"/>
    <cellStyle name="Normal 2 2 2 7 2 2 2" xfId="3533"/>
    <cellStyle name="Normal 2 2 2 7 2 3" xfId="3534"/>
    <cellStyle name="Normal 2 2 2 7 3" xfId="3535"/>
    <cellStyle name="Normal 2 2 2 7 3 2" xfId="3536"/>
    <cellStyle name="Normal 2 2 2 7 4" xfId="3537"/>
    <cellStyle name="Normal 2 2 20" xfId="3538"/>
    <cellStyle name="Normal 2 2 21" xfId="3539"/>
    <cellStyle name="Normal 2 2 22" xfId="3540"/>
    <cellStyle name="Normal 2 2 23" xfId="3541"/>
    <cellStyle name="Normal 2 2 23 2" xfId="3542"/>
    <cellStyle name="Normal 2 2 23 2 2" xfId="3543"/>
    <cellStyle name="Normal 2 2 23 2 2 2" xfId="3544"/>
    <cellStyle name="Normal 2 2 23 2 3" xfId="3545"/>
    <cellStyle name="Normal 2 2 23 3" xfId="3546"/>
    <cellStyle name="Normal 2 2 23 3 2" xfId="3547"/>
    <cellStyle name="Normal 2 2 23 4" xfId="3548"/>
    <cellStyle name="Normal 2 2 3" xfId="3549"/>
    <cellStyle name="Normal 2 2 3 2" xfId="3550"/>
    <cellStyle name="Normal 2 2 3 2 2" xfId="3551"/>
    <cellStyle name="Normal 2 2 3 2 2 2" xfId="3552"/>
    <cellStyle name="Normal 2 2 3 2 3" xfId="3553"/>
    <cellStyle name="Normal 2 2 3 3" xfId="3554"/>
    <cellStyle name="Normal 2 2 3 3 2" xfId="3555"/>
    <cellStyle name="Normal 2 2 3 4" xfId="3556"/>
    <cellStyle name="Normal 2 2 4" xfId="3557"/>
    <cellStyle name="Normal 2 2 4 2" xfId="3558"/>
    <cellStyle name="Normal 2 2 4 2 2" xfId="3559"/>
    <cellStyle name="Normal 2 2 4 2 2 2" xfId="3560"/>
    <cellStyle name="Normal 2 2 4 2 3" xfId="3561"/>
    <cellStyle name="Normal 2 2 4 3" xfId="3562"/>
    <cellStyle name="Normal 2 2 4 3 2" xfId="3563"/>
    <cellStyle name="Normal 2 2 4 4" xfId="3564"/>
    <cellStyle name="Normal 2 2 5" xfId="3565"/>
    <cellStyle name="Normal 2 2 5 2" xfId="3566"/>
    <cellStyle name="Normal 2 2 5 2 2" xfId="3567"/>
    <cellStyle name="Normal 2 2 5 2 2 2" xfId="3568"/>
    <cellStyle name="Normal 2 2 5 2 3" xfId="3569"/>
    <cellStyle name="Normal 2 2 5 3" xfId="3570"/>
    <cellStyle name="Normal 2 2 5 3 2" xfId="3571"/>
    <cellStyle name="Normal 2 2 5 4" xfId="3572"/>
    <cellStyle name="Normal 2 2 6" xfId="3573"/>
    <cellStyle name="Normal 2 2 6 2" xfId="3574"/>
    <cellStyle name="Normal 2 2 6 2 2" xfId="3575"/>
    <cellStyle name="Normal 2 2 6 2 2 2" xfId="3576"/>
    <cellStyle name="Normal 2 2 6 2 3" xfId="3577"/>
    <cellStyle name="Normal 2 2 6 3" xfId="3578"/>
    <cellStyle name="Normal 2 2 6 3 2" xfId="3579"/>
    <cellStyle name="Normal 2 2 6 4" xfId="3580"/>
    <cellStyle name="Normal 2 2 7" xfId="3581"/>
    <cellStyle name="Normal 2 2 7 2" xfId="3582"/>
    <cellStyle name="Normal 2 2 7 2 2" xfId="3583"/>
    <cellStyle name="Normal 2 2 7 2 2 2" xfId="3584"/>
    <cellStyle name="Normal 2 2 7 2 3" xfId="3585"/>
    <cellStyle name="Normal 2 2 7 3" xfId="3586"/>
    <cellStyle name="Normal 2 2 7 3 2" xfId="3587"/>
    <cellStyle name="Normal 2 2 7 4" xfId="3588"/>
    <cellStyle name="Normal 2 2 8" xfId="3589"/>
    <cellStyle name="Normal 2 2 8 2" xfId="3590"/>
    <cellStyle name="Normal 2 2 8 2 2" xfId="3591"/>
    <cellStyle name="Normal 2 2 8 2 2 2" xfId="3592"/>
    <cellStyle name="Normal 2 2 8 2 3" xfId="3593"/>
    <cellStyle name="Normal 2 2 8 3" xfId="3594"/>
    <cellStyle name="Normal 2 2 8 3 2" xfId="3595"/>
    <cellStyle name="Normal 2 2 8 4" xfId="3596"/>
    <cellStyle name="Normal 2 2 9" xfId="3597"/>
    <cellStyle name="Normal 2 2 9 2" xfId="3598"/>
    <cellStyle name="Normal 2 2 9 2 2" xfId="3599"/>
    <cellStyle name="Normal 2 2 9 2 2 2" xfId="3600"/>
    <cellStyle name="Normal 2 2 9 2 3" xfId="3601"/>
    <cellStyle name="Normal 2 2 9 3" xfId="3602"/>
    <cellStyle name="Normal 2 2 9 3 2" xfId="3603"/>
    <cellStyle name="Normal 2 2 9 4" xfId="3604"/>
    <cellStyle name="Normal 2 20" xfId="3605"/>
    <cellStyle name="Normal 2 20 2" xfId="3606"/>
    <cellStyle name="Normal 2 20 2 2" xfId="3607"/>
    <cellStyle name="Normal 2 20 2 2 2" xfId="3608"/>
    <cellStyle name="Normal 2 20 2 2 2 2" xfId="3609"/>
    <cellStyle name="Normal 2 20 2 2 3" xfId="3610"/>
    <cellStyle name="Normal 2 20 2 3" xfId="3611"/>
    <cellStyle name="Normal 2 20 2 3 2" xfId="3612"/>
    <cellStyle name="Normal 2 20 2 4" xfId="3613"/>
    <cellStyle name="Normal 2 20 3" xfId="3614"/>
    <cellStyle name="Normal 2 20 3 2" xfId="3615"/>
    <cellStyle name="Normal 2 20 3 2 2" xfId="3616"/>
    <cellStyle name="Normal 2 20 3 3" xfId="3617"/>
    <cellStyle name="Normal 2 20 4" xfId="3618"/>
    <cellStyle name="Normal 2 20 4 2" xfId="3619"/>
    <cellStyle name="Normal 2 20 5" xfId="3620"/>
    <cellStyle name="Normal 2 21" xfId="3621"/>
    <cellStyle name="Normal 2 22" xfId="3622"/>
    <cellStyle name="Normal 2 22 2" xfId="3623"/>
    <cellStyle name="Normal 2 22 2 2" xfId="3624"/>
    <cellStyle name="Normal 2 22 2 2 2" xfId="3625"/>
    <cellStyle name="Normal 2 22 2 3" xfId="3626"/>
    <cellStyle name="Normal 2 22 3" xfId="3627"/>
    <cellStyle name="Normal 2 22 3 2" xfId="3628"/>
    <cellStyle name="Normal 2 22 4" xfId="3629"/>
    <cellStyle name="Normal 2 23" xfId="3630"/>
    <cellStyle name="Normal 2 24" xfId="3631"/>
    <cellStyle name="Normal 2 24 2" xfId="3632"/>
    <cellStyle name="Normal 2 24 2 2" xfId="3633"/>
    <cellStyle name="Normal 2 24 2 2 2" xfId="3634"/>
    <cellStyle name="Normal 2 24 2 3" xfId="3635"/>
    <cellStyle name="Normal 2 25" xfId="3636"/>
    <cellStyle name="Normal 2 25 2" xfId="3637"/>
    <cellStyle name="Normal 2 25 2 2" xfId="3638"/>
    <cellStyle name="Normal 2 25 2 2 2" xfId="3639"/>
    <cellStyle name="Normal 2 25 2 3" xfId="3640"/>
    <cellStyle name="Normal 2 25 3" xfId="3641"/>
    <cellStyle name="Normal 2 25 3 2" xfId="3642"/>
    <cellStyle name="Normal 2 25 3 2 2" xfId="3643"/>
    <cellStyle name="Normal 2 25 3 3" xfId="3644"/>
    <cellStyle name="Normal 2 25 4" xfId="3645"/>
    <cellStyle name="Normal 2 25 4 2" xfId="3646"/>
    <cellStyle name="Normal 2 25 5" xfId="3647"/>
    <cellStyle name="Normal 2 26" xfId="3648"/>
    <cellStyle name="Normal 2 26 2" xfId="3649"/>
    <cellStyle name="Normal 2 26 2 2" xfId="3650"/>
    <cellStyle name="Normal 2 26 2 2 2" xfId="3651"/>
    <cellStyle name="Normal 2 26 2 3" xfId="3652"/>
    <cellStyle name="Normal 2 27" xfId="3653"/>
    <cellStyle name="Normal 2 28" xfId="3654"/>
    <cellStyle name="Normal 2 29" xfId="3655"/>
    <cellStyle name="Normal 2 3" xfId="3656"/>
    <cellStyle name="Normal 2 3 10" xfId="3657"/>
    <cellStyle name="Normal 2 3 10 2" xfId="3658"/>
    <cellStyle name="Normal 2 3 10 2 2" xfId="3659"/>
    <cellStyle name="Normal 2 3 10 3" xfId="3660"/>
    <cellStyle name="Normal 2 3 11" xfId="3661"/>
    <cellStyle name="Normal 2 3 11 2" xfId="3662"/>
    <cellStyle name="Normal 2 3 11 2 2" xfId="3663"/>
    <cellStyle name="Normal 2 3 11 3" xfId="3664"/>
    <cellStyle name="Normal 2 3 12" xfId="3665"/>
    <cellStyle name="Normal 2 3 12 2" xfId="3666"/>
    <cellStyle name="Normal 2 3 13" xfId="3667"/>
    <cellStyle name="Normal 2 3 2" xfId="3668"/>
    <cellStyle name="Normal 2 3 2 2" xfId="3669"/>
    <cellStyle name="Normal 2 3 2 2 2" xfId="3670"/>
    <cellStyle name="Normal 2 3 2 2 2 2" xfId="3671"/>
    <cellStyle name="Normal 2 3 2 2 2 2 2" xfId="3672"/>
    <cellStyle name="Normal 2 3 2 2 2 3" xfId="3673"/>
    <cellStyle name="Normal 2 3 2 2 3" xfId="3674"/>
    <cellStyle name="Normal 2 3 2 2 3 2" xfId="3675"/>
    <cellStyle name="Normal 2 3 2 2 4" xfId="3676"/>
    <cellStyle name="Normal 2 3 2 3" xfId="3677"/>
    <cellStyle name="Normal 2 3 2 3 2" xfId="3678"/>
    <cellStyle name="Normal 2 3 2 3 2 2" xfId="3679"/>
    <cellStyle name="Normal 2 3 2 3 3" xfId="3680"/>
    <cellStyle name="Normal 2 3 2 4" xfId="3681"/>
    <cellStyle name="Normal 2 3 2 4 2" xfId="3682"/>
    <cellStyle name="Normal 2 3 2 4 2 2" xfId="3683"/>
    <cellStyle name="Normal 2 3 2 4 3" xfId="3684"/>
    <cellStyle name="Normal 2 3 2 5" xfId="3685"/>
    <cellStyle name="Normal 2 3 2 5 2" xfId="3686"/>
    <cellStyle name="Normal 2 3 2 5 2 2" xfId="3687"/>
    <cellStyle name="Normal 2 3 2 5 3" xfId="3688"/>
    <cellStyle name="Normal 2 3 2 6" xfId="3689"/>
    <cellStyle name="Normal 2 3 2 6 2" xfId="3690"/>
    <cellStyle name="Normal 2 3 2 7" xfId="3691"/>
    <cellStyle name="Normal 2 3 3" xfId="3692"/>
    <cellStyle name="Normal 2 3 3 2" xfId="3693"/>
    <cellStyle name="Normal 2 3 3 2 2" xfId="3694"/>
    <cellStyle name="Normal 2 3 3 2 2 2" xfId="3695"/>
    <cellStyle name="Normal 2 3 3 2 3" xfId="3696"/>
    <cellStyle name="Normal 2 3 3 3" xfId="3697"/>
    <cellStyle name="Normal 2 3 3 3 2" xfId="3698"/>
    <cellStyle name="Normal 2 3 3 3 2 2" xfId="3699"/>
    <cellStyle name="Normal 2 3 3 3 2 2 2" xfId="3700"/>
    <cellStyle name="Normal 2 3 3 3 2 3" xfId="3701"/>
    <cellStyle name="Normal 2 3 3 3 3" xfId="3702"/>
    <cellStyle name="Normal 2 3 3 3 3 2" xfId="3703"/>
    <cellStyle name="Normal 2 3 3 3 4" xfId="3704"/>
    <cellStyle name="Normal 2 3 4" xfId="3705"/>
    <cellStyle name="Normal 2 3 4 2" xfId="3706"/>
    <cellStyle name="Normal 2 3 5" xfId="3707"/>
    <cellStyle name="Normal 2 3 5 2" xfId="3708"/>
    <cellStyle name="Normal 2 3 6" xfId="3709"/>
    <cellStyle name="Normal 2 3 7" xfId="3710"/>
    <cellStyle name="Normal 2 3 8" xfId="3711"/>
    <cellStyle name="Normal 2 3 8 2" xfId="3712"/>
    <cellStyle name="Normal 2 3 8 2 2" xfId="3713"/>
    <cellStyle name="Normal 2 3 8 2 2 2" xfId="3714"/>
    <cellStyle name="Normal 2 3 8 2 3" xfId="3715"/>
    <cellStyle name="Normal 2 3 8 3" xfId="3716"/>
    <cellStyle name="Normal 2 3 8 3 2" xfId="3717"/>
    <cellStyle name="Normal 2 3 8 4" xfId="3718"/>
    <cellStyle name="Normal 2 3 9" xfId="3719"/>
    <cellStyle name="Normal 2 3 9 2" xfId="3720"/>
    <cellStyle name="Normal 2 3 9 2 2" xfId="3721"/>
    <cellStyle name="Normal 2 3 9 3" xfId="3722"/>
    <cellStyle name="Normal 2 30" xfId="3723"/>
    <cellStyle name="Normal 2 31" xfId="3724"/>
    <cellStyle name="Normal 2 32" xfId="3725"/>
    <cellStyle name="Normal 2 32 2" xfId="3726"/>
    <cellStyle name="Normal 2 32 2 2" xfId="3727"/>
    <cellStyle name="Normal 2 32 3" xfId="3728"/>
    <cellStyle name="Normal 2 33" xfId="3729"/>
    <cellStyle name="Normal 2 33 2" xfId="3730"/>
    <cellStyle name="Normal 2 33 2 2" xfId="3731"/>
    <cellStyle name="Normal 2 33 3" xfId="3732"/>
    <cellStyle name="Normal 2 34" xfId="3733"/>
    <cellStyle name="Normal 2 34 2" xfId="3734"/>
    <cellStyle name="Normal 2 35" xfId="3735"/>
    <cellStyle name="Normal 2 4" xfId="3736"/>
    <cellStyle name="Normal 2 4 2" xfId="3737"/>
    <cellStyle name="Normal 2 4 3" xfId="3738"/>
    <cellStyle name="Normal 2 4 3 2" xfId="3"/>
    <cellStyle name="Normal 2 4 4" xfId="3739"/>
    <cellStyle name="Normal 2 4 4 2" xfId="3740"/>
    <cellStyle name="Normal 2 4 4 2 2" xfId="3741"/>
    <cellStyle name="Normal 2 4 4 3" xfId="3742"/>
    <cellStyle name="Normal 2 4 5" xfId="3743"/>
    <cellStyle name="Normal 2 4 5 2" xfId="3744"/>
    <cellStyle name="Normal 2 4 5 2 2" xfId="3745"/>
    <cellStyle name="Normal 2 4 5 3" xfId="3746"/>
    <cellStyle name="Normal 2 5" xfId="3747"/>
    <cellStyle name="Normal 2 5 2" xfId="3748"/>
    <cellStyle name="Normal 2 5 3" xfId="3749"/>
    <cellStyle name="Normal 2 6" xfId="3750"/>
    <cellStyle name="Normal 2 6 2" xfId="3751"/>
    <cellStyle name="Normal 2 6 3" xfId="3752"/>
    <cellStyle name="Normal 2 7" xfId="3753"/>
    <cellStyle name="Normal 2 7 2" xfId="3754"/>
    <cellStyle name="Normal 2 7 3" xfId="3755"/>
    <cellStyle name="Normal 2 8" xfId="3756"/>
    <cellStyle name="Normal 2 8 2" xfId="3757"/>
    <cellStyle name="Normal 2 8 3" xfId="3758"/>
    <cellStyle name="Normal 2 82" xfId="3759"/>
    <cellStyle name="Normal 2 83" xfId="3760"/>
    <cellStyle name="Normal 2 86" xfId="3761"/>
    <cellStyle name="Normal 2 9" xfId="3762"/>
    <cellStyle name="Normal 2 9 2" xfId="3763"/>
    <cellStyle name="Normal 2 9 3" xfId="3764"/>
    <cellStyle name="Normal 2_EFE" xfId="3765"/>
    <cellStyle name="Normal 20" xfId="3766"/>
    <cellStyle name="Normal 20 2" xfId="3767"/>
    <cellStyle name="Normal 20 2 2" xfId="3768"/>
    <cellStyle name="Normal 20 2 2 2" xfId="3769"/>
    <cellStyle name="Normal 20 2 2 2 2" xfId="3770"/>
    <cellStyle name="Normal 20 2 2 3" xfId="3771"/>
    <cellStyle name="Normal 20 2 3" xfId="3772"/>
    <cellStyle name="Normal 20 2 3 2" xfId="3773"/>
    <cellStyle name="Normal 20 2 4" xfId="3774"/>
    <cellStyle name="Normal 20 3" xfId="3775"/>
    <cellStyle name="Normal 20 4" xfId="3776"/>
    <cellStyle name="Normal 20 4 2" xfId="3777"/>
    <cellStyle name="Normal 20 4 2 2" xfId="3778"/>
    <cellStyle name="Normal 20 4 3" xfId="3779"/>
    <cellStyle name="Normal 20 5" xfId="3780"/>
    <cellStyle name="Normal 20 5 2" xfId="3781"/>
    <cellStyle name="Normal 20 6" xfId="3782"/>
    <cellStyle name="Normal 21" xfId="3783"/>
    <cellStyle name="Normal 21 2" xfId="3784"/>
    <cellStyle name="Normal 21 2 2" xfId="3785"/>
    <cellStyle name="Normal 21 2 2 2" xfId="3786"/>
    <cellStyle name="Normal 21 2 3" xfId="3787"/>
    <cellStyle name="Normal 21 3" xfId="3788"/>
    <cellStyle name="Normal 21 3 2" xfId="3789"/>
    <cellStyle name="Normal 21 4" xfId="3790"/>
    <cellStyle name="Normal 22" xfId="3791"/>
    <cellStyle name="Normal 22 2" xfId="3792"/>
    <cellStyle name="Normal 22 2 2" xfId="3793"/>
    <cellStyle name="Normal 22 2 2 2" xfId="3794"/>
    <cellStyle name="Normal 22 2 3" xfId="3795"/>
    <cellStyle name="Normal 22 3" xfId="3796"/>
    <cellStyle name="Normal 22 3 2" xfId="3797"/>
    <cellStyle name="Normal 22 4" xfId="3798"/>
    <cellStyle name="Normal 23" xfId="3799"/>
    <cellStyle name="Normal 23 2" xfId="3800"/>
    <cellStyle name="Normal 23 2 2" xfId="3801"/>
    <cellStyle name="Normal 23 2 2 2" xfId="3802"/>
    <cellStyle name="Normal 23 2 3" xfId="3803"/>
    <cellStyle name="Normal 23 3" xfId="3804"/>
    <cellStyle name="Normal 23 3 2" xfId="3805"/>
    <cellStyle name="Normal 23 4" xfId="3806"/>
    <cellStyle name="Normal 24" xfId="3807"/>
    <cellStyle name="Normal 24 2" xfId="3808"/>
    <cellStyle name="Normal 24 3" xfId="3809"/>
    <cellStyle name="Normal 24 3 2" xfId="3810"/>
    <cellStyle name="Normal 24 4" xfId="3811"/>
    <cellStyle name="Normal 25" xfId="3812"/>
    <cellStyle name="Normal 25 2" xfId="3813"/>
    <cellStyle name="Normal 25 3" xfId="3814"/>
    <cellStyle name="Normal 25 3 2" xfId="3815"/>
    <cellStyle name="Normal 25 4" xfId="3816"/>
    <cellStyle name="Normal 26" xfId="3817"/>
    <cellStyle name="Normal 26 2" xfId="3818"/>
    <cellStyle name="Normal 26 3" xfId="3819"/>
    <cellStyle name="Normal 26 3 2" xfId="3820"/>
    <cellStyle name="Normal 26 4" xfId="3821"/>
    <cellStyle name="Normal 27" xfId="3822"/>
    <cellStyle name="Normal 27 2" xfId="3823"/>
    <cellStyle name="Normal 27 2 2" xfId="3824"/>
    <cellStyle name="Normal 27 2 2 2" xfId="3825"/>
    <cellStyle name="Normal 27 2 3" xfId="3826"/>
    <cellStyle name="Normal 28" xfId="3827"/>
    <cellStyle name="Normal 28 2" xfId="3828"/>
    <cellStyle name="Normal 28 2 2" xfId="3829"/>
    <cellStyle name="Normal 28 2 2 2" xfId="3830"/>
    <cellStyle name="Normal 28 2 3" xfId="3831"/>
    <cellStyle name="Normal 28 3" xfId="3832"/>
    <cellStyle name="Normal 28 3 2" xfId="3833"/>
    <cellStyle name="Normal 28 4" xfId="3834"/>
    <cellStyle name="Normal 29" xfId="2"/>
    <cellStyle name="Normal 29 2" xfId="3835"/>
    <cellStyle name="Normal 29 2 2" xfId="3836"/>
    <cellStyle name="Normal 29 3" xfId="3837"/>
    <cellStyle name="Normal 3" xfId="3838"/>
    <cellStyle name="Normal 3 10" xfId="3839"/>
    <cellStyle name="Normal 3 10 2" xfId="3840"/>
    <cellStyle name="Normal 3 10 2 2" xfId="3841"/>
    <cellStyle name="Normal 3 10 2 2 2" xfId="3842"/>
    <cellStyle name="Normal 3 10 2 3" xfId="3843"/>
    <cellStyle name="Normal 3 10 3" xfId="3844"/>
    <cellStyle name="Normal 3 10 3 2" xfId="3845"/>
    <cellStyle name="Normal 3 10 4" xfId="3846"/>
    <cellStyle name="Normal 3 11" xfId="3847"/>
    <cellStyle name="Normal 3 11 2" xfId="3848"/>
    <cellStyle name="Normal 3 11 2 2" xfId="3849"/>
    <cellStyle name="Normal 3 11 2 2 2" xfId="3850"/>
    <cellStyle name="Normal 3 11 2 3" xfId="3851"/>
    <cellStyle name="Normal 3 11 3" xfId="3852"/>
    <cellStyle name="Normal 3 11 3 2" xfId="3853"/>
    <cellStyle name="Normal 3 11 4" xfId="3854"/>
    <cellStyle name="Normal 3 12" xfId="3855"/>
    <cellStyle name="Normal 3 12 2" xfId="3856"/>
    <cellStyle name="Normal 3 12 2 2" xfId="3857"/>
    <cellStyle name="Normal 3 12 2 2 2" xfId="3858"/>
    <cellStyle name="Normal 3 12 2 3" xfId="3859"/>
    <cellStyle name="Normal 3 12 3" xfId="3860"/>
    <cellStyle name="Normal 3 12 3 2" xfId="3861"/>
    <cellStyle name="Normal 3 12 4" xfId="3862"/>
    <cellStyle name="Normal 3 13" xfId="3863"/>
    <cellStyle name="Normal 3 14" xfId="6"/>
    <cellStyle name="Normal 3 15" xfId="3864"/>
    <cellStyle name="Normal 3 15 2" xfId="3865"/>
    <cellStyle name="Normal 3 15 2 2" xfId="3866"/>
    <cellStyle name="Normal 3 15 3" xfId="3867"/>
    <cellStyle name="Normal 3 16" xfId="3868"/>
    <cellStyle name="Normal 3 16 2" xfId="3869"/>
    <cellStyle name="Normal 3 17" xfId="3870"/>
    <cellStyle name="Normal 3 2" xfId="3871"/>
    <cellStyle name="Normal 3 2 2" xfId="3872"/>
    <cellStyle name="Normal 3 2 2 2" xfId="3873"/>
    <cellStyle name="Normal 3 2 2 2 2" xfId="3874"/>
    <cellStyle name="Normal 3 2 2 2 2 2" xfId="3875"/>
    <cellStyle name="Normal 3 2 2 2 2 2 2" xfId="3876"/>
    <cellStyle name="Normal 3 2 2 2 2 3" xfId="3877"/>
    <cellStyle name="Normal 3 2 2 2 3" xfId="3878"/>
    <cellStyle name="Normal 3 2 2 2 3 2" xfId="3879"/>
    <cellStyle name="Normal 3 2 2 2 4" xfId="3880"/>
    <cellStyle name="Normal 3 2 2 3" xfId="3881"/>
    <cellStyle name="Normal 3 2 2 3 2" xfId="3882"/>
    <cellStyle name="Normal 3 2 2 3 2 2" xfId="3883"/>
    <cellStyle name="Normal 3 2 2 3 2 2 2" xfId="3884"/>
    <cellStyle name="Normal 3 2 2 3 2 3" xfId="3885"/>
    <cellStyle name="Normal 3 2 2 3 3" xfId="3886"/>
    <cellStyle name="Normal 3 2 2 3 3 2" xfId="3887"/>
    <cellStyle name="Normal 3 2 2 3 4" xfId="3888"/>
    <cellStyle name="Normal 3 2 2 4" xfId="3889"/>
    <cellStyle name="Normal 3 2 2 4 2" xfId="3890"/>
    <cellStyle name="Normal 3 2 2 4 2 2" xfId="3891"/>
    <cellStyle name="Normal 3 2 2 4 2 2 2" xfId="3892"/>
    <cellStyle name="Normal 3 2 2 4 2 3" xfId="3893"/>
    <cellStyle name="Normal 3 2 2 4 3" xfId="3894"/>
    <cellStyle name="Normal 3 2 2 4 3 2" xfId="3895"/>
    <cellStyle name="Normal 3 2 2 4 4" xfId="3896"/>
    <cellStyle name="Normal 3 2 2 5" xfId="3897"/>
    <cellStyle name="Normal 3 2 2 5 2" xfId="3898"/>
    <cellStyle name="Normal 3 2 2 5 2 2" xfId="3899"/>
    <cellStyle name="Normal 3 2 2 5 2 2 2" xfId="3900"/>
    <cellStyle name="Normal 3 2 2 5 2 3" xfId="3901"/>
    <cellStyle name="Normal 3 2 2 5 3" xfId="3902"/>
    <cellStyle name="Normal 3 2 2 5 3 2" xfId="3903"/>
    <cellStyle name="Normal 3 2 2 5 4" xfId="3904"/>
    <cellStyle name="Normal 3 2 2 6" xfId="3905"/>
    <cellStyle name="Normal 3 2 2 6 2" xfId="3906"/>
    <cellStyle name="Normal 3 2 2 6 2 2" xfId="3907"/>
    <cellStyle name="Normal 3 2 2 6 3" xfId="3908"/>
    <cellStyle name="Normal 3 2 2 7" xfId="3909"/>
    <cellStyle name="Normal 3 2 2 7 2" xfId="3910"/>
    <cellStyle name="Normal 3 2 2 7 2 2" xfId="3911"/>
    <cellStyle name="Normal 3 2 2 7 3" xfId="3912"/>
    <cellStyle name="Normal 3 2 2 8" xfId="3913"/>
    <cellStyle name="Normal 3 2 2 8 2" xfId="3914"/>
    <cellStyle name="Normal 3 2 2 9" xfId="3915"/>
    <cellStyle name="Normal 3 2 3" xfId="3916"/>
    <cellStyle name="Normal 3 2 4" xfId="3917"/>
    <cellStyle name="Normal 3 3" xfId="3918"/>
    <cellStyle name="Normal 3 3 2" xfId="3919"/>
    <cellStyle name="Normal 3 3 2 2" xfId="3920"/>
    <cellStyle name="Normal 3 3 2 2 2" xfId="3921"/>
    <cellStyle name="Normal 3 3 2 2 2 2" xfId="3922"/>
    <cellStyle name="Normal 3 3 2 2 2 2 2" xfId="3923"/>
    <cellStyle name="Normal 3 3 2 2 2 3" xfId="3924"/>
    <cellStyle name="Normal 3 3 2 2 3" xfId="3925"/>
    <cellStyle name="Normal 3 3 2 2 3 2" xfId="3926"/>
    <cellStyle name="Normal 3 3 2 2 4" xfId="3927"/>
    <cellStyle name="Normal 3 3 2 3" xfId="3928"/>
    <cellStyle name="Normal 3 3 2 3 2" xfId="3929"/>
    <cellStyle name="Normal 3 3 2 3 2 2" xfId="3930"/>
    <cellStyle name="Normal 3 3 2 3 3" xfId="3931"/>
    <cellStyle name="Normal 3 3 2 4" xfId="3932"/>
    <cellStyle name="Normal 3 3 2 4 2" xfId="3933"/>
    <cellStyle name="Normal 3 3 2 5" xfId="3934"/>
    <cellStyle name="Normal 3 3 3" xfId="3935"/>
    <cellStyle name="Normal 3 3 4" xfId="3936"/>
    <cellStyle name="Normal 3 4" xfId="3937"/>
    <cellStyle name="Normal 3 4 2" xfId="3938"/>
    <cellStyle name="Normal 3 4 2 2" xfId="3939"/>
    <cellStyle name="Normal 3 4 2 2 2" xfId="3940"/>
    <cellStyle name="Normal 3 4 2 2 2 2" xfId="3941"/>
    <cellStyle name="Normal 3 4 2 2 2 2 2" xfId="3942"/>
    <cellStyle name="Normal 3 4 2 2 2 3" xfId="3943"/>
    <cellStyle name="Normal 3 4 2 2 3" xfId="3944"/>
    <cellStyle name="Normal 3 4 2 2 3 2" xfId="3945"/>
    <cellStyle name="Normal 3 4 2 2 4" xfId="3946"/>
    <cellStyle name="Normal 3 4 2 3" xfId="3947"/>
    <cellStyle name="Normal 3 4 2 3 2" xfId="3948"/>
    <cellStyle name="Normal 3 4 2 3 2 2" xfId="3949"/>
    <cellStyle name="Normal 3 4 2 3 3" xfId="3950"/>
    <cellStyle name="Normal 3 4 2 4" xfId="3951"/>
    <cellStyle name="Normal 3 4 2 4 2" xfId="3952"/>
    <cellStyle name="Normal 3 4 2 5" xfId="3953"/>
    <cellStyle name="Normal 3 5" xfId="3954"/>
    <cellStyle name="Normal 3 5 2" xfId="3955"/>
    <cellStyle name="Normal 3 5 2 2" xfId="3956"/>
    <cellStyle name="Normal 3 5 2 2 2" xfId="3957"/>
    <cellStyle name="Normal 3 5 2 2 2 2" xfId="3958"/>
    <cellStyle name="Normal 3 5 2 2 3" xfId="3959"/>
    <cellStyle name="Normal 3 5 2 3" xfId="3960"/>
    <cellStyle name="Normal 3 5 2 3 2" xfId="3961"/>
    <cellStyle name="Normal 3 5 2 4" xfId="3962"/>
    <cellStyle name="Normal 3 5 3" xfId="3963"/>
    <cellStyle name="Normal 3 5 3 2" xfId="3964"/>
    <cellStyle name="Normal 3 5 3 2 2" xfId="3965"/>
    <cellStyle name="Normal 3 5 3 3" xfId="3966"/>
    <cellStyle name="Normal 3 5 4" xfId="3967"/>
    <cellStyle name="Normal 3 6" xfId="3968"/>
    <cellStyle name="Normal 3 6 2" xfId="3969"/>
    <cellStyle name="Normal 3 7" xfId="3970"/>
    <cellStyle name="Normal 3 8" xfId="3971"/>
    <cellStyle name="Normal 3 9" xfId="3972"/>
    <cellStyle name="Normal 3 9 2" xfId="3973"/>
    <cellStyle name="Normal 3 9 2 2" xfId="3974"/>
    <cellStyle name="Normal 3 9 2 2 2" xfId="3975"/>
    <cellStyle name="Normal 3 9 2 2 2 2" xfId="3976"/>
    <cellStyle name="Normal 3 9 2 2 3" xfId="3977"/>
    <cellStyle name="Normal 3 9 2 3" xfId="3978"/>
    <cellStyle name="Normal 3 9 2 3 2" xfId="3979"/>
    <cellStyle name="Normal 3 9 2 4" xfId="3980"/>
    <cellStyle name="Normal 3 9 3" xfId="3981"/>
    <cellStyle name="Normal 3 9 3 2" xfId="3982"/>
    <cellStyle name="Normal 3 9 3 2 2" xfId="3983"/>
    <cellStyle name="Normal 3 9 3 3" xfId="3984"/>
    <cellStyle name="Normal 3 9 4" xfId="3985"/>
    <cellStyle name="Normal 3 9 4 2" xfId="3986"/>
    <cellStyle name="Normal 3 9 5" xfId="3987"/>
    <cellStyle name="Normal 3_EFE" xfId="3988"/>
    <cellStyle name="Normal 30" xfId="3989"/>
    <cellStyle name="Normal 31" xfId="3990"/>
    <cellStyle name="Normal 31 2" xfId="3991"/>
    <cellStyle name="Normal 31 2 2" xfId="3992"/>
    <cellStyle name="Normal 31 3" xfId="3993"/>
    <cellStyle name="Normal 4" xfId="3994"/>
    <cellStyle name="Normal 4 2" xfId="3995"/>
    <cellStyle name="Normal 4 2 2" xfId="3996"/>
    <cellStyle name="Normal 4 2 3" xfId="3997"/>
    <cellStyle name="Normal 4 3" xfId="3998"/>
    <cellStyle name="Normal 4 3 2" xfId="3999"/>
    <cellStyle name="Normal 4 3 2 2" xfId="4000"/>
    <cellStyle name="Normal 4 3 2 2 2" xfId="4001"/>
    <cellStyle name="Normal 4 3 2 2 2 2" xfId="4002"/>
    <cellStyle name="Normal 4 3 2 2 3" xfId="4003"/>
    <cellStyle name="Normal 4 3 2 3" xfId="4004"/>
    <cellStyle name="Normal 4 3 2 3 2" xfId="4005"/>
    <cellStyle name="Normal 4 3 2 4" xfId="4006"/>
    <cellStyle name="Normal 4 3 3" xfId="4007"/>
    <cellStyle name="Normal 4 3 3 2" xfId="4008"/>
    <cellStyle name="Normal 4 3 3 2 2" xfId="4009"/>
    <cellStyle name="Normal 4 3 3 3" xfId="4010"/>
    <cellStyle name="Normal 4 3 4" xfId="4011"/>
    <cellStyle name="Normal 4 3 4 2" xfId="4012"/>
    <cellStyle name="Normal 4 3 5" xfId="4013"/>
    <cellStyle name="Normal 4 4" xfId="4014"/>
    <cellStyle name="Normal 4 4 2" xfId="4015"/>
    <cellStyle name="Normal 4 4 2 2" xfId="4016"/>
    <cellStyle name="Normal 4 4 2 2 2" xfId="4017"/>
    <cellStyle name="Normal 4 4 2 2 2 2" xfId="4018"/>
    <cellStyle name="Normal 4 4 2 2 3" xfId="4019"/>
    <cellStyle name="Normal 4 4 2 3" xfId="4020"/>
    <cellStyle name="Normal 4 4 2 3 2" xfId="4021"/>
    <cellStyle name="Normal 4 4 2 4" xfId="4022"/>
    <cellStyle name="Normal 4 5" xfId="4023"/>
    <cellStyle name="Normal 4 5 2" xfId="4024"/>
    <cellStyle name="Normal 4 5 2 2" xfId="4025"/>
    <cellStyle name="Normal 4 5 2 2 2" xfId="4026"/>
    <cellStyle name="Normal 4 5 2 3" xfId="4027"/>
    <cellStyle name="Normal 4 5 3" xfId="4028"/>
    <cellStyle name="Normal 4 5 3 2" xfId="4029"/>
    <cellStyle name="Normal 4 5 3 2 2" xfId="4030"/>
    <cellStyle name="Normal 4 5 3 3" xfId="4031"/>
    <cellStyle name="Normal 4 5 4" xfId="4032"/>
    <cellStyle name="Normal 4 5 4 2" xfId="4033"/>
    <cellStyle name="Normal 4 5 5" xfId="4034"/>
    <cellStyle name="Normal 5" xfId="4035"/>
    <cellStyle name="Normal 5 10" xfId="4036"/>
    <cellStyle name="Normal 5 10 2" xfId="4037"/>
    <cellStyle name="Normal 5 10 2 2" xfId="4038"/>
    <cellStyle name="Normal 5 10 2 2 2" xfId="4039"/>
    <cellStyle name="Normal 5 10 2 3" xfId="4040"/>
    <cellStyle name="Normal 5 10 3" xfId="4041"/>
    <cellStyle name="Normal 5 10 3 2" xfId="4042"/>
    <cellStyle name="Normal 5 10 4" xfId="4043"/>
    <cellStyle name="Normal 5 11" xfId="4044"/>
    <cellStyle name="Normal 5 11 2" xfId="4045"/>
    <cellStyle name="Normal 5 11 2 2" xfId="4046"/>
    <cellStyle name="Normal 5 11 2 2 2" xfId="4047"/>
    <cellStyle name="Normal 5 11 2 3" xfId="4048"/>
    <cellStyle name="Normal 5 11 3" xfId="4049"/>
    <cellStyle name="Normal 5 11 3 2" xfId="4050"/>
    <cellStyle name="Normal 5 11 4" xfId="4051"/>
    <cellStyle name="Normal 5 12" xfId="4052"/>
    <cellStyle name="Normal 5 12 2" xfId="4053"/>
    <cellStyle name="Normal 5 12 2 2" xfId="4054"/>
    <cellStyle name="Normal 5 12 2 2 2" xfId="4055"/>
    <cellStyle name="Normal 5 12 2 3" xfId="4056"/>
    <cellStyle name="Normal 5 12 3" xfId="4057"/>
    <cellStyle name="Normal 5 12 3 2" xfId="4058"/>
    <cellStyle name="Normal 5 12 4" xfId="4059"/>
    <cellStyle name="Normal 5 13" xfId="4060"/>
    <cellStyle name="Normal 5 13 2" xfId="4061"/>
    <cellStyle name="Normal 5 13 2 2" xfId="4062"/>
    <cellStyle name="Normal 5 13 2 2 2" xfId="4063"/>
    <cellStyle name="Normal 5 13 2 3" xfId="4064"/>
    <cellStyle name="Normal 5 13 3" xfId="4065"/>
    <cellStyle name="Normal 5 13 3 2" xfId="4066"/>
    <cellStyle name="Normal 5 13 4" xfId="4067"/>
    <cellStyle name="Normal 5 14" xfId="4068"/>
    <cellStyle name="Normal 5 14 2" xfId="4069"/>
    <cellStyle name="Normal 5 14 2 2" xfId="4070"/>
    <cellStyle name="Normal 5 14 2 2 2" xfId="4071"/>
    <cellStyle name="Normal 5 14 2 3" xfId="4072"/>
    <cellStyle name="Normal 5 14 3" xfId="4073"/>
    <cellStyle name="Normal 5 14 3 2" xfId="4074"/>
    <cellStyle name="Normal 5 14 4" xfId="4075"/>
    <cellStyle name="Normal 5 15" xfId="4076"/>
    <cellStyle name="Normal 5 15 2" xfId="4077"/>
    <cellStyle name="Normal 5 15 2 2" xfId="4078"/>
    <cellStyle name="Normal 5 15 2 2 2" xfId="4079"/>
    <cellStyle name="Normal 5 15 2 3" xfId="4080"/>
    <cellStyle name="Normal 5 15 3" xfId="4081"/>
    <cellStyle name="Normal 5 15 3 2" xfId="4082"/>
    <cellStyle name="Normal 5 15 4" xfId="4083"/>
    <cellStyle name="Normal 5 16" xfId="4084"/>
    <cellStyle name="Normal 5 16 2" xfId="4085"/>
    <cellStyle name="Normal 5 16 2 2" xfId="4086"/>
    <cellStyle name="Normal 5 16 2 2 2" xfId="4087"/>
    <cellStyle name="Normal 5 16 2 3" xfId="4088"/>
    <cellStyle name="Normal 5 16 3" xfId="4089"/>
    <cellStyle name="Normal 5 16 3 2" xfId="4090"/>
    <cellStyle name="Normal 5 16 4" xfId="4091"/>
    <cellStyle name="Normal 5 17" xfId="4092"/>
    <cellStyle name="Normal 5 17 2" xfId="4093"/>
    <cellStyle name="Normal 5 17 2 2" xfId="4094"/>
    <cellStyle name="Normal 5 17 2 2 2" xfId="4095"/>
    <cellStyle name="Normal 5 17 2 3" xfId="4096"/>
    <cellStyle name="Normal 5 17 3" xfId="4097"/>
    <cellStyle name="Normal 5 17 3 2" xfId="4098"/>
    <cellStyle name="Normal 5 17 4" xfId="4099"/>
    <cellStyle name="Normal 5 2" xfId="4100"/>
    <cellStyle name="Normal 5 2 2" xfId="4101"/>
    <cellStyle name="Normal 5 2 2 2" xfId="4102"/>
    <cellStyle name="Normal 5 2 2 2 2" xfId="4103"/>
    <cellStyle name="Normal 5 2 2 2 2 2" xfId="4104"/>
    <cellStyle name="Normal 5 2 2 2 2 2 2" xfId="4105"/>
    <cellStyle name="Normal 5 2 2 2 2 3" xfId="4106"/>
    <cellStyle name="Normal 5 2 2 2 3" xfId="4107"/>
    <cellStyle name="Normal 5 2 2 2 3 2" xfId="4108"/>
    <cellStyle name="Normal 5 2 2 2 4" xfId="4109"/>
    <cellStyle name="Normal 5 2 2 3" xfId="4110"/>
    <cellStyle name="Normal 5 2 2 3 2" xfId="4111"/>
    <cellStyle name="Normal 5 2 2 3 2 2" xfId="4112"/>
    <cellStyle name="Normal 5 2 2 3 3" xfId="4113"/>
    <cellStyle name="Normal 5 2 2 4" xfId="4114"/>
    <cellStyle name="Normal 5 2 2 4 2" xfId="4115"/>
    <cellStyle name="Normal 5 2 2 5" xfId="4116"/>
    <cellStyle name="Normal 5 2 3" xfId="4117"/>
    <cellStyle name="Normal 5 2 3 2" xfId="4118"/>
    <cellStyle name="Normal 5 2 3 2 2" xfId="4119"/>
    <cellStyle name="Normal 5 2 3 2 2 2" xfId="4120"/>
    <cellStyle name="Normal 5 2 3 2 3" xfId="4121"/>
    <cellStyle name="Normal 5 2 3 3" xfId="4122"/>
    <cellStyle name="Normal 5 2 3 3 2" xfId="4123"/>
    <cellStyle name="Normal 5 2 3 4" xfId="4124"/>
    <cellStyle name="Normal 5 2 4" xfId="4125"/>
    <cellStyle name="Normal 5 3" xfId="4126"/>
    <cellStyle name="Normal 5 3 2" xfId="4127"/>
    <cellStyle name="Normal 5 3 2 2" xfId="4128"/>
    <cellStyle name="Normal 5 3 2 2 2" xfId="4129"/>
    <cellStyle name="Normal 5 3 2 2 2 2" xfId="4130"/>
    <cellStyle name="Normal 5 3 2 2 2 2 2" xfId="4131"/>
    <cellStyle name="Normal 5 3 2 2 2 3" xfId="4132"/>
    <cellStyle name="Normal 5 3 2 2 3" xfId="4133"/>
    <cellStyle name="Normal 5 3 2 2 3 2" xfId="4134"/>
    <cellStyle name="Normal 5 3 2 2 4" xfId="4135"/>
    <cellStyle name="Normal 5 3 2 3" xfId="4136"/>
    <cellStyle name="Normal 5 3 2 3 2" xfId="4137"/>
    <cellStyle name="Normal 5 3 2 3 2 2" xfId="4138"/>
    <cellStyle name="Normal 5 3 2 3 3" xfId="4139"/>
    <cellStyle name="Normal 5 3 2 4" xfId="4140"/>
    <cellStyle name="Normal 5 3 2 4 2" xfId="4141"/>
    <cellStyle name="Normal 5 3 2 4 2 2" xfId="4142"/>
    <cellStyle name="Normal 5 3 2 4 3" xfId="4143"/>
    <cellStyle name="Normal 5 3 2 5" xfId="4144"/>
    <cellStyle name="Normal 5 3 2 5 2" xfId="4145"/>
    <cellStyle name="Normal 5 3 2 6" xfId="4146"/>
    <cellStyle name="Normal 5 3 3" xfId="4147"/>
    <cellStyle name="Normal 5 3 3 2" xfId="4148"/>
    <cellStyle name="Normal 5 3 3 2 2" xfId="4149"/>
    <cellStyle name="Normal 5 3 3 2 2 2" xfId="4150"/>
    <cellStyle name="Normal 5 3 3 2 3" xfId="4151"/>
    <cellStyle name="Normal 5 3 3 3" xfId="4152"/>
    <cellStyle name="Normal 5 3 3 3 2" xfId="4153"/>
    <cellStyle name="Normal 5 3 3 4" xfId="4154"/>
    <cellStyle name="Normal 5 4" xfId="4155"/>
    <cellStyle name="Normal 5 4 2" xfId="4156"/>
    <cellStyle name="Normal 5 4 2 2" xfId="4157"/>
    <cellStyle name="Normal 5 4 2 2 2" xfId="4158"/>
    <cellStyle name="Normal 5 4 2 2 2 2" xfId="4159"/>
    <cellStyle name="Normal 5 4 2 2 2 2 2" xfId="4160"/>
    <cellStyle name="Normal 5 4 2 2 2 3" xfId="4161"/>
    <cellStyle name="Normal 5 4 2 2 3" xfId="4162"/>
    <cellStyle name="Normal 5 4 2 2 3 2" xfId="4163"/>
    <cellStyle name="Normal 5 4 2 2 4" xfId="4164"/>
    <cellStyle name="Normal 5 4 2 3" xfId="4165"/>
    <cellStyle name="Normal 5 4 2 3 2" xfId="4166"/>
    <cellStyle name="Normal 5 4 2 3 2 2" xfId="4167"/>
    <cellStyle name="Normal 5 4 2 3 3" xfId="4168"/>
    <cellStyle name="Normal 5 4 2 4" xfId="4169"/>
    <cellStyle name="Normal 5 4 2 4 2" xfId="4170"/>
    <cellStyle name="Normal 5 4 2 5" xfId="4171"/>
    <cellStyle name="Normal 5 4 3" xfId="4172"/>
    <cellStyle name="Normal 5 4 3 2" xfId="4173"/>
    <cellStyle name="Normal 5 4 3 2 2" xfId="4174"/>
    <cellStyle name="Normal 5 4 3 2 2 2" xfId="4175"/>
    <cellStyle name="Normal 5 4 3 2 3" xfId="4176"/>
    <cellStyle name="Normal 5 4 3 3" xfId="4177"/>
    <cellStyle name="Normal 5 4 3 3 2" xfId="4178"/>
    <cellStyle name="Normal 5 4 3 4" xfId="4179"/>
    <cellStyle name="Normal 5 5" xfId="4180"/>
    <cellStyle name="Normal 5 5 2" xfId="4181"/>
    <cellStyle name="Normal 5 5 2 2" xfId="4182"/>
    <cellStyle name="Normal 5 5 2 2 2" xfId="4183"/>
    <cellStyle name="Normal 5 5 2 2 2 2" xfId="4184"/>
    <cellStyle name="Normal 5 5 2 2 3" xfId="4185"/>
    <cellStyle name="Normal 5 5 2 3" xfId="4186"/>
    <cellStyle name="Normal 5 5 2 3 2" xfId="4187"/>
    <cellStyle name="Normal 5 5 2 4" xfId="4188"/>
    <cellStyle name="Normal 5 6" xfId="4189"/>
    <cellStyle name="Normal 5 6 2" xfId="4190"/>
    <cellStyle name="Normal 5 6 2 2" xfId="4191"/>
    <cellStyle name="Normal 5 6 2 2 2" xfId="4192"/>
    <cellStyle name="Normal 5 6 2 3" xfId="4193"/>
    <cellStyle name="Normal 5 6 3" xfId="4194"/>
    <cellStyle name="Normal 5 6 3 2" xfId="4195"/>
    <cellStyle name="Normal 5 6 4" xfId="4196"/>
    <cellStyle name="Normal 5 7" xfId="4197"/>
    <cellStyle name="Normal 5 7 2" xfId="4198"/>
    <cellStyle name="Normal 5 7 2 2" xfId="4199"/>
    <cellStyle name="Normal 5 7 2 2 2" xfId="4200"/>
    <cellStyle name="Normal 5 7 2 2 2 2" xfId="4201"/>
    <cellStyle name="Normal 5 7 2 2 3" xfId="4202"/>
    <cellStyle name="Normal 5 7 2 3" xfId="4203"/>
    <cellStyle name="Normal 5 7 2 3 2" xfId="4204"/>
    <cellStyle name="Normal 5 7 2 4" xfId="4205"/>
    <cellStyle name="Normal 5 8" xfId="4206"/>
    <cellStyle name="Normal 5 8 2" xfId="4207"/>
    <cellStyle name="Normal 5 8 2 2" xfId="4208"/>
    <cellStyle name="Normal 5 8 2 2 2" xfId="4209"/>
    <cellStyle name="Normal 5 8 2 3" xfId="4210"/>
    <cellStyle name="Normal 5 8 3" xfId="4211"/>
    <cellStyle name="Normal 5 8 3 2" xfId="4212"/>
    <cellStyle name="Normal 5 8 4" xfId="4213"/>
    <cellStyle name="Normal 5 9" xfId="4214"/>
    <cellStyle name="Normal 5 9 2" xfId="4215"/>
    <cellStyle name="Normal 5 9 2 2" xfId="4216"/>
    <cellStyle name="Normal 5 9 2 2 2" xfId="4217"/>
    <cellStyle name="Normal 5 9 2 3" xfId="4218"/>
    <cellStyle name="Normal 5 9 3" xfId="4219"/>
    <cellStyle name="Normal 5 9 3 2" xfId="4220"/>
    <cellStyle name="Normal 5 9 4" xfId="4221"/>
    <cellStyle name="Normal 56" xfId="4222"/>
    <cellStyle name="Normal 56 2" xfId="4223"/>
    <cellStyle name="Normal 56 2 2" xfId="4224"/>
    <cellStyle name="Normal 56 2 2 2" xfId="4225"/>
    <cellStyle name="Normal 56 2 3" xfId="4226"/>
    <cellStyle name="Normal 56 3" xfId="4227"/>
    <cellStyle name="Normal 56 3 2" xfId="4228"/>
    <cellStyle name="Normal 56 4" xfId="4229"/>
    <cellStyle name="Normal 6" xfId="4230"/>
    <cellStyle name="Normal 6 10" xfId="4231"/>
    <cellStyle name="Normal 6 10 2" xfId="4232"/>
    <cellStyle name="Normal 6 10 2 2" xfId="4233"/>
    <cellStyle name="Normal 6 10 3" xfId="4234"/>
    <cellStyle name="Normal 6 11" xfId="4235"/>
    <cellStyle name="Normal 6 11 2" xfId="4236"/>
    <cellStyle name="Normal 6 11 2 2" xfId="4237"/>
    <cellStyle name="Normal 6 11 3" xfId="4238"/>
    <cellStyle name="Normal 6 12" xfId="4239"/>
    <cellStyle name="Normal 6 12 2" xfId="4240"/>
    <cellStyle name="Normal 6 13" xfId="4241"/>
    <cellStyle name="Normal 6 2" xfId="4242"/>
    <cellStyle name="Normal 6 2 10" xfId="4243"/>
    <cellStyle name="Normal 6 2 10 2" xfId="4244"/>
    <cellStyle name="Normal 6 2 11" xfId="4245"/>
    <cellStyle name="Normal 6 2 2" xfId="4246"/>
    <cellStyle name="Normal 6 2 2 2" xfId="4247"/>
    <cellStyle name="Normal 6 2 2 2 2" xfId="4248"/>
    <cellStyle name="Normal 6 2 2 2 2 2" xfId="4249"/>
    <cellStyle name="Normal 6 2 2 2 2 2 2" xfId="4250"/>
    <cellStyle name="Normal 6 2 2 2 2 3" xfId="4251"/>
    <cellStyle name="Normal 6 2 2 2 3" xfId="4252"/>
    <cellStyle name="Normal 6 2 2 2 3 2" xfId="4253"/>
    <cellStyle name="Normal 6 2 2 2 4" xfId="4254"/>
    <cellStyle name="Normal 6 2 2 3" xfId="4255"/>
    <cellStyle name="Normal 6 2 2 3 2" xfId="4256"/>
    <cellStyle name="Normal 6 2 2 3 2 2" xfId="4257"/>
    <cellStyle name="Normal 6 2 2 3 3" xfId="4258"/>
    <cellStyle name="Normal 6 2 2 4" xfId="4259"/>
    <cellStyle name="Normal 6 2 2 4 2" xfId="4260"/>
    <cellStyle name="Normal 6 2 2 5" xfId="4261"/>
    <cellStyle name="Normal 6 2 3" xfId="4262"/>
    <cellStyle name="Normal 6 2 3 2" xfId="4263"/>
    <cellStyle name="Normal 6 2 3 2 2" xfId="4264"/>
    <cellStyle name="Normal 6 2 3 2 2 2" xfId="4265"/>
    <cellStyle name="Normal 6 2 3 2 2 2 2" xfId="4266"/>
    <cellStyle name="Normal 6 2 3 2 2 3" xfId="4267"/>
    <cellStyle name="Normal 6 2 3 2 3" xfId="4268"/>
    <cellStyle name="Normal 6 2 3 2 3 2" xfId="4269"/>
    <cellStyle name="Normal 6 2 3 2 4" xfId="4270"/>
    <cellStyle name="Normal 6 2 3 3" xfId="4271"/>
    <cellStyle name="Normal 6 2 3 3 2" xfId="4272"/>
    <cellStyle name="Normal 6 2 3 3 2 2" xfId="4273"/>
    <cellStyle name="Normal 6 2 3 3 3" xfId="4274"/>
    <cellStyle name="Normal 6 2 3 4" xfId="4275"/>
    <cellStyle name="Normal 6 2 3 4 2" xfId="4276"/>
    <cellStyle name="Normal 6 2 3 5" xfId="4277"/>
    <cellStyle name="Normal 6 2 4" xfId="4278"/>
    <cellStyle name="Normal 6 2 4 2" xfId="4279"/>
    <cellStyle name="Normal 6 2 4 2 2" xfId="4280"/>
    <cellStyle name="Normal 6 2 4 2 2 2" xfId="4281"/>
    <cellStyle name="Normal 6 2 4 2 3" xfId="4282"/>
    <cellStyle name="Normal 6 2 4 3" xfId="4283"/>
    <cellStyle name="Normal 6 2 4 3 2" xfId="4284"/>
    <cellStyle name="Normal 6 2 4 4" xfId="4285"/>
    <cellStyle name="Normal 6 2 5" xfId="4286"/>
    <cellStyle name="Normal 6 2 5 2" xfId="4287"/>
    <cellStyle name="Normal 6 2 5 2 2" xfId="4288"/>
    <cellStyle name="Normal 6 2 5 2 2 2" xfId="4289"/>
    <cellStyle name="Normal 6 2 5 2 3" xfId="4290"/>
    <cellStyle name="Normal 6 2 5 3" xfId="4291"/>
    <cellStyle name="Normal 6 2 5 3 2" xfId="4292"/>
    <cellStyle name="Normal 6 2 5 4" xfId="4293"/>
    <cellStyle name="Normal 6 2 6" xfId="4294"/>
    <cellStyle name="Normal 6 2 6 2" xfId="4295"/>
    <cellStyle name="Normal 6 2 6 2 2" xfId="4296"/>
    <cellStyle name="Normal 6 2 6 2 2 2" xfId="4297"/>
    <cellStyle name="Normal 6 2 6 2 3" xfId="4298"/>
    <cellStyle name="Normal 6 2 6 3" xfId="4299"/>
    <cellStyle name="Normal 6 2 6 3 2" xfId="4300"/>
    <cellStyle name="Normal 6 2 6 4" xfId="4301"/>
    <cellStyle name="Normal 6 2 7" xfId="4302"/>
    <cellStyle name="Normal 6 2 7 2" xfId="4303"/>
    <cellStyle name="Normal 6 2 7 2 2" xfId="4304"/>
    <cellStyle name="Normal 6 2 7 3" xfId="4305"/>
    <cellStyle name="Normal 6 2 8" xfId="4306"/>
    <cellStyle name="Normal 6 2 8 2" xfId="4307"/>
    <cellStyle name="Normal 6 2 8 2 2" xfId="4308"/>
    <cellStyle name="Normal 6 2 8 3" xfId="4309"/>
    <cellStyle name="Normal 6 2 9" xfId="4310"/>
    <cellStyle name="Normal 6 2 9 2" xfId="4311"/>
    <cellStyle name="Normal 6 2 9 2 2" xfId="4312"/>
    <cellStyle name="Normal 6 2 9 3" xfId="4313"/>
    <cellStyle name="Normal 6 2_EFE" xfId="4314"/>
    <cellStyle name="Normal 6 3" xfId="4315"/>
    <cellStyle name="Normal 6 3 2" xfId="4316"/>
    <cellStyle name="Normal 6 3 2 2" xfId="4317"/>
    <cellStyle name="Normal 6 3 2 2 2" xfId="4318"/>
    <cellStyle name="Normal 6 3 2 2 2 2" xfId="4319"/>
    <cellStyle name="Normal 6 3 2 2 2 2 2" xfId="4320"/>
    <cellStyle name="Normal 6 3 2 2 2 3" xfId="4321"/>
    <cellStyle name="Normal 6 3 2 2 3" xfId="4322"/>
    <cellStyle name="Normal 6 3 2 2 3 2" xfId="4323"/>
    <cellStyle name="Normal 6 3 2 2 4" xfId="4324"/>
    <cellStyle name="Normal 6 3 2 3" xfId="4325"/>
    <cellStyle name="Normal 6 3 2 3 2" xfId="4326"/>
    <cellStyle name="Normal 6 3 2 3 2 2" xfId="4327"/>
    <cellStyle name="Normal 6 3 2 3 3" xfId="4328"/>
    <cellStyle name="Normal 6 3 2 4" xfId="4329"/>
    <cellStyle name="Normal 6 3 2 4 2" xfId="4330"/>
    <cellStyle name="Normal 6 3 2 5" xfId="4331"/>
    <cellStyle name="Normal 6 3 3" xfId="4332"/>
    <cellStyle name="Normal 6 3 3 2" xfId="4333"/>
    <cellStyle name="Normal 6 3 3 2 2" xfId="4334"/>
    <cellStyle name="Normal 6 3 3 2 2 2" xfId="4335"/>
    <cellStyle name="Normal 6 3 3 2 3" xfId="4336"/>
    <cellStyle name="Normal 6 3 3 3" xfId="4337"/>
    <cellStyle name="Normal 6 3 3 3 2" xfId="4338"/>
    <cellStyle name="Normal 6 3 3 4" xfId="4339"/>
    <cellStyle name="Normal 6 4" xfId="4340"/>
    <cellStyle name="Normal 6 4 2" xfId="4341"/>
    <cellStyle name="Normal 6 4 2 2" xfId="4342"/>
    <cellStyle name="Normal 6 4 2 2 2" xfId="4343"/>
    <cellStyle name="Normal 6 4 2 2 2 2" xfId="4344"/>
    <cellStyle name="Normal 6 4 2 2 2 2 2" xfId="4345"/>
    <cellStyle name="Normal 6 4 2 2 2 3" xfId="4346"/>
    <cellStyle name="Normal 6 4 2 2 3" xfId="4347"/>
    <cellStyle name="Normal 6 4 2 2 3 2" xfId="4348"/>
    <cellStyle name="Normal 6 4 2 2 4" xfId="4349"/>
    <cellStyle name="Normal 6 4 2 3" xfId="4350"/>
    <cellStyle name="Normal 6 4 2 3 2" xfId="4351"/>
    <cellStyle name="Normal 6 4 2 3 2 2" xfId="4352"/>
    <cellStyle name="Normal 6 4 2 3 3" xfId="4353"/>
    <cellStyle name="Normal 6 4 2 4" xfId="4354"/>
    <cellStyle name="Normal 6 4 2 4 2" xfId="4355"/>
    <cellStyle name="Normal 6 4 2 5" xfId="4356"/>
    <cellStyle name="Normal 6 4 3" xfId="4357"/>
    <cellStyle name="Normal 6 4 3 2" xfId="4358"/>
    <cellStyle name="Normal 6 4 3 2 2" xfId="4359"/>
    <cellStyle name="Normal 6 4 3 2 2 2" xfId="4360"/>
    <cellStyle name="Normal 6 4 3 2 3" xfId="4361"/>
    <cellStyle name="Normal 6 4 3 3" xfId="4362"/>
    <cellStyle name="Normal 6 4 3 3 2" xfId="4363"/>
    <cellStyle name="Normal 6 4 3 4" xfId="4364"/>
    <cellStyle name="Normal 6 5" xfId="4365"/>
    <cellStyle name="Normal 6 5 2" xfId="4366"/>
    <cellStyle name="Normal 6 5 2 2" xfId="4367"/>
    <cellStyle name="Normal 6 5 2 2 2" xfId="4368"/>
    <cellStyle name="Normal 6 5 2 2 2 2" xfId="4369"/>
    <cellStyle name="Normal 6 5 2 2 2 2 2" xfId="4370"/>
    <cellStyle name="Normal 6 5 2 2 2 3" xfId="4371"/>
    <cellStyle name="Normal 6 5 2 2 3" xfId="4372"/>
    <cellStyle name="Normal 6 5 2 2 3 2" xfId="4373"/>
    <cellStyle name="Normal 6 5 2 2 4" xfId="4374"/>
    <cellStyle name="Normal 6 5 2 3" xfId="4375"/>
    <cellStyle name="Normal 6 5 2 3 2" xfId="4376"/>
    <cellStyle name="Normal 6 5 2 3 2 2" xfId="4377"/>
    <cellStyle name="Normal 6 5 2 3 3" xfId="4378"/>
    <cellStyle name="Normal 6 5 2 4" xfId="4379"/>
    <cellStyle name="Normal 6 5 2 4 2" xfId="4380"/>
    <cellStyle name="Normal 6 5 2 5" xfId="4381"/>
    <cellStyle name="Normal 6 5 3" xfId="4382"/>
    <cellStyle name="Normal 6 5 3 2" xfId="4383"/>
    <cellStyle name="Normal 6 5 3 2 2" xfId="4384"/>
    <cellStyle name="Normal 6 5 3 2 2 2" xfId="4385"/>
    <cellStyle name="Normal 6 5 3 2 3" xfId="4386"/>
    <cellStyle name="Normal 6 5 3 3" xfId="4387"/>
    <cellStyle name="Normal 6 5 3 3 2" xfId="4388"/>
    <cellStyle name="Normal 6 5 3 4" xfId="4389"/>
    <cellStyle name="Normal 6 5 4" xfId="4390"/>
    <cellStyle name="Normal 6 5 4 2" xfId="4391"/>
    <cellStyle name="Normal 6 5 4 2 2" xfId="4392"/>
    <cellStyle name="Normal 6 5 4 3" xfId="4393"/>
    <cellStyle name="Normal 6 5 5" xfId="4394"/>
    <cellStyle name="Normal 6 5 5 2" xfId="4395"/>
    <cellStyle name="Normal 6 5 6" xfId="4396"/>
    <cellStyle name="Normal 6 6" xfId="4397"/>
    <cellStyle name="Normal 6 6 2" xfId="4398"/>
    <cellStyle name="Normal 6 6 2 2" xfId="4399"/>
    <cellStyle name="Normal 6 6 2 2 2" xfId="4400"/>
    <cellStyle name="Normal 6 6 2 2 2 2" xfId="4401"/>
    <cellStyle name="Normal 6 6 2 2 3" xfId="4402"/>
    <cellStyle name="Normal 6 6 2 3" xfId="4403"/>
    <cellStyle name="Normal 6 6 2 3 2" xfId="4404"/>
    <cellStyle name="Normal 6 6 2 4" xfId="4405"/>
    <cellStyle name="Normal 6 6 3" xfId="4406"/>
    <cellStyle name="Normal 6 6 3 2" xfId="4407"/>
    <cellStyle name="Normal 6 6 3 2 2" xfId="4408"/>
    <cellStyle name="Normal 6 6 3 3" xfId="4409"/>
    <cellStyle name="Normal 6 6 4" xfId="4410"/>
    <cellStyle name="Normal 6 6 4 2" xfId="4411"/>
    <cellStyle name="Normal 6 6 5" xfId="4412"/>
    <cellStyle name="Normal 6 7" xfId="4413"/>
    <cellStyle name="Normal 6 7 2" xfId="4414"/>
    <cellStyle name="Normal 6 7 2 2" xfId="4415"/>
    <cellStyle name="Normal 6 7 2 2 2" xfId="4416"/>
    <cellStyle name="Normal 6 7 2 3" xfId="4417"/>
    <cellStyle name="Normal 6 7 3" xfId="4418"/>
    <cellStyle name="Normal 6 7 3 2" xfId="4419"/>
    <cellStyle name="Normal 6 7 4" xfId="4420"/>
    <cellStyle name="Normal 6 8" xfId="4421"/>
    <cellStyle name="Normal 6 8 2" xfId="4422"/>
    <cellStyle name="Normal 6 8 2 2" xfId="4423"/>
    <cellStyle name="Normal 6 8 2 2 2" xfId="4424"/>
    <cellStyle name="Normal 6 8 2 3" xfId="4425"/>
    <cellStyle name="Normal 6 8 3" xfId="4426"/>
    <cellStyle name="Normal 6 8 3 2" xfId="4427"/>
    <cellStyle name="Normal 6 8 3 2 2" xfId="4428"/>
    <cellStyle name="Normal 6 8 3 3" xfId="4429"/>
    <cellStyle name="Normal 6 8 4" xfId="4430"/>
    <cellStyle name="Normal 6 8 4 2" xfId="4431"/>
    <cellStyle name="Normal 6 8 5" xfId="4432"/>
    <cellStyle name="Normal 6 9" xfId="4433"/>
    <cellStyle name="Normal 6 9 2" xfId="4434"/>
    <cellStyle name="Normal 6 9 2 2" xfId="4435"/>
    <cellStyle name="Normal 6 9 3" xfId="4436"/>
    <cellStyle name="Normal 6_EFE" xfId="4437"/>
    <cellStyle name="Normal 7" xfId="4438"/>
    <cellStyle name="Normal 7 10" xfId="4439"/>
    <cellStyle name="Normal 7 10 2" xfId="4440"/>
    <cellStyle name="Normal 7 10 2 2" xfId="4441"/>
    <cellStyle name="Normal 7 10 2 2 2" xfId="4442"/>
    <cellStyle name="Normal 7 10 2 3" xfId="4443"/>
    <cellStyle name="Normal 7 10 3" xfId="4444"/>
    <cellStyle name="Normal 7 10 3 2" xfId="4445"/>
    <cellStyle name="Normal 7 10 4" xfId="4446"/>
    <cellStyle name="Normal 7 11" xfId="4447"/>
    <cellStyle name="Normal 7 11 2" xfId="4448"/>
    <cellStyle name="Normal 7 11 2 2" xfId="4449"/>
    <cellStyle name="Normal 7 11 2 2 2" xfId="4450"/>
    <cellStyle name="Normal 7 11 2 3" xfId="4451"/>
    <cellStyle name="Normal 7 11 3" xfId="4452"/>
    <cellStyle name="Normal 7 11 3 2" xfId="4453"/>
    <cellStyle name="Normal 7 11 4" xfId="4454"/>
    <cellStyle name="Normal 7 12" xfId="4455"/>
    <cellStyle name="Normal 7 12 2" xfId="4456"/>
    <cellStyle name="Normal 7 12 2 2" xfId="4457"/>
    <cellStyle name="Normal 7 12 2 2 2" xfId="4458"/>
    <cellStyle name="Normal 7 12 2 3" xfId="4459"/>
    <cellStyle name="Normal 7 12 3" xfId="4460"/>
    <cellStyle name="Normal 7 12 3 2" xfId="4461"/>
    <cellStyle name="Normal 7 12 4" xfId="4462"/>
    <cellStyle name="Normal 7 13" xfId="4463"/>
    <cellStyle name="Normal 7 13 2" xfId="4464"/>
    <cellStyle name="Normal 7 13 2 2" xfId="4465"/>
    <cellStyle name="Normal 7 13 2 2 2" xfId="4466"/>
    <cellStyle name="Normal 7 13 2 3" xfId="4467"/>
    <cellStyle name="Normal 7 13 3" xfId="4468"/>
    <cellStyle name="Normal 7 13 3 2" xfId="4469"/>
    <cellStyle name="Normal 7 13 4" xfId="4470"/>
    <cellStyle name="Normal 7 14" xfId="4471"/>
    <cellStyle name="Normal 7 14 2" xfId="4472"/>
    <cellStyle name="Normal 7 14 2 2" xfId="4473"/>
    <cellStyle name="Normal 7 14 2 2 2" xfId="4474"/>
    <cellStyle name="Normal 7 14 2 3" xfId="4475"/>
    <cellStyle name="Normal 7 14 3" xfId="4476"/>
    <cellStyle name="Normal 7 14 3 2" xfId="4477"/>
    <cellStyle name="Normal 7 14 4" xfId="4478"/>
    <cellStyle name="Normal 7 15" xfId="4479"/>
    <cellStyle name="Normal 7 15 2" xfId="4480"/>
    <cellStyle name="Normal 7 15 2 2" xfId="4481"/>
    <cellStyle name="Normal 7 15 2 2 2" xfId="4482"/>
    <cellStyle name="Normal 7 15 2 3" xfId="4483"/>
    <cellStyle name="Normal 7 15 3" xfId="4484"/>
    <cellStyle name="Normal 7 15 3 2" xfId="4485"/>
    <cellStyle name="Normal 7 15 4" xfId="4486"/>
    <cellStyle name="Normal 7 16" xfId="4487"/>
    <cellStyle name="Normal 7 16 2" xfId="4488"/>
    <cellStyle name="Normal 7 16 2 2" xfId="4489"/>
    <cellStyle name="Normal 7 16 2 2 2" xfId="4490"/>
    <cellStyle name="Normal 7 16 2 3" xfId="4491"/>
    <cellStyle name="Normal 7 16 3" xfId="4492"/>
    <cellStyle name="Normal 7 16 3 2" xfId="4493"/>
    <cellStyle name="Normal 7 16 4" xfId="4494"/>
    <cellStyle name="Normal 7 17" xfId="4495"/>
    <cellStyle name="Normal 7 17 2" xfId="4496"/>
    <cellStyle name="Normal 7 17 2 2" xfId="4497"/>
    <cellStyle name="Normal 7 17 2 2 2" xfId="4498"/>
    <cellStyle name="Normal 7 17 2 3" xfId="4499"/>
    <cellStyle name="Normal 7 17 3" xfId="4500"/>
    <cellStyle name="Normal 7 17 3 2" xfId="4501"/>
    <cellStyle name="Normal 7 17 4" xfId="4502"/>
    <cellStyle name="Normal 7 18" xfId="4503"/>
    <cellStyle name="Normal 7 18 2" xfId="4504"/>
    <cellStyle name="Normal 7 18 2 2" xfId="4505"/>
    <cellStyle name="Normal 7 18 2 2 2" xfId="4506"/>
    <cellStyle name="Normal 7 18 2 3" xfId="4507"/>
    <cellStyle name="Normal 7 18 3" xfId="4508"/>
    <cellStyle name="Normal 7 18 3 2" xfId="4509"/>
    <cellStyle name="Normal 7 18 4" xfId="4510"/>
    <cellStyle name="Normal 7 2" xfId="4511"/>
    <cellStyle name="Normal 7 2 2" xfId="4512"/>
    <cellStyle name="Normal 7 2 2 2" xfId="4513"/>
    <cellStyle name="Normal 7 2 2 2 2" xfId="4514"/>
    <cellStyle name="Normal 7 2 2 2 2 2" xfId="4515"/>
    <cellStyle name="Normal 7 2 2 2 2 2 2" xfId="4516"/>
    <cellStyle name="Normal 7 2 2 2 2 3" xfId="4517"/>
    <cellStyle name="Normal 7 2 2 2 3" xfId="4518"/>
    <cellStyle name="Normal 7 2 2 2 3 2" xfId="4519"/>
    <cellStyle name="Normal 7 2 2 2 4" xfId="4520"/>
    <cellStyle name="Normal 7 2 2 3" xfId="4521"/>
    <cellStyle name="Normal 7 2 2 3 2" xfId="4522"/>
    <cellStyle name="Normal 7 2 2 3 2 2" xfId="4523"/>
    <cellStyle name="Normal 7 2 2 3 3" xfId="4524"/>
    <cellStyle name="Normal 7 2 2 4" xfId="4525"/>
    <cellStyle name="Normal 7 2 2 4 2" xfId="4526"/>
    <cellStyle name="Normal 7 2 2 5" xfId="4527"/>
    <cellStyle name="Normal 7 2 3" xfId="4528"/>
    <cellStyle name="Normal 7 2 3 2" xfId="4529"/>
    <cellStyle name="Normal 7 2 3 2 2" xfId="4530"/>
    <cellStyle name="Normal 7 2 3 2 2 2" xfId="4531"/>
    <cellStyle name="Normal 7 2 3 2 3" xfId="4532"/>
    <cellStyle name="Normal 7 2 3 3" xfId="4533"/>
    <cellStyle name="Normal 7 2 3 3 2" xfId="4534"/>
    <cellStyle name="Normal 7 2 3 4" xfId="4535"/>
    <cellStyle name="Normal 7 2 4" xfId="4536"/>
    <cellStyle name="Normal 7 2 4 2" xfId="4537"/>
    <cellStyle name="Normal 7 2 4 2 2" xfId="4538"/>
    <cellStyle name="Normal 7 2 4 3" xfId="4539"/>
    <cellStyle name="Normal 7 2 5" xfId="4540"/>
    <cellStyle name="Normal 7 2 5 2" xfId="4541"/>
    <cellStyle name="Normal 7 2 6" xfId="4542"/>
    <cellStyle name="Normal 7 3" xfId="4543"/>
    <cellStyle name="Normal 7 3 2" xfId="4544"/>
    <cellStyle name="Normal 7 3 2 2" xfId="4545"/>
    <cellStyle name="Normal 7 3 2 2 2" xfId="4546"/>
    <cellStyle name="Normal 7 3 2 2 2 2" xfId="4547"/>
    <cellStyle name="Normal 7 3 2 2 2 2 2" xfId="4548"/>
    <cellStyle name="Normal 7 3 2 2 2 3" xfId="4549"/>
    <cellStyle name="Normal 7 3 2 2 3" xfId="4550"/>
    <cellStyle name="Normal 7 3 2 2 3 2" xfId="4551"/>
    <cellStyle name="Normal 7 3 2 2 4" xfId="4552"/>
    <cellStyle name="Normal 7 3 2 3" xfId="4553"/>
    <cellStyle name="Normal 7 3 2 3 2" xfId="4554"/>
    <cellStyle name="Normal 7 3 2 3 2 2" xfId="4555"/>
    <cellStyle name="Normal 7 3 2 3 3" xfId="4556"/>
    <cellStyle name="Normal 7 3 2 4" xfId="4557"/>
    <cellStyle name="Normal 7 3 2 4 2" xfId="4558"/>
    <cellStyle name="Normal 7 3 2 5" xfId="4559"/>
    <cellStyle name="Normal 7 3 3" xfId="4560"/>
    <cellStyle name="Normal 7 3 3 2" xfId="4561"/>
    <cellStyle name="Normal 7 3 3 2 2" xfId="4562"/>
    <cellStyle name="Normal 7 3 3 2 2 2" xfId="4563"/>
    <cellStyle name="Normal 7 3 3 2 3" xfId="4564"/>
    <cellStyle name="Normal 7 3 3 3" xfId="4565"/>
    <cellStyle name="Normal 7 3 3 3 2" xfId="4566"/>
    <cellStyle name="Normal 7 3 3 4" xfId="4567"/>
    <cellStyle name="Normal 7 3 4" xfId="4568"/>
    <cellStyle name="Normal 7 3 4 2" xfId="4569"/>
    <cellStyle name="Normal 7 3 4 2 2" xfId="4570"/>
    <cellStyle name="Normal 7 3 4 3" xfId="4571"/>
    <cellStyle name="Normal 7 3 5" xfId="4572"/>
    <cellStyle name="Normal 7 3 5 2" xfId="4573"/>
    <cellStyle name="Normal 7 3 6" xfId="4574"/>
    <cellStyle name="Normal 7 4" xfId="4575"/>
    <cellStyle name="Normal 7 4 2" xfId="4576"/>
    <cellStyle name="Normal 7 4 2 2" xfId="4577"/>
    <cellStyle name="Normal 7 4 2 2 2" xfId="4578"/>
    <cellStyle name="Normal 7 4 2 2 2 2" xfId="4579"/>
    <cellStyle name="Normal 7 4 2 2 2 2 2" xfId="4580"/>
    <cellStyle name="Normal 7 4 2 2 2 3" xfId="4581"/>
    <cellStyle name="Normal 7 4 2 2 3" xfId="4582"/>
    <cellStyle name="Normal 7 4 2 2 3 2" xfId="4583"/>
    <cellStyle name="Normal 7 4 2 2 4" xfId="4584"/>
    <cellStyle name="Normal 7 4 2 3" xfId="4585"/>
    <cellStyle name="Normal 7 4 2 3 2" xfId="4586"/>
    <cellStyle name="Normal 7 4 2 3 2 2" xfId="4587"/>
    <cellStyle name="Normal 7 4 2 3 3" xfId="4588"/>
    <cellStyle name="Normal 7 4 2 4" xfId="4589"/>
    <cellStyle name="Normal 7 4 2 4 2" xfId="4590"/>
    <cellStyle name="Normal 7 4 2 5" xfId="4591"/>
    <cellStyle name="Normal 7 4 3" xfId="4592"/>
    <cellStyle name="Normal 7 4 3 2" xfId="4593"/>
    <cellStyle name="Normal 7 4 3 2 2" xfId="4594"/>
    <cellStyle name="Normal 7 4 3 2 2 2" xfId="4595"/>
    <cellStyle name="Normal 7 4 3 2 3" xfId="4596"/>
    <cellStyle name="Normal 7 4 3 3" xfId="4597"/>
    <cellStyle name="Normal 7 4 3 3 2" xfId="4598"/>
    <cellStyle name="Normal 7 4 3 4" xfId="4599"/>
    <cellStyle name="Normal 7 4 4" xfId="4600"/>
    <cellStyle name="Normal 7 4 4 2" xfId="4601"/>
    <cellStyle name="Normal 7 4 4 2 2" xfId="4602"/>
    <cellStyle name="Normal 7 4 4 3" xfId="4603"/>
    <cellStyle name="Normal 7 4 5" xfId="4604"/>
    <cellStyle name="Normal 7 4 5 2" xfId="4605"/>
    <cellStyle name="Normal 7 4 6" xfId="4606"/>
    <cellStyle name="Normal 7 5" xfId="4607"/>
    <cellStyle name="Normal 7 5 2" xfId="4608"/>
    <cellStyle name="Normal 7 5 2 2" xfId="4609"/>
    <cellStyle name="Normal 7 5 2 2 2" xfId="4610"/>
    <cellStyle name="Normal 7 5 2 2 2 2" xfId="4611"/>
    <cellStyle name="Normal 7 5 2 2 3" xfId="4612"/>
    <cellStyle name="Normal 7 5 2 3" xfId="4613"/>
    <cellStyle name="Normal 7 5 2 3 2" xfId="4614"/>
    <cellStyle name="Normal 7 5 2 4" xfId="4615"/>
    <cellStyle name="Normal 7 5 3" xfId="4616"/>
    <cellStyle name="Normal 7 5 3 2" xfId="4617"/>
    <cellStyle name="Normal 7 5 3 2 2" xfId="4618"/>
    <cellStyle name="Normal 7 5 3 3" xfId="4619"/>
    <cellStyle name="Normal 7 5 4" xfId="4620"/>
    <cellStyle name="Normal 7 5 4 2" xfId="4621"/>
    <cellStyle name="Normal 7 5 5" xfId="4622"/>
    <cellStyle name="Normal 7 6" xfId="4623"/>
    <cellStyle name="Normal 7 6 2" xfId="4624"/>
    <cellStyle name="Normal 7 6 2 2" xfId="4625"/>
    <cellStyle name="Normal 7 6 2 2 2" xfId="4626"/>
    <cellStyle name="Normal 7 6 2 3" xfId="4627"/>
    <cellStyle name="Normal 7 6 3" xfId="4628"/>
    <cellStyle name="Normal 7 6 3 2" xfId="4629"/>
    <cellStyle name="Normal 7 6 4" xfId="4630"/>
    <cellStyle name="Normal 7 7" xfId="4631"/>
    <cellStyle name="Normal 7 7 2" xfId="4632"/>
    <cellStyle name="Normal 7 7 2 2" xfId="4633"/>
    <cellStyle name="Normal 7 7 2 2 2" xfId="4634"/>
    <cellStyle name="Normal 7 7 2 3" xfId="4635"/>
    <cellStyle name="Normal 7 7 3" xfId="4636"/>
    <cellStyle name="Normal 7 7 3 2" xfId="4637"/>
    <cellStyle name="Normal 7 7 3 2 2" xfId="4638"/>
    <cellStyle name="Normal 7 7 3 3" xfId="4639"/>
    <cellStyle name="Normal 7 7 4" xfId="4640"/>
    <cellStyle name="Normal 7 7 4 2" xfId="4641"/>
    <cellStyle name="Normal 7 7 5" xfId="4642"/>
    <cellStyle name="Normal 7 8" xfId="4643"/>
    <cellStyle name="Normal 7 8 2" xfId="4644"/>
    <cellStyle name="Normal 7 8 2 2" xfId="4645"/>
    <cellStyle name="Normal 7 8 2 2 2" xfId="4646"/>
    <cellStyle name="Normal 7 8 2 3" xfId="4647"/>
    <cellStyle name="Normal 7 8 3" xfId="4648"/>
    <cellStyle name="Normal 7 8 3 2" xfId="4649"/>
    <cellStyle name="Normal 7 8 4" xfId="4650"/>
    <cellStyle name="Normal 7 9" xfId="4651"/>
    <cellStyle name="Normal 7 9 2" xfId="4652"/>
    <cellStyle name="Normal 7 9 2 2" xfId="4653"/>
    <cellStyle name="Normal 7 9 2 2 2" xfId="4654"/>
    <cellStyle name="Normal 7 9 2 3" xfId="4655"/>
    <cellStyle name="Normal 7 9 3" xfId="4656"/>
    <cellStyle name="Normal 7 9 3 2" xfId="4657"/>
    <cellStyle name="Normal 7 9 4" xfId="4658"/>
    <cellStyle name="Normal 7_EFE" xfId="4659"/>
    <cellStyle name="Normal 8" xfId="4660"/>
    <cellStyle name="Normal 8 10" xfId="4661"/>
    <cellStyle name="Normal 8 10 2" xfId="4662"/>
    <cellStyle name="Normal 8 11" xfId="4663"/>
    <cellStyle name="Normal 8 2" xfId="4664"/>
    <cellStyle name="Normal 8 2 2" xfId="4665"/>
    <cellStyle name="Normal 8 2 2 2" xfId="4666"/>
    <cellStyle name="Normal 8 2 2 2 2" xfId="4667"/>
    <cellStyle name="Normal 8 2 2 2 2 2" xfId="4668"/>
    <cellStyle name="Normal 8 2 2 2 2 2 2" xfId="4669"/>
    <cellStyle name="Normal 8 2 2 2 2 3" xfId="4670"/>
    <cellStyle name="Normal 8 2 2 2 3" xfId="4671"/>
    <cellStyle name="Normal 8 2 2 2 3 2" xfId="4672"/>
    <cellStyle name="Normal 8 2 2 2 4" xfId="4673"/>
    <cellStyle name="Normal 8 2 2 3" xfId="4674"/>
    <cellStyle name="Normal 8 2 2 3 2" xfId="4675"/>
    <cellStyle name="Normal 8 2 2 3 2 2" xfId="4676"/>
    <cellStyle name="Normal 8 2 2 3 3" xfId="4677"/>
    <cellStyle name="Normal 8 2 2 4" xfId="4678"/>
    <cellStyle name="Normal 8 2 2 4 2" xfId="4679"/>
    <cellStyle name="Normal 8 2 2 5" xfId="4680"/>
    <cellStyle name="Normal 8 2 3" xfId="4681"/>
    <cellStyle name="Normal 8 2 3 2" xfId="4682"/>
    <cellStyle name="Normal 8 2 3 2 2" xfId="4683"/>
    <cellStyle name="Normal 8 2 3 2 2 2" xfId="4684"/>
    <cellStyle name="Normal 8 2 3 2 3" xfId="4685"/>
    <cellStyle name="Normal 8 2 3 3" xfId="4686"/>
    <cellStyle name="Normal 8 2 3 3 2" xfId="4687"/>
    <cellStyle name="Normal 8 2 3 4" xfId="4688"/>
    <cellStyle name="Normal 8 2 4" xfId="4689"/>
    <cellStyle name="Normal 8 2 4 2" xfId="4690"/>
    <cellStyle name="Normal 8 2 4 2 2" xfId="4691"/>
    <cellStyle name="Normal 8 2 4 3" xfId="4692"/>
    <cellStyle name="Normal 8 2 5" xfId="4693"/>
    <cellStyle name="Normal 8 2 5 2" xfId="4694"/>
    <cellStyle name="Normal 8 2 6" xfId="4695"/>
    <cellStyle name="Normal 8 3" xfId="4696"/>
    <cellStyle name="Normal 8 3 2" xfId="4697"/>
    <cellStyle name="Normal 8 3 2 2" xfId="4698"/>
    <cellStyle name="Normal 8 3 2 2 2" xfId="4699"/>
    <cellStyle name="Normal 8 3 2 2 2 2" xfId="4700"/>
    <cellStyle name="Normal 8 3 2 2 2 2 2" xfId="4701"/>
    <cellStyle name="Normal 8 3 2 2 2 3" xfId="4702"/>
    <cellStyle name="Normal 8 3 2 2 3" xfId="4703"/>
    <cellStyle name="Normal 8 3 2 2 3 2" xfId="4704"/>
    <cellStyle name="Normal 8 3 2 2 4" xfId="4705"/>
    <cellStyle name="Normal 8 3 2 3" xfId="4706"/>
    <cellStyle name="Normal 8 3 2 3 2" xfId="4707"/>
    <cellStyle name="Normal 8 3 2 3 2 2" xfId="4708"/>
    <cellStyle name="Normal 8 3 2 3 3" xfId="4709"/>
    <cellStyle name="Normal 8 3 2 4" xfId="4710"/>
    <cellStyle name="Normal 8 3 2 4 2" xfId="4711"/>
    <cellStyle name="Normal 8 3 2 5" xfId="4712"/>
    <cellStyle name="Normal 8 3 3" xfId="4713"/>
    <cellStyle name="Normal 8 3 3 2" xfId="4714"/>
    <cellStyle name="Normal 8 3 3 2 2" xfId="4715"/>
    <cellStyle name="Normal 8 3 3 2 2 2" xfId="4716"/>
    <cellStyle name="Normal 8 3 3 2 3" xfId="4717"/>
    <cellStyle name="Normal 8 3 3 3" xfId="4718"/>
    <cellStyle name="Normal 8 3 3 3 2" xfId="4719"/>
    <cellStyle name="Normal 8 3 3 4" xfId="4720"/>
    <cellStyle name="Normal 8 3 4" xfId="4721"/>
    <cellStyle name="Normal 8 3 4 2" xfId="4722"/>
    <cellStyle name="Normal 8 3 4 2 2" xfId="4723"/>
    <cellStyle name="Normal 8 3 4 3" xfId="4724"/>
    <cellStyle name="Normal 8 3 5" xfId="4725"/>
    <cellStyle name="Normal 8 3 5 2" xfId="4726"/>
    <cellStyle name="Normal 8 3 6" xfId="4727"/>
    <cellStyle name="Normal 8 4" xfId="4728"/>
    <cellStyle name="Normal 8 4 2" xfId="4729"/>
    <cellStyle name="Normal 8 4 2 2" xfId="4730"/>
    <cellStyle name="Normal 8 4 2 2 2" xfId="4731"/>
    <cellStyle name="Normal 8 4 2 2 2 2" xfId="4732"/>
    <cellStyle name="Normal 8 4 2 2 2 2 2" xfId="4733"/>
    <cellStyle name="Normal 8 4 2 2 2 3" xfId="4734"/>
    <cellStyle name="Normal 8 4 2 2 3" xfId="4735"/>
    <cellStyle name="Normal 8 4 2 2 3 2" xfId="4736"/>
    <cellStyle name="Normal 8 4 2 2 4" xfId="4737"/>
    <cellStyle name="Normal 8 4 2 3" xfId="4738"/>
    <cellStyle name="Normal 8 4 2 3 2" xfId="4739"/>
    <cellStyle name="Normal 8 4 2 3 2 2" xfId="4740"/>
    <cellStyle name="Normal 8 4 2 3 3" xfId="4741"/>
    <cellStyle name="Normal 8 4 2 4" xfId="4742"/>
    <cellStyle name="Normal 8 4 2 4 2" xfId="4743"/>
    <cellStyle name="Normal 8 4 2 5" xfId="4744"/>
    <cellStyle name="Normal 8 4 3" xfId="4745"/>
    <cellStyle name="Normal 8 4 3 2" xfId="4746"/>
    <cellStyle name="Normal 8 4 3 2 2" xfId="4747"/>
    <cellStyle name="Normal 8 4 3 2 2 2" xfId="4748"/>
    <cellStyle name="Normal 8 4 3 2 3" xfId="4749"/>
    <cellStyle name="Normal 8 4 3 3" xfId="4750"/>
    <cellStyle name="Normal 8 4 3 3 2" xfId="4751"/>
    <cellStyle name="Normal 8 4 3 4" xfId="4752"/>
    <cellStyle name="Normal 8 4 4" xfId="4753"/>
    <cellStyle name="Normal 8 4 4 2" xfId="4754"/>
    <cellStyle name="Normal 8 4 4 2 2" xfId="4755"/>
    <cellStyle name="Normal 8 4 4 3" xfId="4756"/>
    <cellStyle name="Normal 8 4 5" xfId="4757"/>
    <cellStyle name="Normal 8 4 5 2" xfId="4758"/>
    <cellStyle name="Normal 8 4 6" xfId="4759"/>
    <cellStyle name="Normal 8 5" xfId="4760"/>
    <cellStyle name="Normal 8 5 2" xfId="4761"/>
    <cellStyle name="Normal 8 5 2 2" xfId="4762"/>
    <cellStyle name="Normal 8 5 2 2 2" xfId="4763"/>
    <cellStyle name="Normal 8 5 2 2 2 2" xfId="4764"/>
    <cellStyle name="Normal 8 5 2 2 2 2 2" xfId="4765"/>
    <cellStyle name="Normal 8 5 2 2 2 3" xfId="4766"/>
    <cellStyle name="Normal 8 5 2 2 3" xfId="4767"/>
    <cellStyle name="Normal 8 5 2 2 3 2" xfId="4768"/>
    <cellStyle name="Normal 8 5 2 2 4" xfId="4769"/>
    <cellStyle name="Normal 8 5 2 3" xfId="4770"/>
    <cellStyle name="Normal 8 5 2 3 2" xfId="4771"/>
    <cellStyle name="Normal 8 5 2 3 2 2" xfId="4772"/>
    <cellStyle name="Normal 8 5 2 3 3" xfId="4773"/>
    <cellStyle name="Normal 8 5 2 4" xfId="4774"/>
    <cellStyle name="Normal 8 5 2 4 2" xfId="4775"/>
    <cellStyle name="Normal 8 5 2 5" xfId="4776"/>
    <cellStyle name="Normal 8 5 3" xfId="4777"/>
    <cellStyle name="Normal 8 5 3 2" xfId="4778"/>
    <cellStyle name="Normal 8 5 3 2 2" xfId="4779"/>
    <cellStyle name="Normal 8 5 3 2 2 2" xfId="4780"/>
    <cellStyle name="Normal 8 5 3 2 3" xfId="4781"/>
    <cellStyle name="Normal 8 5 3 3" xfId="4782"/>
    <cellStyle name="Normal 8 5 3 3 2" xfId="4783"/>
    <cellStyle name="Normal 8 5 3 4" xfId="4784"/>
    <cellStyle name="Normal 8 5 4" xfId="4785"/>
    <cellStyle name="Normal 8 5 4 2" xfId="4786"/>
    <cellStyle name="Normal 8 5 4 2 2" xfId="4787"/>
    <cellStyle name="Normal 8 5 4 3" xfId="4788"/>
    <cellStyle name="Normal 8 5 5" xfId="4789"/>
    <cellStyle name="Normal 8 5 5 2" xfId="4790"/>
    <cellStyle name="Normal 8 5 6" xfId="4791"/>
    <cellStyle name="Normal 8 6" xfId="4792"/>
    <cellStyle name="Normal 8 6 2" xfId="4793"/>
    <cellStyle name="Normal 8 6 2 2" xfId="4794"/>
    <cellStyle name="Normal 8 6 2 2 2" xfId="4795"/>
    <cellStyle name="Normal 8 6 2 2 2 2" xfId="4796"/>
    <cellStyle name="Normal 8 6 2 2 3" xfId="4797"/>
    <cellStyle name="Normal 8 6 2 3" xfId="4798"/>
    <cellStyle name="Normal 8 6 2 3 2" xfId="4799"/>
    <cellStyle name="Normal 8 6 2 4" xfId="4800"/>
    <cellStyle name="Normal 8 6 3" xfId="4801"/>
    <cellStyle name="Normal 8 6 3 2" xfId="4802"/>
    <cellStyle name="Normal 8 6 3 2 2" xfId="4803"/>
    <cellStyle name="Normal 8 6 3 3" xfId="4804"/>
    <cellStyle name="Normal 8 6 4" xfId="4805"/>
    <cellStyle name="Normal 8 6 4 2" xfId="4806"/>
    <cellStyle name="Normal 8 6 5" xfId="4807"/>
    <cellStyle name="Normal 8 7" xfId="4808"/>
    <cellStyle name="Normal 8 7 2" xfId="4809"/>
    <cellStyle name="Normal 8 7 2 2" xfId="4810"/>
    <cellStyle name="Normal 8 7 2 2 2" xfId="4811"/>
    <cellStyle name="Normal 8 7 2 3" xfId="4812"/>
    <cellStyle name="Normal 8 7 3" xfId="4813"/>
    <cellStyle name="Normal 8 7 3 2" xfId="4814"/>
    <cellStyle name="Normal 8 7 4" xfId="4815"/>
    <cellStyle name="Normal 8 8" xfId="4816"/>
    <cellStyle name="Normal 8 8 2" xfId="4817"/>
    <cellStyle name="Normal 8 8 2 2" xfId="4818"/>
    <cellStyle name="Normal 8 8 3" xfId="4819"/>
    <cellStyle name="Normal 8 9" xfId="4820"/>
    <cellStyle name="Normal 8 9 2" xfId="4821"/>
    <cellStyle name="Normal 8 9 2 2" xfId="4822"/>
    <cellStyle name="Normal 8 9 3" xfId="4823"/>
    <cellStyle name="Normal 9" xfId="4824"/>
    <cellStyle name="Normal 9 10" xfId="4825"/>
    <cellStyle name="Normal 9 10 2" xfId="4826"/>
    <cellStyle name="Normal 9 10 2 2" xfId="4827"/>
    <cellStyle name="Normal 9 10 3" xfId="4828"/>
    <cellStyle name="Normal 9 11" xfId="4829"/>
    <cellStyle name="Normal 9 11 2" xfId="4830"/>
    <cellStyle name="Normal 9 12" xfId="4831"/>
    <cellStyle name="Normal 9 2" xfId="4832"/>
    <cellStyle name="Normal 9 2 2" xfId="4833"/>
    <cellStyle name="Normal 9 2 2 2" xfId="4834"/>
    <cellStyle name="Normal 9 2 2 2 2" xfId="4835"/>
    <cellStyle name="Normal 9 2 2 2 2 2" xfId="4836"/>
    <cellStyle name="Normal 9 2 2 2 2 2 2" xfId="4837"/>
    <cellStyle name="Normal 9 2 2 2 2 3" xfId="4838"/>
    <cellStyle name="Normal 9 2 2 2 3" xfId="4839"/>
    <cellStyle name="Normal 9 2 2 2 3 2" xfId="4840"/>
    <cellStyle name="Normal 9 2 2 2 4" xfId="4841"/>
    <cellStyle name="Normal 9 2 2 3" xfId="4842"/>
    <cellStyle name="Normal 9 2 2 3 2" xfId="4843"/>
    <cellStyle name="Normal 9 2 2 3 2 2" xfId="4844"/>
    <cellStyle name="Normal 9 2 2 3 3" xfId="4845"/>
    <cellStyle name="Normal 9 2 2 4" xfId="4846"/>
    <cellStyle name="Normal 9 2 2 4 2" xfId="4847"/>
    <cellStyle name="Normal 9 2 2 5" xfId="4848"/>
    <cellStyle name="Normal 9 2 3" xfId="4849"/>
    <cellStyle name="Normal 9 2 3 2" xfId="4850"/>
    <cellStyle name="Normal 9 2 3 2 2" xfId="4851"/>
    <cellStyle name="Normal 9 2 3 2 2 2" xfId="4852"/>
    <cellStyle name="Normal 9 2 3 2 3" xfId="4853"/>
    <cellStyle name="Normal 9 2 3 3" xfId="4854"/>
    <cellStyle name="Normal 9 2 3 3 2" xfId="4855"/>
    <cellStyle name="Normal 9 2 3 4" xfId="4856"/>
    <cellStyle name="Normal 9 3" xfId="4857"/>
    <cellStyle name="Normal 9 3 2" xfId="4858"/>
    <cellStyle name="Normal 9 3 2 2" xfId="4859"/>
    <cellStyle name="Normal 9 3 2 2 2" xfId="4860"/>
    <cellStyle name="Normal 9 3 2 2 2 2" xfId="4861"/>
    <cellStyle name="Normal 9 3 2 2 2 2 2" xfId="4862"/>
    <cellStyle name="Normal 9 3 2 2 2 3" xfId="4863"/>
    <cellStyle name="Normal 9 3 2 2 3" xfId="4864"/>
    <cellStyle name="Normal 9 3 2 2 3 2" xfId="4865"/>
    <cellStyle name="Normal 9 3 2 2 4" xfId="4866"/>
    <cellStyle name="Normal 9 3 2 3" xfId="4867"/>
    <cellStyle name="Normal 9 3 2 3 2" xfId="4868"/>
    <cellStyle name="Normal 9 3 2 3 2 2" xfId="4869"/>
    <cellStyle name="Normal 9 3 2 3 3" xfId="4870"/>
    <cellStyle name="Normal 9 3 2 4" xfId="4871"/>
    <cellStyle name="Normal 9 3 2 4 2" xfId="4872"/>
    <cellStyle name="Normal 9 3 2 5" xfId="4873"/>
    <cellStyle name="Normal 9 3 3" xfId="4874"/>
    <cellStyle name="Normal 9 3 3 2" xfId="4875"/>
    <cellStyle name="Normal 9 3 3 2 2" xfId="4876"/>
    <cellStyle name="Normal 9 3 3 2 2 2" xfId="4877"/>
    <cellStyle name="Normal 9 3 3 2 3" xfId="4878"/>
    <cellStyle name="Normal 9 3 3 3" xfId="4879"/>
    <cellStyle name="Normal 9 3 3 3 2" xfId="4880"/>
    <cellStyle name="Normal 9 3 3 4" xfId="4881"/>
    <cellStyle name="Normal 9 4" xfId="4882"/>
    <cellStyle name="Normal 9 4 2" xfId="4883"/>
    <cellStyle name="Normal 9 4 2 2" xfId="4884"/>
    <cellStyle name="Normal 9 4 2 2 2" xfId="4885"/>
    <cellStyle name="Normal 9 4 2 2 2 2" xfId="4886"/>
    <cellStyle name="Normal 9 4 2 2 2 2 2" xfId="4887"/>
    <cellStyle name="Normal 9 4 2 2 2 3" xfId="4888"/>
    <cellStyle name="Normal 9 4 2 2 3" xfId="4889"/>
    <cellStyle name="Normal 9 4 2 2 3 2" xfId="4890"/>
    <cellStyle name="Normal 9 4 2 2 4" xfId="4891"/>
    <cellStyle name="Normal 9 4 2 3" xfId="4892"/>
    <cellStyle name="Normal 9 4 2 3 2" xfId="4893"/>
    <cellStyle name="Normal 9 4 2 3 2 2" xfId="4894"/>
    <cellStyle name="Normal 9 4 2 3 3" xfId="4895"/>
    <cellStyle name="Normal 9 4 2 4" xfId="4896"/>
    <cellStyle name="Normal 9 4 2 4 2" xfId="4897"/>
    <cellStyle name="Normal 9 4 2 5" xfId="4898"/>
    <cellStyle name="Normal 9 4 3" xfId="4899"/>
    <cellStyle name="Normal 9 4 3 2" xfId="4900"/>
    <cellStyle name="Normal 9 4 3 2 2" xfId="4901"/>
    <cellStyle name="Normal 9 4 3 2 2 2" xfId="4902"/>
    <cellStyle name="Normal 9 4 3 2 3" xfId="4903"/>
    <cellStyle name="Normal 9 4 3 3" xfId="4904"/>
    <cellStyle name="Normal 9 4 3 3 2" xfId="4905"/>
    <cellStyle name="Normal 9 4 3 4" xfId="4906"/>
    <cellStyle name="Normal 9 4 4" xfId="4907"/>
    <cellStyle name="Normal 9 4 4 2" xfId="4908"/>
    <cellStyle name="Normal 9 4 4 2 2" xfId="4909"/>
    <cellStyle name="Normal 9 4 4 3" xfId="4910"/>
    <cellStyle name="Normal 9 4 5" xfId="4911"/>
    <cellStyle name="Normal 9 4 5 2" xfId="4912"/>
    <cellStyle name="Normal 9 4 6" xfId="4913"/>
    <cellStyle name="Normal 9 5" xfId="4914"/>
    <cellStyle name="Normal 9 5 2" xfId="4915"/>
    <cellStyle name="Normal 9 5 2 2" xfId="4916"/>
    <cellStyle name="Normal 9 5 2 2 2" xfId="4917"/>
    <cellStyle name="Normal 9 5 2 2 2 2" xfId="4918"/>
    <cellStyle name="Normal 9 5 2 2 3" xfId="4919"/>
    <cellStyle name="Normal 9 5 2 3" xfId="4920"/>
    <cellStyle name="Normal 9 5 2 3 2" xfId="4921"/>
    <cellStyle name="Normal 9 5 2 4" xfId="4922"/>
    <cellStyle name="Normal 9 5 3" xfId="4923"/>
    <cellStyle name="Normal 9 5 3 2" xfId="4924"/>
    <cellStyle name="Normal 9 5 3 2 2" xfId="4925"/>
    <cellStyle name="Normal 9 5 3 3" xfId="4926"/>
    <cellStyle name="Normal 9 5 4" xfId="4927"/>
    <cellStyle name="Normal 9 5 4 2" xfId="4928"/>
    <cellStyle name="Normal 9 5 5" xfId="4929"/>
    <cellStyle name="Normal 9 6" xfId="4930"/>
    <cellStyle name="Normal 9 6 2" xfId="4931"/>
    <cellStyle name="Normal 9 6 2 2" xfId="4932"/>
    <cellStyle name="Normal 9 6 2 2 2" xfId="4933"/>
    <cellStyle name="Normal 9 6 2 3" xfId="4934"/>
    <cellStyle name="Normal 9 6 3" xfId="4935"/>
    <cellStyle name="Normal 9 6 3 2" xfId="4936"/>
    <cellStyle name="Normal 9 6 4" xfId="4937"/>
    <cellStyle name="Normal 9 7" xfId="4938"/>
    <cellStyle name="Normal 9 7 2" xfId="4939"/>
    <cellStyle name="Normal 9 7 2 2" xfId="4940"/>
    <cellStyle name="Normal 9 7 2 2 2" xfId="4941"/>
    <cellStyle name="Normal 9 7 2 3" xfId="4942"/>
    <cellStyle name="Normal 9 7 3" xfId="4943"/>
    <cellStyle name="Normal 9 7 3 2" xfId="4944"/>
    <cellStyle name="Normal 9 7 4" xfId="4945"/>
    <cellStyle name="Normal 9 8" xfId="4946"/>
    <cellStyle name="Normal 9 8 2" xfId="4947"/>
    <cellStyle name="Normal 9 8 2 2" xfId="4948"/>
    <cellStyle name="Normal 9 8 3" xfId="4949"/>
    <cellStyle name="Normal 9 9" xfId="4950"/>
    <cellStyle name="Notas 10" xfId="4951"/>
    <cellStyle name="Notas 10 2" xfId="4952"/>
    <cellStyle name="Notas 10 2 2" xfId="4953"/>
    <cellStyle name="Notas 10 2 2 2" xfId="4954"/>
    <cellStyle name="Notas 10 2 2 2 2" xfId="4955"/>
    <cellStyle name="Notas 10 2 2 2 2 2" xfId="4956"/>
    <cellStyle name="Notas 10 2 2 2 3" xfId="4957"/>
    <cellStyle name="Notas 10 2 2 3" xfId="4958"/>
    <cellStyle name="Notas 10 2 2 3 2" xfId="4959"/>
    <cellStyle name="Notas 10 2 2 4" xfId="4960"/>
    <cellStyle name="Notas 10 2 3" xfId="4961"/>
    <cellStyle name="Notas 10 2 3 2" xfId="4962"/>
    <cellStyle name="Notas 10 2 3 2 2" xfId="4963"/>
    <cellStyle name="Notas 10 2 3 3" xfId="4964"/>
    <cellStyle name="Notas 10 2 4" xfId="4965"/>
    <cellStyle name="Notas 10 2 4 2" xfId="4966"/>
    <cellStyle name="Notas 10 2 5" xfId="4967"/>
    <cellStyle name="Notas 10 3" xfId="4968"/>
    <cellStyle name="Notas 10 3 2" xfId="4969"/>
    <cellStyle name="Notas 10 3 2 2" xfId="4970"/>
    <cellStyle name="Notas 10 3 2 2 2" xfId="4971"/>
    <cellStyle name="Notas 10 3 2 2 2 2" xfId="4972"/>
    <cellStyle name="Notas 10 3 2 2 3" xfId="4973"/>
    <cellStyle name="Notas 10 3 2 3" xfId="4974"/>
    <cellStyle name="Notas 10 3 2 3 2" xfId="4975"/>
    <cellStyle name="Notas 10 3 2 4" xfId="4976"/>
    <cellStyle name="Notas 10 3 3" xfId="4977"/>
    <cellStyle name="Notas 10 3 3 2" xfId="4978"/>
    <cellStyle name="Notas 10 3 3 2 2" xfId="4979"/>
    <cellStyle name="Notas 10 3 3 3" xfId="4980"/>
    <cellStyle name="Notas 10 3 4" xfId="4981"/>
    <cellStyle name="Notas 10 3 4 2" xfId="4982"/>
    <cellStyle name="Notas 10 3 5" xfId="4983"/>
    <cellStyle name="Notas 10 4" xfId="4984"/>
    <cellStyle name="Notas 10 4 2" xfId="4985"/>
    <cellStyle name="Notas 10 4 2 2" xfId="4986"/>
    <cellStyle name="Notas 10 4 2 2 2" xfId="4987"/>
    <cellStyle name="Notas 10 4 2 3" xfId="4988"/>
    <cellStyle name="Notas 10 4 3" xfId="4989"/>
    <cellStyle name="Notas 10 4 3 2" xfId="4990"/>
    <cellStyle name="Notas 10 4 4" xfId="4991"/>
    <cellStyle name="Notas 10 5" xfId="4992"/>
    <cellStyle name="Notas 10 5 2" xfId="4993"/>
    <cellStyle name="Notas 10 5 2 2" xfId="4994"/>
    <cellStyle name="Notas 10 5 3" xfId="4995"/>
    <cellStyle name="Notas 10 6" xfId="4996"/>
    <cellStyle name="Notas 10 6 2" xfId="4997"/>
    <cellStyle name="Notas 10 7" xfId="4998"/>
    <cellStyle name="Notas 11" xfId="4999"/>
    <cellStyle name="Notas 11 2" xfId="5000"/>
    <cellStyle name="Notas 11 2 2" xfId="5001"/>
    <cellStyle name="Notas 11 2 2 2" xfId="5002"/>
    <cellStyle name="Notas 11 2 2 2 2" xfId="5003"/>
    <cellStyle name="Notas 11 2 2 2 2 2" xfId="5004"/>
    <cellStyle name="Notas 11 2 2 2 3" xfId="5005"/>
    <cellStyle name="Notas 11 2 2 3" xfId="5006"/>
    <cellStyle name="Notas 11 2 2 3 2" xfId="5007"/>
    <cellStyle name="Notas 11 2 2 4" xfId="5008"/>
    <cellStyle name="Notas 11 2 3" xfId="5009"/>
    <cellStyle name="Notas 11 2 3 2" xfId="5010"/>
    <cellStyle name="Notas 11 2 3 2 2" xfId="5011"/>
    <cellStyle name="Notas 11 2 3 3" xfId="5012"/>
    <cellStyle name="Notas 11 2 4" xfId="5013"/>
    <cellStyle name="Notas 11 2 4 2" xfId="5014"/>
    <cellStyle name="Notas 11 2 5" xfId="5015"/>
    <cellStyle name="Notas 11 3" xfId="5016"/>
    <cellStyle name="Notas 11 3 2" xfId="5017"/>
    <cellStyle name="Notas 11 3 2 2" xfId="5018"/>
    <cellStyle name="Notas 11 3 2 2 2" xfId="5019"/>
    <cellStyle name="Notas 11 3 2 2 2 2" xfId="5020"/>
    <cellStyle name="Notas 11 3 2 2 3" xfId="5021"/>
    <cellStyle name="Notas 11 3 2 3" xfId="5022"/>
    <cellStyle name="Notas 11 3 2 3 2" xfId="5023"/>
    <cellStyle name="Notas 11 3 2 4" xfId="5024"/>
    <cellStyle name="Notas 11 3 3" xfId="5025"/>
    <cellStyle name="Notas 11 3 3 2" xfId="5026"/>
    <cellStyle name="Notas 11 3 3 2 2" xfId="5027"/>
    <cellStyle name="Notas 11 3 3 3" xfId="5028"/>
    <cellStyle name="Notas 11 3 4" xfId="5029"/>
    <cellStyle name="Notas 11 3 4 2" xfId="5030"/>
    <cellStyle name="Notas 11 3 5" xfId="5031"/>
    <cellStyle name="Notas 11 4" xfId="5032"/>
    <cellStyle name="Notas 11 4 2" xfId="5033"/>
    <cellStyle name="Notas 11 4 2 2" xfId="5034"/>
    <cellStyle name="Notas 11 4 2 2 2" xfId="5035"/>
    <cellStyle name="Notas 11 4 2 3" xfId="5036"/>
    <cellStyle name="Notas 11 4 3" xfId="5037"/>
    <cellStyle name="Notas 11 4 3 2" xfId="5038"/>
    <cellStyle name="Notas 11 4 4" xfId="5039"/>
    <cellStyle name="Notas 11 5" xfId="5040"/>
    <cellStyle name="Notas 11 5 2" xfId="5041"/>
    <cellStyle name="Notas 11 5 2 2" xfId="5042"/>
    <cellStyle name="Notas 11 5 3" xfId="5043"/>
    <cellStyle name="Notas 11 6" xfId="5044"/>
    <cellStyle name="Notas 11 6 2" xfId="5045"/>
    <cellStyle name="Notas 11 7" xfId="5046"/>
    <cellStyle name="Notas 12" xfId="5047"/>
    <cellStyle name="Notas 12 2" xfId="5048"/>
    <cellStyle name="Notas 12 2 2" xfId="5049"/>
    <cellStyle name="Notas 12 2 2 2" xfId="5050"/>
    <cellStyle name="Notas 12 2 2 2 2" xfId="5051"/>
    <cellStyle name="Notas 12 2 2 2 2 2" xfId="5052"/>
    <cellStyle name="Notas 12 2 2 2 3" xfId="5053"/>
    <cellStyle name="Notas 12 2 2 3" xfId="5054"/>
    <cellStyle name="Notas 12 2 2 3 2" xfId="5055"/>
    <cellStyle name="Notas 12 2 2 4" xfId="5056"/>
    <cellStyle name="Notas 12 2 3" xfId="5057"/>
    <cellStyle name="Notas 12 2 3 2" xfId="5058"/>
    <cellStyle name="Notas 12 2 3 2 2" xfId="5059"/>
    <cellStyle name="Notas 12 2 3 3" xfId="5060"/>
    <cellStyle name="Notas 12 2 4" xfId="5061"/>
    <cellStyle name="Notas 12 2 4 2" xfId="5062"/>
    <cellStyle name="Notas 12 2 5" xfId="5063"/>
    <cellStyle name="Notas 12 3" xfId="5064"/>
    <cellStyle name="Notas 12 3 2" xfId="5065"/>
    <cellStyle name="Notas 12 3 2 2" xfId="5066"/>
    <cellStyle name="Notas 12 3 2 2 2" xfId="5067"/>
    <cellStyle name="Notas 12 3 2 2 2 2" xfId="5068"/>
    <cellStyle name="Notas 12 3 2 2 3" xfId="5069"/>
    <cellStyle name="Notas 12 3 2 3" xfId="5070"/>
    <cellStyle name="Notas 12 3 2 3 2" xfId="5071"/>
    <cellStyle name="Notas 12 3 2 4" xfId="5072"/>
    <cellStyle name="Notas 12 3 3" xfId="5073"/>
    <cellStyle name="Notas 12 3 3 2" xfId="5074"/>
    <cellStyle name="Notas 12 3 3 2 2" xfId="5075"/>
    <cellStyle name="Notas 12 3 3 3" xfId="5076"/>
    <cellStyle name="Notas 12 3 4" xfId="5077"/>
    <cellStyle name="Notas 12 3 4 2" xfId="5078"/>
    <cellStyle name="Notas 12 3 5" xfId="5079"/>
    <cellStyle name="Notas 12 4" xfId="5080"/>
    <cellStyle name="Notas 12 4 2" xfId="5081"/>
    <cellStyle name="Notas 12 4 2 2" xfId="5082"/>
    <cellStyle name="Notas 12 4 2 2 2" xfId="5083"/>
    <cellStyle name="Notas 12 4 2 3" xfId="5084"/>
    <cellStyle name="Notas 12 4 3" xfId="5085"/>
    <cellStyle name="Notas 12 4 3 2" xfId="5086"/>
    <cellStyle name="Notas 12 4 4" xfId="5087"/>
    <cellStyle name="Notas 12 5" xfId="5088"/>
    <cellStyle name="Notas 12 5 2" xfId="5089"/>
    <cellStyle name="Notas 12 5 2 2" xfId="5090"/>
    <cellStyle name="Notas 12 5 3" xfId="5091"/>
    <cellStyle name="Notas 12 6" xfId="5092"/>
    <cellStyle name="Notas 12 6 2" xfId="5093"/>
    <cellStyle name="Notas 12 7" xfId="5094"/>
    <cellStyle name="Notas 13" xfId="5095"/>
    <cellStyle name="Notas 13 2" xfId="5096"/>
    <cellStyle name="Notas 13 2 2" xfId="5097"/>
    <cellStyle name="Notas 13 2 2 2" xfId="5098"/>
    <cellStyle name="Notas 13 2 3" xfId="5099"/>
    <cellStyle name="Notas 14" xfId="5100"/>
    <cellStyle name="Notas 14 2" xfId="5101"/>
    <cellStyle name="Notas 14 2 2" xfId="5102"/>
    <cellStyle name="Notas 14 2 2 2" xfId="5103"/>
    <cellStyle name="Notas 14 2 3" xfId="5104"/>
    <cellStyle name="Notas 2" xfId="5105"/>
    <cellStyle name="Notas 2 2" xfId="5106"/>
    <cellStyle name="Notas 2 2 2" xfId="5107"/>
    <cellStyle name="Notas 2 2 2 2" xfId="5108"/>
    <cellStyle name="Notas 2 2 2 2 2" xfId="5109"/>
    <cellStyle name="Notas 2 2 2 2 2 2" xfId="5110"/>
    <cellStyle name="Notas 2 2 2 2 2 2 2" xfId="5111"/>
    <cellStyle name="Notas 2 2 2 2 2 3" xfId="5112"/>
    <cellStyle name="Notas 2 2 2 2 3" xfId="5113"/>
    <cellStyle name="Notas 2 2 2 2 3 2" xfId="5114"/>
    <cellStyle name="Notas 2 2 2 2 4" xfId="5115"/>
    <cellStyle name="Notas 2 2 2 3" xfId="5116"/>
    <cellStyle name="Notas 2 2 2 3 2" xfId="5117"/>
    <cellStyle name="Notas 2 2 2 3 2 2" xfId="5118"/>
    <cellStyle name="Notas 2 2 2 3 3" xfId="5119"/>
    <cellStyle name="Notas 2 2 2 4" xfId="5120"/>
    <cellStyle name="Notas 2 2 2 4 2" xfId="5121"/>
    <cellStyle name="Notas 2 2 2 5" xfId="5122"/>
    <cellStyle name="Notas 2 2 3" xfId="5123"/>
    <cellStyle name="Notas 2 2 3 2" xfId="5124"/>
    <cellStyle name="Notas 2 2 3 2 2" xfId="5125"/>
    <cellStyle name="Notas 2 2 3 2 2 2" xfId="5126"/>
    <cellStyle name="Notas 2 2 3 2 3" xfId="5127"/>
    <cellStyle name="Notas 2 2 3 3" xfId="5128"/>
    <cellStyle name="Notas 2 2 3 3 2" xfId="5129"/>
    <cellStyle name="Notas 2 2 3 4" xfId="5130"/>
    <cellStyle name="Notas 2 2 4" xfId="5131"/>
    <cellStyle name="Notas 2 2 4 2" xfId="5132"/>
    <cellStyle name="Notas 2 2 4 2 2" xfId="5133"/>
    <cellStyle name="Notas 2 2 4 3" xfId="5134"/>
    <cellStyle name="Notas 2 2 5" xfId="5135"/>
    <cellStyle name="Notas 2 2 5 2" xfId="5136"/>
    <cellStyle name="Notas 2 2 6" xfId="5137"/>
    <cellStyle name="Notas 2 3" xfId="5138"/>
    <cellStyle name="Notas 2 3 2" xfId="5139"/>
    <cellStyle name="Notas 2 3 2 2" xfId="5140"/>
    <cellStyle name="Notas 2 3 2 2 2" xfId="5141"/>
    <cellStyle name="Notas 2 3 2 2 2 2" xfId="5142"/>
    <cellStyle name="Notas 2 3 2 2 3" xfId="5143"/>
    <cellStyle name="Notas 2 3 2 3" xfId="5144"/>
    <cellStyle name="Notas 2 3 2 3 2" xfId="5145"/>
    <cellStyle name="Notas 2 3 2 4" xfId="5146"/>
    <cellStyle name="Notas 2 3 3" xfId="5147"/>
    <cellStyle name="Notas 2 3 3 2" xfId="5148"/>
    <cellStyle name="Notas 2 3 3 2 2" xfId="5149"/>
    <cellStyle name="Notas 2 3 3 3" xfId="5150"/>
    <cellStyle name="Notas 2 3 4" xfId="5151"/>
    <cellStyle name="Notas 2 3 4 2" xfId="5152"/>
    <cellStyle name="Notas 2 3 5" xfId="5153"/>
    <cellStyle name="Notas 2 4" xfId="5154"/>
    <cellStyle name="Notas 2 4 2" xfId="5155"/>
    <cellStyle name="Notas 2 4 2 2" xfId="5156"/>
    <cellStyle name="Notas 2 4 2 2 2" xfId="5157"/>
    <cellStyle name="Notas 2 4 2 2 2 2" xfId="5158"/>
    <cellStyle name="Notas 2 4 2 2 3" xfId="5159"/>
    <cellStyle name="Notas 2 4 2 3" xfId="5160"/>
    <cellStyle name="Notas 2 4 2 3 2" xfId="5161"/>
    <cellStyle name="Notas 2 4 2 4" xfId="5162"/>
    <cellStyle name="Notas 2 4 3" xfId="5163"/>
    <cellStyle name="Notas 2 4 3 2" xfId="5164"/>
    <cellStyle name="Notas 2 4 3 2 2" xfId="5165"/>
    <cellStyle name="Notas 2 4 3 3" xfId="5166"/>
    <cellStyle name="Notas 2 4 4" xfId="5167"/>
    <cellStyle name="Notas 2 4 4 2" xfId="5168"/>
    <cellStyle name="Notas 2 4 5" xfId="5169"/>
    <cellStyle name="Notas 2 5" xfId="5170"/>
    <cellStyle name="Notas 2 5 2" xfId="5171"/>
    <cellStyle name="Notas 2 5 2 2" xfId="5172"/>
    <cellStyle name="Notas 2 5 2 2 2" xfId="5173"/>
    <cellStyle name="Notas 2 5 2 3" xfId="5174"/>
    <cellStyle name="Notas 2 5 3" xfId="5175"/>
    <cellStyle name="Notas 2 5 3 2" xfId="5176"/>
    <cellStyle name="Notas 2 5 4" xfId="5177"/>
    <cellStyle name="Notas 2 6" xfId="5178"/>
    <cellStyle name="Notas 2 6 2" xfId="5179"/>
    <cellStyle name="Notas 2 6 2 2" xfId="5180"/>
    <cellStyle name="Notas 2 6 3" xfId="5181"/>
    <cellStyle name="Notas 2 7" xfId="5182"/>
    <cellStyle name="Notas 2 7 2" xfId="5183"/>
    <cellStyle name="Notas 2 7 2 2" xfId="5184"/>
    <cellStyle name="Notas 2 7 3" xfId="5185"/>
    <cellStyle name="Notas 2 8" xfId="5186"/>
    <cellStyle name="Notas 2 8 2" xfId="5187"/>
    <cellStyle name="Notas 2 9" xfId="5188"/>
    <cellStyle name="Notas 3" xfId="5189"/>
    <cellStyle name="Notas 3 2" xfId="5190"/>
    <cellStyle name="Notas 3 2 2" xfId="5191"/>
    <cellStyle name="Notas 3 2 2 2" xfId="5192"/>
    <cellStyle name="Notas 3 2 2 2 2" xfId="5193"/>
    <cellStyle name="Notas 3 2 2 2 2 2" xfId="5194"/>
    <cellStyle name="Notas 3 2 2 2 3" xfId="5195"/>
    <cellStyle name="Notas 3 2 2 3" xfId="5196"/>
    <cellStyle name="Notas 3 2 2 3 2" xfId="5197"/>
    <cellStyle name="Notas 3 2 2 4" xfId="5198"/>
    <cellStyle name="Notas 3 2 3" xfId="5199"/>
    <cellStyle name="Notas 3 2 3 2" xfId="5200"/>
    <cellStyle name="Notas 3 2 3 2 2" xfId="5201"/>
    <cellStyle name="Notas 3 2 3 3" xfId="5202"/>
    <cellStyle name="Notas 3 2 4" xfId="5203"/>
    <cellStyle name="Notas 3 2 4 2" xfId="5204"/>
    <cellStyle name="Notas 3 2 5" xfId="5205"/>
    <cellStyle name="Notas 3 3" xfId="5206"/>
    <cellStyle name="Notas 3 3 2" xfId="5207"/>
    <cellStyle name="Notas 3 3 2 2" xfId="5208"/>
    <cellStyle name="Notas 3 3 2 2 2" xfId="5209"/>
    <cellStyle name="Notas 3 3 2 2 2 2" xfId="5210"/>
    <cellStyle name="Notas 3 3 2 2 3" xfId="5211"/>
    <cellStyle name="Notas 3 3 2 3" xfId="5212"/>
    <cellStyle name="Notas 3 3 2 3 2" xfId="5213"/>
    <cellStyle name="Notas 3 3 2 4" xfId="5214"/>
    <cellStyle name="Notas 3 3 3" xfId="5215"/>
    <cellStyle name="Notas 3 3 3 2" xfId="5216"/>
    <cellStyle name="Notas 3 3 3 2 2" xfId="5217"/>
    <cellStyle name="Notas 3 3 3 3" xfId="5218"/>
    <cellStyle name="Notas 3 3 4" xfId="5219"/>
    <cellStyle name="Notas 3 3 4 2" xfId="5220"/>
    <cellStyle name="Notas 3 3 5" xfId="5221"/>
    <cellStyle name="Notas 3 4" xfId="5222"/>
    <cellStyle name="Notas 3 4 2" xfId="5223"/>
    <cellStyle name="Notas 3 4 2 2" xfId="5224"/>
    <cellStyle name="Notas 3 4 2 2 2" xfId="5225"/>
    <cellStyle name="Notas 3 4 2 3" xfId="5226"/>
    <cellStyle name="Notas 3 4 3" xfId="5227"/>
    <cellStyle name="Notas 3 4 3 2" xfId="5228"/>
    <cellStyle name="Notas 3 4 4" xfId="5229"/>
    <cellStyle name="Notas 3 5" xfId="5230"/>
    <cellStyle name="Notas 3 5 2" xfId="5231"/>
    <cellStyle name="Notas 3 5 2 2" xfId="5232"/>
    <cellStyle name="Notas 3 5 3" xfId="5233"/>
    <cellStyle name="Notas 3 6" xfId="5234"/>
    <cellStyle name="Notas 3 6 2" xfId="5235"/>
    <cellStyle name="Notas 3 7" xfId="5236"/>
    <cellStyle name="Notas 4" xfId="5237"/>
    <cellStyle name="Notas 4 2" xfId="5238"/>
    <cellStyle name="Notas 4 2 2" xfId="5239"/>
    <cellStyle name="Notas 4 2 2 2" xfId="5240"/>
    <cellStyle name="Notas 4 2 2 2 2" xfId="5241"/>
    <cellStyle name="Notas 4 2 2 2 2 2" xfId="5242"/>
    <cellStyle name="Notas 4 2 2 2 3" xfId="5243"/>
    <cellStyle name="Notas 4 2 2 3" xfId="5244"/>
    <cellStyle name="Notas 4 2 2 3 2" xfId="5245"/>
    <cellStyle name="Notas 4 2 2 4" xfId="5246"/>
    <cellStyle name="Notas 4 2 3" xfId="5247"/>
    <cellStyle name="Notas 4 2 3 2" xfId="5248"/>
    <cellStyle name="Notas 4 2 3 2 2" xfId="5249"/>
    <cellStyle name="Notas 4 2 3 3" xfId="5250"/>
    <cellStyle name="Notas 4 2 4" xfId="5251"/>
    <cellStyle name="Notas 4 2 4 2" xfId="5252"/>
    <cellStyle name="Notas 4 2 5" xfId="5253"/>
    <cellStyle name="Notas 4 3" xfId="5254"/>
    <cellStyle name="Notas 4 3 2" xfId="5255"/>
    <cellStyle name="Notas 4 3 2 2" xfId="5256"/>
    <cellStyle name="Notas 4 3 2 2 2" xfId="5257"/>
    <cellStyle name="Notas 4 3 2 2 2 2" xfId="5258"/>
    <cellStyle name="Notas 4 3 2 2 3" xfId="5259"/>
    <cellStyle name="Notas 4 3 2 3" xfId="5260"/>
    <cellStyle name="Notas 4 3 2 3 2" xfId="5261"/>
    <cellStyle name="Notas 4 3 2 4" xfId="5262"/>
    <cellStyle name="Notas 4 3 3" xfId="5263"/>
    <cellStyle name="Notas 4 3 3 2" xfId="5264"/>
    <cellStyle name="Notas 4 3 3 2 2" xfId="5265"/>
    <cellStyle name="Notas 4 3 3 3" xfId="5266"/>
    <cellStyle name="Notas 4 3 4" xfId="5267"/>
    <cellStyle name="Notas 4 3 4 2" xfId="5268"/>
    <cellStyle name="Notas 4 3 5" xfId="5269"/>
    <cellStyle name="Notas 4 4" xfId="5270"/>
    <cellStyle name="Notas 4 4 2" xfId="5271"/>
    <cellStyle name="Notas 4 4 2 2" xfId="5272"/>
    <cellStyle name="Notas 4 4 2 2 2" xfId="5273"/>
    <cellStyle name="Notas 4 4 2 3" xfId="5274"/>
    <cellStyle name="Notas 4 4 3" xfId="5275"/>
    <cellStyle name="Notas 4 4 3 2" xfId="5276"/>
    <cellStyle name="Notas 4 4 4" xfId="5277"/>
    <cellStyle name="Notas 4 5" xfId="5278"/>
    <cellStyle name="Notas 4 5 2" xfId="5279"/>
    <cellStyle name="Notas 4 5 2 2" xfId="5280"/>
    <cellStyle name="Notas 4 5 3" xfId="5281"/>
    <cellStyle name="Notas 4 6" xfId="5282"/>
    <cellStyle name="Notas 4 6 2" xfId="5283"/>
    <cellStyle name="Notas 4 7" xfId="5284"/>
    <cellStyle name="Notas 5" xfId="5285"/>
    <cellStyle name="Notas 5 2" xfId="5286"/>
    <cellStyle name="Notas 5 2 2" xfId="5287"/>
    <cellStyle name="Notas 5 2 2 2" xfId="5288"/>
    <cellStyle name="Notas 5 2 2 2 2" xfId="5289"/>
    <cellStyle name="Notas 5 2 2 2 2 2" xfId="5290"/>
    <cellStyle name="Notas 5 2 2 2 3" xfId="5291"/>
    <cellStyle name="Notas 5 2 2 3" xfId="5292"/>
    <cellStyle name="Notas 5 2 2 3 2" xfId="5293"/>
    <cellStyle name="Notas 5 2 2 4" xfId="5294"/>
    <cellStyle name="Notas 5 2 3" xfId="5295"/>
    <cellStyle name="Notas 5 2 3 2" xfId="5296"/>
    <cellStyle name="Notas 5 2 3 2 2" xfId="5297"/>
    <cellStyle name="Notas 5 2 3 3" xfId="5298"/>
    <cellStyle name="Notas 5 2 4" xfId="5299"/>
    <cellStyle name="Notas 5 2 4 2" xfId="5300"/>
    <cellStyle name="Notas 5 2 5" xfId="5301"/>
    <cellStyle name="Notas 5 3" xfId="5302"/>
    <cellStyle name="Notas 5 3 2" xfId="5303"/>
    <cellStyle name="Notas 5 3 2 2" xfId="5304"/>
    <cellStyle name="Notas 5 3 2 2 2" xfId="5305"/>
    <cellStyle name="Notas 5 3 2 2 2 2" xfId="5306"/>
    <cellStyle name="Notas 5 3 2 2 3" xfId="5307"/>
    <cellStyle name="Notas 5 3 2 3" xfId="5308"/>
    <cellStyle name="Notas 5 3 2 3 2" xfId="5309"/>
    <cellStyle name="Notas 5 3 2 4" xfId="5310"/>
    <cellStyle name="Notas 5 3 3" xfId="5311"/>
    <cellStyle name="Notas 5 3 3 2" xfId="5312"/>
    <cellStyle name="Notas 5 3 3 2 2" xfId="5313"/>
    <cellStyle name="Notas 5 3 3 3" xfId="5314"/>
    <cellStyle name="Notas 5 3 4" xfId="5315"/>
    <cellStyle name="Notas 5 3 4 2" xfId="5316"/>
    <cellStyle name="Notas 5 3 5" xfId="5317"/>
    <cellStyle name="Notas 5 4" xfId="5318"/>
    <cellStyle name="Notas 5 4 2" xfId="5319"/>
    <cellStyle name="Notas 5 4 2 2" xfId="5320"/>
    <cellStyle name="Notas 5 4 2 2 2" xfId="5321"/>
    <cellStyle name="Notas 5 4 2 3" xfId="5322"/>
    <cellStyle name="Notas 5 4 3" xfId="5323"/>
    <cellStyle name="Notas 5 4 3 2" xfId="5324"/>
    <cellStyle name="Notas 5 4 4" xfId="5325"/>
    <cellStyle name="Notas 5 5" xfId="5326"/>
    <cellStyle name="Notas 5 5 2" xfId="5327"/>
    <cellStyle name="Notas 5 5 2 2" xfId="5328"/>
    <cellStyle name="Notas 5 5 3" xfId="5329"/>
    <cellStyle name="Notas 5 6" xfId="5330"/>
    <cellStyle name="Notas 5 6 2" xfId="5331"/>
    <cellStyle name="Notas 5 7" xfId="5332"/>
    <cellStyle name="Notas 6" xfId="5333"/>
    <cellStyle name="Notas 6 2" xfId="5334"/>
    <cellStyle name="Notas 6 2 2" xfId="5335"/>
    <cellStyle name="Notas 6 2 2 2" xfId="5336"/>
    <cellStyle name="Notas 6 2 2 2 2" xfId="5337"/>
    <cellStyle name="Notas 6 2 2 2 2 2" xfId="5338"/>
    <cellStyle name="Notas 6 2 2 2 3" xfId="5339"/>
    <cellStyle name="Notas 6 2 2 3" xfId="5340"/>
    <cellStyle name="Notas 6 2 2 3 2" xfId="5341"/>
    <cellStyle name="Notas 6 2 2 4" xfId="5342"/>
    <cellStyle name="Notas 6 2 3" xfId="5343"/>
    <cellStyle name="Notas 6 2 3 2" xfId="5344"/>
    <cellStyle name="Notas 6 2 3 2 2" xfId="5345"/>
    <cellStyle name="Notas 6 2 3 3" xfId="5346"/>
    <cellStyle name="Notas 6 2 4" xfId="5347"/>
    <cellStyle name="Notas 6 2 4 2" xfId="5348"/>
    <cellStyle name="Notas 6 2 5" xfId="5349"/>
    <cellStyle name="Notas 6 3" xfId="5350"/>
    <cellStyle name="Notas 6 3 2" xfId="5351"/>
    <cellStyle name="Notas 6 3 2 2" xfId="5352"/>
    <cellStyle name="Notas 6 3 2 2 2" xfId="5353"/>
    <cellStyle name="Notas 6 3 2 2 2 2" xfId="5354"/>
    <cellStyle name="Notas 6 3 2 2 3" xfId="5355"/>
    <cellStyle name="Notas 6 3 2 3" xfId="5356"/>
    <cellStyle name="Notas 6 3 2 3 2" xfId="5357"/>
    <cellStyle name="Notas 6 3 2 4" xfId="5358"/>
    <cellStyle name="Notas 6 3 3" xfId="5359"/>
    <cellStyle name="Notas 6 3 3 2" xfId="5360"/>
    <cellStyle name="Notas 6 3 3 2 2" xfId="5361"/>
    <cellStyle name="Notas 6 3 3 3" xfId="5362"/>
    <cellStyle name="Notas 6 3 4" xfId="5363"/>
    <cellStyle name="Notas 6 3 4 2" xfId="5364"/>
    <cellStyle name="Notas 6 3 5" xfId="5365"/>
    <cellStyle name="Notas 6 4" xfId="5366"/>
    <cellStyle name="Notas 6 4 2" xfId="5367"/>
    <cellStyle name="Notas 6 4 2 2" xfId="5368"/>
    <cellStyle name="Notas 6 4 2 2 2" xfId="5369"/>
    <cellStyle name="Notas 6 4 2 3" xfId="5370"/>
    <cellStyle name="Notas 6 4 3" xfId="5371"/>
    <cellStyle name="Notas 6 4 3 2" xfId="5372"/>
    <cellStyle name="Notas 6 4 4" xfId="5373"/>
    <cellStyle name="Notas 6 5" xfId="5374"/>
    <cellStyle name="Notas 6 5 2" xfId="5375"/>
    <cellStyle name="Notas 6 5 2 2" xfId="5376"/>
    <cellStyle name="Notas 6 5 3" xfId="5377"/>
    <cellStyle name="Notas 6 6" xfId="5378"/>
    <cellStyle name="Notas 6 6 2" xfId="5379"/>
    <cellStyle name="Notas 6 7" xfId="5380"/>
    <cellStyle name="Notas 7" xfId="5381"/>
    <cellStyle name="Notas 7 2" xfId="5382"/>
    <cellStyle name="Notas 7 2 2" xfId="5383"/>
    <cellStyle name="Notas 7 2 2 2" xfId="5384"/>
    <cellStyle name="Notas 7 2 2 2 2" xfId="5385"/>
    <cellStyle name="Notas 7 2 2 2 2 2" xfId="5386"/>
    <cellStyle name="Notas 7 2 2 2 3" xfId="5387"/>
    <cellStyle name="Notas 7 2 2 3" xfId="5388"/>
    <cellStyle name="Notas 7 2 2 3 2" xfId="5389"/>
    <cellStyle name="Notas 7 2 2 4" xfId="5390"/>
    <cellStyle name="Notas 7 2 3" xfId="5391"/>
    <cellStyle name="Notas 7 2 3 2" xfId="5392"/>
    <cellStyle name="Notas 7 2 3 2 2" xfId="5393"/>
    <cellStyle name="Notas 7 2 3 3" xfId="5394"/>
    <cellStyle name="Notas 7 2 4" xfId="5395"/>
    <cellStyle name="Notas 7 2 4 2" xfId="5396"/>
    <cellStyle name="Notas 7 2 5" xfId="5397"/>
    <cellStyle name="Notas 7 3" xfId="5398"/>
    <cellStyle name="Notas 7 3 2" xfId="5399"/>
    <cellStyle name="Notas 7 3 2 2" xfId="5400"/>
    <cellStyle name="Notas 7 3 2 2 2" xfId="5401"/>
    <cellStyle name="Notas 7 3 2 2 2 2" xfId="5402"/>
    <cellStyle name="Notas 7 3 2 2 3" xfId="5403"/>
    <cellStyle name="Notas 7 3 2 3" xfId="5404"/>
    <cellStyle name="Notas 7 3 2 3 2" xfId="5405"/>
    <cellStyle name="Notas 7 3 2 4" xfId="5406"/>
    <cellStyle name="Notas 7 3 3" xfId="5407"/>
    <cellStyle name="Notas 7 3 3 2" xfId="5408"/>
    <cellStyle name="Notas 7 3 3 2 2" xfId="5409"/>
    <cellStyle name="Notas 7 3 3 3" xfId="5410"/>
    <cellStyle name="Notas 7 3 4" xfId="5411"/>
    <cellStyle name="Notas 7 3 4 2" xfId="5412"/>
    <cellStyle name="Notas 7 3 5" xfId="5413"/>
    <cellStyle name="Notas 7 4" xfId="5414"/>
    <cellStyle name="Notas 7 4 2" xfId="5415"/>
    <cellStyle name="Notas 7 4 2 2" xfId="5416"/>
    <cellStyle name="Notas 7 4 2 2 2" xfId="5417"/>
    <cellStyle name="Notas 7 4 2 3" xfId="5418"/>
    <cellStyle name="Notas 7 4 3" xfId="5419"/>
    <cellStyle name="Notas 7 4 3 2" xfId="5420"/>
    <cellStyle name="Notas 7 4 4" xfId="5421"/>
    <cellStyle name="Notas 7 5" xfId="5422"/>
    <cellStyle name="Notas 7 5 2" xfId="5423"/>
    <cellStyle name="Notas 7 5 2 2" xfId="5424"/>
    <cellStyle name="Notas 7 5 3" xfId="5425"/>
    <cellStyle name="Notas 7 6" xfId="5426"/>
    <cellStyle name="Notas 7 6 2" xfId="5427"/>
    <cellStyle name="Notas 7 7" xfId="5428"/>
    <cellStyle name="Notas 8" xfId="5429"/>
    <cellStyle name="Notas 8 2" xfId="5430"/>
    <cellStyle name="Notas 8 2 2" xfId="5431"/>
    <cellStyle name="Notas 8 2 2 2" xfId="5432"/>
    <cellStyle name="Notas 8 2 2 2 2" xfId="5433"/>
    <cellStyle name="Notas 8 2 2 2 2 2" xfId="5434"/>
    <cellStyle name="Notas 8 2 2 2 3" xfId="5435"/>
    <cellStyle name="Notas 8 2 2 3" xfId="5436"/>
    <cellStyle name="Notas 8 2 2 3 2" xfId="5437"/>
    <cellStyle name="Notas 8 2 2 4" xfId="5438"/>
    <cellStyle name="Notas 8 2 3" xfId="5439"/>
    <cellStyle name="Notas 8 2 3 2" xfId="5440"/>
    <cellStyle name="Notas 8 2 3 2 2" xfId="5441"/>
    <cellStyle name="Notas 8 2 3 3" xfId="5442"/>
    <cellStyle name="Notas 8 2 4" xfId="5443"/>
    <cellStyle name="Notas 8 2 4 2" xfId="5444"/>
    <cellStyle name="Notas 8 2 5" xfId="5445"/>
    <cellStyle name="Notas 8 3" xfId="5446"/>
    <cellStyle name="Notas 8 3 2" xfId="5447"/>
    <cellStyle name="Notas 8 3 2 2" xfId="5448"/>
    <cellStyle name="Notas 8 3 2 2 2" xfId="5449"/>
    <cellStyle name="Notas 8 3 2 2 2 2" xfId="5450"/>
    <cellStyle name="Notas 8 3 2 2 3" xfId="5451"/>
    <cellStyle name="Notas 8 3 2 3" xfId="5452"/>
    <cellStyle name="Notas 8 3 2 3 2" xfId="5453"/>
    <cellStyle name="Notas 8 3 2 4" xfId="5454"/>
    <cellStyle name="Notas 8 3 3" xfId="5455"/>
    <cellStyle name="Notas 8 3 3 2" xfId="5456"/>
    <cellStyle name="Notas 8 3 3 2 2" xfId="5457"/>
    <cellStyle name="Notas 8 3 3 3" xfId="5458"/>
    <cellStyle name="Notas 8 3 4" xfId="5459"/>
    <cellStyle name="Notas 8 3 4 2" xfId="5460"/>
    <cellStyle name="Notas 8 3 5" xfId="5461"/>
    <cellStyle name="Notas 8 4" xfId="5462"/>
    <cellStyle name="Notas 8 4 2" xfId="5463"/>
    <cellStyle name="Notas 8 4 2 2" xfId="5464"/>
    <cellStyle name="Notas 8 4 2 2 2" xfId="5465"/>
    <cellStyle name="Notas 8 4 2 3" xfId="5466"/>
    <cellStyle name="Notas 8 4 3" xfId="5467"/>
    <cellStyle name="Notas 8 4 3 2" xfId="5468"/>
    <cellStyle name="Notas 8 4 4" xfId="5469"/>
    <cellStyle name="Notas 8 5" xfId="5470"/>
    <cellStyle name="Notas 8 5 2" xfId="5471"/>
    <cellStyle name="Notas 8 5 2 2" xfId="5472"/>
    <cellStyle name="Notas 8 5 3" xfId="5473"/>
    <cellStyle name="Notas 8 6" xfId="5474"/>
    <cellStyle name="Notas 8 6 2" xfId="5475"/>
    <cellStyle name="Notas 8 7" xfId="5476"/>
    <cellStyle name="Notas 9" xfId="5477"/>
    <cellStyle name="Notas 9 2" xfId="5478"/>
    <cellStyle name="Notas 9 2 2" xfId="5479"/>
    <cellStyle name="Notas 9 2 2 2" xfId="5480"/>
    <cellStyle name="Notas 9 2 2 2 2" xfId="5481"/>
    <cellStyle name="Notas 9 2 2 2 2 2" xfId="5482"/>
    <cellStyle name="Notas 9 2 2 2 3" xfId="5483"/>
    <cellStyle name="Notas 9 2 2 3" xfId="5484"/>
    <cellStyle name="Notas 9 2 2 3 2" xfId="5485"/>
    <cellStyle name="Notas 9 2 2 4" xfId="5486"/>
    <cellStyle name="Notas 9 2 3" xfId="5487"/>
    <cellStyle name="Notas 9 2 3 2" xfId="5488"/>
    <cellStyle name="Notas 9 2 3 2 2" xfId="5489"/>
    <cellStyle name="Notas 9 2 3 3" xfId="5490"/>
    <cellStyle name="Notas 9 2 4" xfId="5491"/>
    <cellStyle name="Notas 9 2 4 2" xfId="5492"/>
    <cellStyle name="Notas 9 2 5" xfId="5493"/>
    <cellStyle name="Notas 9 3" xfId="5494"/>
    <cellStyle name="Notas 9 3 2" xfId="5495"/>
    <cellStyle name="Notas 9 3 2 2" xfId="5496"/>
    <cellStyle name="Notas 9 3 2 2 2" xfId="5497"/>
    <cellStyle name="Notas 9 3 2 2 2 2" xfId="5498"/>
    <cellStyle name="Notas 9 3 2 2 3" xfId="5499"/>
    <cellStyle name="Notas 9 3 2 3" xfId="5500"/>
    <cellStyle name="Notas 9 3 2 3 2" xfId="5501"/>
    <cellStyle name="Notas 9 3 2 4" xfId="5502"/>
    <cellStyle name="Notas 9 3 3" xfId="5503"/>
    <cellStyle name="Notas 9 3 3 2" xfId="5504"/>
    <cellStyle name="Notas 9 3 3 2 2" xfId="5505"/>
    <cellStyle name="Notas 9 3 3 3" xfId="5506"/>
    <cellStyle name="Notas 9 3 4" xfId="5507"/>
    <cellStyle name="Notas 9 3 4 2" xfId="5508"/>
    <cellStyle name="Notas 9 3 5" xfId="5509"/>
    <cellStyle name="Notas 9 4" xfId="5510"/>
    <cellStyle name="Notas 9 4 2" xfId="5511"/>
    <cellStyle name="Notas 9 4 2 2" xfId="5512"/>
    <cellStyle name="Notas 9 4 2 2 2" xfId="5513"/>
    <cellStyle name="Notas 9 4 2 3" xfId="5514"/>
    <cellStyle name="Notas 9 4 3" xfId="5515"/>
    <cellStyle name="Notas 9 4 3 2" xfId="5516"/>
    <cellStyle name="Notas 9 4 4" xfId="5517"/>
    <cellStyle name="Notas 9 5" xfId="5518"/>
    <cellStyle name="Notas 9 5 2" xfId="5519"/>
    <cellStyle name="Notas 9 5 2 2" xfId="5520"/>
    <cellStyle name="Notas 9 5 3" xfId="5521"/>
    <cellStyle name="Notas 9 6" xfId="5522"/>
    <cellStyle name="Notas 9 6 2" xfId="5523"/>
    <cellStyle name="Notas 9 7" xfId="5524"/>
    <cellStyle name="Porcentaje 2" xfId="5525"/>
    <cellStyle name="Porcentaje 2 2" xfId="5526"/>
    <cellStyle name="Porcentaje 2 3" xfId="5527"/>
    <cellStyle name="Porcentaje 2 3 2" xfId="5528"/>
    <cellStyle name="Porcentaje 2 3 2 2" xfId="5529"/>
    <cellStyle name="Porcentaje 2 3 3" xfId="5530"/>
    <cellStyle name="Porcentaje 2 4" xfId="5531"/>
    <cellStyle name="Porcentaje 2 4 2" xfId="5532"/>
    <cellStyle name="Porcentaje 2 5" xfId="5533"/>
    <cellStyle name="Porcentaje 3" xfId="5534"/>
    <cellStyle name="Porcentaje 3 2" xfId="5535"/>
    <cellStyle name="Porcentaje 3 2 2" xfId="5536"/>
    <cellStyle name="Porcentaje 3 3" xfId="5537"/>
    <cellStyle name="Porcentaje 4" xfId="5538"/>
    <cellStyle name="Porcentaje 4 2" xfId="5539"/>
    <cellStyle name="Porcentaje 4 2 2" xfId="5540"/>
    <cellStyle name="Porcentaje 4 3" xfId="5541"/>
    <cellStyle name="Porcentaje 5" xfId="5542"/>
    <cellStyle name="Porcentaje 6" xfId="7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4</xdr:col>
      <xdr:colOff>1001713</xdr:colOff>
      <xdr:row>16</xdr:row>
      <xdr:rowOff>85725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xmlns="" id="{351EEC4A-B7C7-46F7-A217-448724F25FAF}"/>
            </a:ext>
          </a:extLst>
        </xdr:cNvPr>
        <xdr:cNvSpPr/>
      </xdr:nvSpPr>
      <xdr:spPr>
        <a:xfrm>
          <a:off x="6848475" y="2428875"/>
          <a:ext cx="2278063" cy="247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22</xdr:row>
      <xdr:rowOff>161924</xdr:rowOff>
    </xdr:from>
    <xdr:to>
      <xdr:col>5</xdr:col>
      <xdr:colOff>639763</xdr:colOff>
      <xdr:row>24</xdr:row>
      <xdr:rowOff>57149</xdr:rowOff>
    </xdr:to>
    <xdr:sp macro="" textlink="">
      <xdr:nvSpPr>
        <xdr:cNvPr id="3" name="Rectángulo 3">
          <a:extLst>
            <a:ext uri="{FF2B5EF4-FFF2-40B4-BE49-F238E27FC236}">
              <a16:creationId xmlns:a16="http://schemas.microsoft.com/office/drawing/2014/main" xmlns="" id="{8892293F-FA0C-4E86-AAC7-C2153B892E2C}"/>
            </a:ext>
          </a:extLst>
        </xdr:cNvPr>
        <xdr:cNvSpPr/>
      </xdr:nvSpPr>
      <xdr:spPr>
        <a:xfrm>
          <a:off x="8124825" y="3724274"/>
          <a:ext cx="2278063" cy="219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34</xdr:row>
      <xdr:rowOff>0</xdr:rowOff>
    </xdr:from>
    <xdr:to>
      <xdr:col>4</xdr:col>
      <xdr:colOff>1001713</xdr:colOff>
      <xdr:row>35</xdr:row>
      <xdr:rowOff>142875</xdr:rowOff>
    </xdr:to>
    <xdr:sp macro="" textlink="">
      <xdr:nvSpPr>
        <xdr:cNvPr id="4" name="Rectángulo 4">
          <a:extLst>
            <a:ext uri="{FF2B5EF4-FFF2-40B4-BE49-F238E27FC236}">
              <a16:creationId xmlns:a16="http://schemas.microsoft.com/office/drawing/2014/main" xmlns="" id="{557CECB8-87DD-46CE-979C-4624D28E471E}"/>
            </a:ext>
          </a:extLst>
        </xdr:cNvPr>
        <xdr:cNvSpPr/>
      </xdr:nvSpPr>
      <xdr:spPr>
        <a:xfrm>
          <a:off x="6848475" y="5505450"/>
          <a:ext cx="2278063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40</xdr:row>
      <xdr:rowOff>104775</xdr:rowOff>
    </xdr:from>
    <xdr:to>
      <xdr:col>5</xdr:col>
      <xdr:colOff>639763</xdr:colOff>
      <xdr:row>42</xdr:row>
      <xdr:rowOff>85725</xdr:rowOff>
    </xdr:to>
    <xdr:sp macro="" textlink="">
      <xdr:nvSpPr>
        <xdr:cNvPr id="5" name="Rectángulo 5">
          <a:extLst>
            <a:ext uri="{FF2B5EF4-FFF2-40B4-BE49-F238E27FC236}">
              <a16:creationId xmlns:a16="http://schemas.microsoft.com/office/drawing/2014/main" xmlns="" id="{DC6C6EBC-51BE-4297-B968-43B4678687DA}"/>
            </a:ext>
          </a:extLst>
        </xdr:cNvPr>
        <xdr:cNvSpPr/>
      </xdr:nvSpPr>
      <xdr:spPr>
        <a:xfrm>
          <a:off x="8124825" y="6581775"/>
          <a:ext cx="2278063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44</xdr:row>
      <xdr:rowOff>161924</xdr:rowOff>
    </xdr:from>
    <xdr:to>
      <xdr:col>5</xdr:col>
      <xdr:colOff>639763</xdr:colOff>
      <xdr:row>46</xdr:row>
      <xdr:rowOff>104775</xdr:rowOff>
    </xdr:to>
    <xdr:sp macro="" textlink="">
      <xdr:nvSpPr>
        <xdr:cNvPr id="6" name="Rectángulo 6">
          <a:extLst>
            <a:ext uri="{FF2B5EF4-FFF2-40B4-BE49-F238E27FC236}">
              <a16:creationId xmlns:a16="http://schemas.microsoft.com/office/drawing/2014/main" xmlns="" id="{A5572FD4-AC46-4EF0-9569-DBE049D0766D}"/>
            </a:ext>
          </a:extLst>
        </xdr:cNvPr>
        <xdr:cNvSpPr/>
      </xdr:nvSpPr>
      <xdr:spPr>
        <a:xfrm>
          <a:off x="8124825" y="7286624"/>
          <a:ext cx="2278063" cy="2667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49</xdr:row>
      <xdr:rowOff>161924</xdr:rowOff>
    </xdr:from>
    <xdr:to>
      <xdr:col>5</xdr:col>
      <xdr:colOff>639763</xdr:colOff>
      <xdr:row>52</xdr:row>
      <xdr:rowOff>0</xdr:rowOff>
    </xdr:to>
    <xdr:sp macro="" textlink="">
      <xdr:nvSpPr>
        <xdr:cNvPr id="7" name="Rectángulo 7">
          <a:extLst>
            <a:ext uri="{FF2B5EF4-FFF2-40B4-BE49-F238E27FC236}">
              <a16:creationId xmlns:a16="http://schemas.microsoft.com/office/drawing/2014/main" xmlns="" id="{0BE775CF-2B16-4CE4-9261-514EF8C73679}"/>
            </a:ext>
          </a:extLst>
        </xdr:cNvPr>
        <xdr:cNvSpPr/>
      </xdr:nvSpPr>
      <xdr:spPr>
        <a:xfrm>
          <a:off x="8124825" y="8096249"/>
          <a:ext cx="2278063" cy="323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77</xdr:row>
      <xdr:rowOff>161924</xdr:rowOff>
    </xdr:from>
    <xdr:to>
      <xdr:col>4</xdr:col>
      <xdr:colOff>1001713</xdr:colOff>
      <xdr:row>79</xdr:row>
      <xdr:rowOff>114299</xdr:rowOff>
    </xdr:to>
    <xdr:sp macro="" textlink="">
      <xdr:nvSpPr>
        <xdr:cNvPr id="8" name="Rectángulo 9">
          <a:extLst>
            <a:ext uri="{FF2B5EF4-FFF2-40B4-BE49-F238E27FC236}">
              <a16:creationId xmlns:a16="http://schemas.microsoft.com/office/drawing/2014/main" xmlns="" id="{76A68CC5-CE89-44F0-846F-0B779EC573B1}"/>
            </a:ext>
          </a:extLst>
        </xdr:cNvPr>
        <xdr:cNvSpPr/>
      </xdr:nvSpPr>
      <xdr:spPr>
        <a:xfrm>
          <a:off x="6848475" y="14811374"/>
          <a:ext cx="2278063" cy="2762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28575</xdr:colOff>
      <xdr:row>92</xdr:row>
      <xdr:rowOff>0</xdr:rowOff>
    </xdr:from>
    <xdr:to>
      <xdr:col>4</xdr:col>
      <xdr:colOff>1030288</xdr:colOff>
      <xdr:row>93</xdr:row>
      <xdr:rowOff>123825</xdr:rowOff>
    </xdr:to>
    <xdr:sp macro="" textlink="">
      <xdr:nvSpPr>
        <xdr:cNvPr id="9" name="Rectángulo 10">
          <a:extLst>
            <a:ext uri="{FF2B5EF4-FFF2-40B4-BE49-F238E27FC236}">
              <a16:creationId xmlns:a16="http://schemas.microsoft.com/office/drawing/2014/main" xmlns="" id="{1405726A-F6F7-4C4D-B28F-94B7ECCA07F5}"/>
            </a:ext>
          </a:extLst>
        </xdr:cNvPr>
        <xdr:cNvSpPr/>
      </xdr:nvSpPr>
      <xdr:spPr>
        <a:xfrm>
          <a:off x="6877050" y="17078325"/>
          <a:ext cx="2278063" cy="2857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100</xdr:row>
      <xdr:rowOff>0</xdr:rowOff>
    </xdr:from>
    <xdr:to>
      <xdr:col>4</xdr:col>
      <xdr:colOff>1001713</xdr:colOff>
      <xdr:row>101</xdr:row>
      <xdr:rowOff>66675</xdr:rowOff>
    </xdr:to>
    <xdr:sp macro="" textlink="">
      <xdr:nvSpPr>
        <xdr:cNvPr id="10" name="Rectángulo 11">
          <a:extLst>
            <a:ext uri="{FF2B5EF4-FFF2-40B4-BE49-F238E27FC236}">
              <a16:creationId xmlns:a16="http://schemas.microsoft.com/office/drawing/2014/main" xmlns="" id="{B7F09F62-C344-498A-A623-AC21DF89E2E3}"/>
            </a:ext>
          </a:extLst>
        </xdr:cNvPr>
        <xdr:cNvSpPr/>
      </xdr:nvSpPr>
      <xdr:spPr>
        <a:xfrm>
          <a:off x="6848475" y="18373725"/>
          <a:ext cx="2278063" cy="2286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639763</xdr:colOff>
      <xdr:row>134</xdr:row>
      <xdr:rowOff>104775</xdr:rowOff>
    </xdr:to>
    <xdr:sp macro="" textlink="">
      <xdr:nvSpPr>
        <xdr:cNvPr id="11" name="Rectángulo 12">
          <a:extLst>
            <a:ext uri="{FF2B5EF4-FFF2-40B4-BE49-F238E27FC236}">
              <a16:creationId xmlns:a16="http://schemas.microsoft.com/office/drawing/2014/main" xmlns="" id="{CC53903A-0499-4B48-B8AB-89DF4D6D6F2D}"/>
            </a:ext>
          </a:extLst>
        </xdr:cNvPr>
        <xdr:cNvSpPr/>
      </xdr:nvSpPr>
      <xdr:spPr>
        <a:xfrm>
          <a:off x="8124825" y="25612725"/>
          <a:ext cx="2278063" cy="266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0</xdr:colOff>
      <xdr:row>170</xdr:row>
      <xdr:rowOff>161924</xdr:rowOff>
    </xdr:from>
    <xdr:to>
      <xdr:col>4</xdr:col>
      <xdr:colOff>1001713</xdr:colOff>
      <xdr:row>172</xdr:row>
      <xdr:rowOff>152399</xdr:rowOff>
    </xdr:to>
    <xdr:sp macro="" textlink="">
      <xdr:nvSpPr>
        <xdr:cNvPr id="12" name="Rectángulo 14">
          <a:extLst>
            <a:ext uri="{FF2B5EF4-FFF2-40B4-BE49-F238E27FC236}">
              <a16:creationId xmlns:a16="http://schemas.microsoft.com/office/drawing/2014/main" xmlns="" id="{816AA683-A832-4272-9212-86B131722D71}"/>
            </a:ext>
          </a:extLst>
        </xdr:cNvPr>
        <xdr:cNvSpPr/>
      </xdr:nvSpPr>
      <xdr:spPr>
        <a:xfrm>
          <a:off x="6848475" y="31765874"/>
          <a:ext cx="2278063" cy="3143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619125</xdr:colOff>
      <xdr:row>147</xdr:row>
      <xdr:rowOff>161924</xdr:rowOff>
    </xdr:from>
    <xdr:to>
      <xdr:col>4</xdr:col>
      <xdr:colOff>1620838</xdr:colOff>
      <xdr:row>149</xdr:row>
      <xdr:rowOff>95249</xdr:rowOff>
    </xdr:to>
    <xdr:sp macro="" textlink="">
      <xdr:nvSpPr>
        <xdr:cNvPr id="13" name="Rectángulo 15">
          <a:extLst>
            <a:ext uri="{FF2B5EF4-FFF2-40B4-BE49-F238E27FC236}">
              <a16:creationId xmlns:a16="http://schemas.microsoft.com/office/drawing/2014/main" xmlns="" id="{1438F27B-B999-4F55-9AC1-26A2EDD553B0}"/>
            </a:ext>
          </a:extLst>
        </xdr:cNvPr>
        <xdr:cNvSpPr/>
      </xdr:nvSpPr>
      <xdr:spPr>
        <a:xfrm>
          <a:off x="7467600" y="28041599"/>
          <a:ext cx="2278063" cy="2571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  <xdr:twoCellAnchor>
    <xdr:from>
      <xdr:col>3</xdr:col>
      <xdr:colOff>257175</xdr:colOff>
      <xdr:row>160</xdr:row>
      <xdr:rowOff>0</xdr:rowOff>
    </xdr:from>
    <xdr:to>
      <xdr:col>4</xdr:col>
      <xdr:colOff>1258888</xdr:colOff>
      <xdr:row>161</xdr:row>
      <xdr:rowOff>95250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xmlns="" id="{C921A92F-FE06-41C5-8CD8-1BD72A062BF1}"/>
            </a:ext>
          </a:extLst>
        </xdr:cNvPr>
        <xdr:cNvSpPr/>
      </xdr:nvSpPr>
      <xdr:spPr>
        <a:xfrm>
          <a:off x="7105650" y="29984700"/>
          <a:ext cx="2278063" cy="2571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5</xdr:col>
      <xdr:colOff>30163</xdr:colOff>
      <xdr:row>10</xdr:row>
      <xdr:rowOff>104775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xmlns="" id="{A9FF7DA1-BB26-4301-AC40-12BD2381F4FC}"/>
            </a:ext>
          </a:extLst>
        </xdr:cNvPr>
        <xdr:cNvSpPr/>
      </xdr:nvSpPr>
      <xdr:spPr>
        <a:xfrm>
          <a:off x="5400675" y="1457325"/>
          <a:ext cx="2278063" cy="266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4</xdr:col>
      <xdr:colOff>163513</xdr:colOff>
      <xdr:row>18</xdr:row>
      <xdr:rowOff>90488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xmlns="" id="{2C91D1C5-0E04-4B21-B231-B5549C63B405}"/>
            </a:ext>
          </a:extLst>
        </xdr:cNvPr>
        <xdr:cNvSpPr/>
      </xdr:nvSpPr>
      <xdr:spPr>
        <a:xfrm>
          <a:off x="5667375" y="3333750"/>
          <a:ext cx="2582863" cy="28098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4">
          <cell r="B4">
            <v>670592.59</v>
          </cell>
        </row>
        <row r="11">
          <cell r="B11">
            <v>670592.59</v>
          </cell>
        </row>
        <row r="13">
          <cell r="B13">
            <v>102324064.15000001</v>
          </cell>
        </row>
        <row r="14">
          <cell r="B14">
            <v>65274562</v>
          </cell>
        </row>
        <row r="15">
          <cell r="B15">
            <v>37049502.149999999</v>
          </cell>
        </row>
        <row r="22">
          <cell r="B22">
            <v>0</v>
          </cell>
          <cell r="C22">
            <v>0</v>
          </cell>
        </row>
        <row r="24">
          <cell r="B24">
            <v>102994656.74000001</v>
          </cell>
        </row>
        <row r="27">
          <cell r="B27">
            <v>764055.86</v>
          </cell>
        </row>
        <row r="29">
          <cell r="B29">
            <v>0</v>
          </cell>
        </row>
        <row r="30">
          <cell r="B30">
            <v>764055.86</v>
          </cell>
        </row>
        <row r="32">
          <cell r="B32">
            <v>91574562</v>
          </cell>
        </row>
        <row r="34">
          <cell r="B34">
            <v>91574562</v>
          </cell>
        </row>
        <row r="55">
          <cell r="B55">
            <v>225596.34</v>
          </cell>
        </row>
        <row r="56">
          <cell r="B56">
            <v>225596.34</v>
          </cell>
          <cell r="C56">
            <v>438461.82</v>
          </cell>
        </row>
        <row r="64">
          <cell r="B64">
            <v>92564214.200000003</v>
          </cell>
        </row>
        <row r="66">
          <cell r="B66">
            <v>10430442.540000007</v>
          </cell>
        </row>
      </sheetData>
      <sheetData sheetId="2">
        <row r="5">
          <cell r="B5">
            <v>20520157.93</v>
          </cell>
          <cell r="E5">
            <v>223859.88</v>
          </cell>
          <cell r="F5">
            <v>292093.44</v>
          </cell>
        </row>
        <row r="19">
          <cell r="B19">
            <v>26074272.109999999</v>
          </cell>
        </row>
        <row r="21">
          <cell r="B21">
            <v>-25233430.870000005</v>
          </cell>
        </row>
        <row r="36">
          <cell r="E36">
            <v>10430442.540000007</v>
          </cell>
          <cell r="F36">
            <v>413566.30000001192</v>
          </cell>
        </row>
        <row r="37">
          <cell r="E37">
            <v>10706696.75</v>
          </cell>
        </row>
      </sheetData>
      <sheetData sheetId="3"/>
      <sheetData sheetId="4"/>
      <sheetData sheetId="5">
        <row r="14">
          <cell r="B14">
            <v>4020068.05</v>
          </cell>
          <cell r="C14">
            <v>5042161.82</v>
          </cell>
        </row>
        <row r="32">
          <cell r="B32">
            <v>2366700</v>
          </cell>
          <cell r="C32">
            <v>5050433.0599999996</v>
          </cell>
        </row>
        <row r="33">
          <cell r="B33">
            <v>12241173.370000005</v>
          </cell>
          <cell r="C33">
            <v>1006398.1599999964</v>
          </cell>
        </row>
      </sheetData>
      <sheetData sheetId="6"/>
      <sheetData sheetId="7"/>
      <sheetData sheetId="8"/>
      <sheetData sheetId="9">
        <row r="9">
          <cell r="H9">
            <v>2179570</v>
          </cell>
          <cell r="I9">
            <v>2179570</v>
          </cell>
        </row>
        <row r="10">
          <cell r="H10">
            <v>15241678.049999999</v>
          </cell>
          <cell r="I10">
            <v>14940447.623999998</v>
          </cell>
        </row>
        <row r="11">
          <cell r="H11">
            <v>8653024.0700000003</v>
          </cell>
          <cell r="I11">
            <v>8113413.1000000034</v>
          </cell>
        </row>
      </sheetData>
      <sheetData sheetId="10">
        <row r="3">
          <cell r="D3">
            <v>281.68</v>
          </cell>
        </row>
        <row r="4">
          <cell r="D4">
            <v>20519876.25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F15">
            <v>102994656.74000001</v>
          </cell>
        </row>
      </sheetData>
      <sheetData sheetId="22"/>
      <sheetData sheetId="23"/>
      <sheetData sheetId="24">
        <row r="43">
          <cell r="E43">
            <v>0</v>
          </cell>
        </row>
        <row r="48">
          <cell r="E48">
            <v>0</v>
          </cell>
        </row>
        <row r="76">
          <cell r="D76">
            <v>115256228.91000001</v>
          </cell>
          <cell r="E76">
            <v>92338617.859999999</v>
          </cell>
          <cell r="G76">
            <v>22917611.050000004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6600"/>
    <pageSetUpPr fitToPage="1"/>
  </sheetPr>
  <dimension ref="A1:D56"/>
  <sheetViews>
    <sheetView workbookViewId="0">
      <selection activeCell="F20" sqref="F20"/>
    </sheetView>
  </sheetViews>
  <sheetFormatPr baseColWidth="10" defaultColWidth="14.42578125" defaultRowHeight="15" customHeight="1"/>
  <cols>
    <col min="1" max="1" width="14.85546875" style="5" customWidth="1"/>
    <col min="2" max="2" width="95.85546875" style="5" customWidth="1"/>
    <col min="3" max="26" width="12.85546875" style="5" customWidth="1"/>
    <col min="27" max="16384" width="14.42578125" style="5"/>
  </cols>
  <sheetData>
    <row r="1" spans="1:4" ht="11.25" customHeight="1">
      <c r="A1" s="1" t="s">
        <v>0</v>
      </c>
      <c r="B1" s="2"/>
      <c r="C1" s="3" t="s">
        <v>1</v>
      </c>
      <c r="D1" s="4">
        <v>2025</v>
      </c>
    </row>
    <row r="2" spans="1:4" ht="11.25" customHeight="1">
      <c r="A2" s="6" t="s">
        <v>2</v>
      </c>
      <c r="B2" s="7"/>
      <c r="C2" s="8" t="s">
        <v>3</v>
      </c>
      <c r="D2" s="9" t="s">
        <v>4</v>
      </c>
    </row>
    <row r="3" spans="1:4" ht="11.25" customHeight="1">
      <c r="A3" s="6" t="s">
        <v>5</v>
      </c>
      <c r="B3" s="7"/>
      <c r="C3" s="10" t="s">
        <v>6</v>
      </c>
      <c r="D3" s="11">
        <v>2</v>
      </c>
    </row>
    <row r="4" spans="1:4" ht="11.25" customHeight="1">
      <c r="A4" s="12" t="s">
        <v>7</v>
      </c>
      <c r="B4" s="13"/>
      <c r="C4" s="14"/>
      <c r="D4" s="15"/>
    </row>
    <row r="5" spans="1:4" ht="15" customHeight="1">
      <c r="A5" s="16" t="s">
        <v>8</v>
      </c>
      <c r="B5" s="17" t="s">
        <v>9</v>
      </c>
      <c r="C5" s="18"/>
      <c r="D5" s="18"/>
    </row>
    <row r="6" spans="1:4" ht="12.75">
      <c r="A6" s="19"/>
      <c r="B6" s="20"/>
      <c r="C6" s="18"/>
      <c r="D6" s="18"/>
    </row>
    <row r="7" spans="1:4" ht="12.75">
      <c r="A7" s="21"/>
      <c r="B7" s="22" t="s">
        <v>10</v>
      </c>
      <c r="C7" s="18"/>
      <c r="D7" s="18"/>
    </row>
    <row r="8" spans="1:4" ht="12.75">
      <c r="A8" s="21"/>
      <c r="B8" s="22"/>
      <c r="C8" s="18"/>
      <c r="D8" s="18"/>
    </row>
    <row r="9" spans="1:4" ht="12.75">
      <c r="A9" s="21"/>
      <c r="B9" s="23" t="s">
        <v>11</v>
      </c>
      <c r="C9" s="18"/>
      <c r="D9" s="18"/>
    </row>
    <row r="10" spans="1:4" ht="12.75">
      <c r="A10" s="24" t="s">
        <v>12</v>
      </c>
      <c r="B10" s="25" t="s">
        <v>13</v>
      </c>
      <c r="C10" s="18"/>
      <c r="D10" s="18"/>
    </row>
    <row r="11" spans="1:4" ht="12.75">
      <c r="A11" s="24" t="s">
        <v>14</v>
      </c>
      <c r="B11" s="25" t="s">
        <v>15</v>
      </c>
      <c r="C11" s="18"/>
      <c r="D11" s="18"/>
    </row>
    <row r="12" spans="1:4" ht="12.75">
      <c r="A12" s="24" t="s">
        <v>16</v>
      </c>
      <c r="B12" s="25" t="s">
        <v>17</v>
      </c>
      <c r="C12" s="18"/>
      <c r="D12" s="18"/>
    </row>
    <row r="13" spans="1:4" ht="12.75">
      <c r="A13" s="24" t="s">
        <v>18</v>
      </c>
      <c r="B13" s="25" t="s">
        <v>19</v>
      </c>
      <c r="C13" s="18"/>
      <c r="D13" s="18"/>
    </row>
    <row r="14" spans="1:4" ht="12.75">
      <c r="A14" s="24" t="s">
        <v>20</v>
      </c>
      <c r="B14" s="25" t="s">
        <v>21</v>
      </c>
      <c r="C14" s="18"/>
      <c r="D14" s="18"/>
    </row>
    <row r="15" spans="1:4" ht="12.75">
      <c r="A15" s="24" t="s">
        <v>22</v>
      </c>
      <c r="B15" s="25" t="s">
        <v>23</v>
      </c>
      <c r="C15" s="18"/>
      <c r="D15" s="18"/>
    </row>
    <row r="16" spans="1:4" ht="12.75">
      <c r="A16" s="24" t="s">
        <v>24</v>
      </c>
      <c r="B16" s="25" t="s">
        <v>25</v>
      </c>
      <c r="C16" s="18"/>
      <c r="D16" s="18"/>
    </row>
    <row r="17" spans="1:2" ht="12.75">
      <c r="A17" s="24" t="s">
        <v>26</v>
      </c>
      <c r="B17" s="25" t="s">
        <v>27</v>
      </c>
    </row>
    <row r="18" spans="1:2" ht="12.75">
      <c r="A18" s="24" t="s">
        <v>28</v>
      </c>
      <c r="B18" s="25" t="s">
        <v>29</v>
      </c>
    </row>
    <row r="19" spans="1:2" ht="12.75">
      <c r="A19" s="24" t="s">
        <v>30</v>
      </c>
      <c r="B19" s="25" t="s">
        <v>31</v>
      </c>
    </row>
    <row r="20" spans="1:2" ht="12.75">
      <c r="A20" s="24" t="s">
        <v>32</v>
      </c>
      <c r="B20" s="25" t="s">
        <v>33</v>
      </c>
    </row>
    <row r="21" spans="1:2" ht="12.75">
      <c r="A21" s="24" t="s">
        <v>34</v>
      </c>
      <c r="B21" s="25" t="s">
        <v>35</v>
      </c>
    </row>
    <row r="22" spans="1:2" ht="12.75">
      <c r="A22" s="24" t="s">
        <v>36</v>
      </c>
      <c r="B22" s="25" t="s">
        <v>37</v>
      </c>
    </row>
    <row r="23" spans="1:2" ht="12.75">
      <c r="A23" s="24" t="s">
        <v>38</v>
      </c>
      <c r="B23" s="25" t="s">
        <v>39</v>
      </c>
    </row>
    <row r="24" spans="1:2" ht="12.75">
      <c r="A24" s="24" t="s">
        <v>40</v>
      </c>
      <c r="B24" s="25" t="s">
        <v>41</v>
      </c>
    </row>
    <row r="25" spans="1:2" ht="12.75">
      <c r="A25" s="24" t="s">
        <v>42</v>
      </c>
      <c r="B25" s="25" t="s">
        <v>43</v>
      </c>
    </row>
    <row r="26" spans="1:2" ht="12.75">
      <c r="A26" s="24" t="s">
        <v>44</v>
      </c>
      <c r="B26" s="25" t="s">
        <v>45</v>
      </c>
    </row>
    <row r="27" spans="1:2" ht="12.75">
      <c r="A27" s="24" t="s">
        <v>46</v>
      </c>
      <c r="B27" s="25" t="s">
        <v>47</v>
      </c>
    </row>
    <row r="28" spans="1:2" ht="12.75">
      <c r="A28" s="24" t="s">
        <v>48</v>
      </c>
      <c r="B28" s="25" t="s">
        <v>49</v>
      </c>
    </row>
    <row r="29" spans="1:2" ht="12.75">
      <c r="A29" s="24" t="s">
        <v>50</v>
      </c>
      <c r="B29" s="25" t="s">
        <v>51</v>
      </c>
    </row>
    <row r="30" spans="1:2" ht="12.75">
      <c r="A30" s="24" t="s">
        <v>52</v>
      </c>
      <c r="B30" s="25" t="s">
        <v>53</v>
      </c>
    </row>
    <row r="31" spans="1:2" ht="12.75">
      <c r="A31" s="24" t="s">
        <v>54</v>
      </c>
      <c r="B31" s="25" t="s">
        <v>55</v>
      </c>
    </row>
    <row r="32" spans="1:2" ht="12.75">
      <c r="A32" s="24" t="s">
        <v>56</v>
      </c>
      <c r="B32" s="25" t="s">
        <v>57</v>
      </c>
    </row>
    <row r="33" spans="1:2" ht="12.75">
      <c r="A33" s="26"/>
      <c r="B33" s="27"/>
    </row>
    <row r="34" spans="1:2" ht="12.75">
      <c r="A34" s="26"/>
      <c r="B34" s="27"/>
    </row>
    <row r="35" spans="1:2" ht="12.75">
      <c r="A35" s="28" t="s">
        <v>58</v>
      </c>
      <c r="B35" s="29" t="s">
        <v>59</v>
      </c>
    </row>
    <row r="36" spans="1:2" ht="12.75">
      <c r="A36" s="28" t="s">
        <v>60</v>
      </c>
      <c r="B36" s="29" t="s">
        <v>61</v>
      </c>
    </row>
    <row r="37" spans="1:2" ht="12.75">
      <c r="A37" s="30"/>
      <c r="B37" s="25"/>
    </row>
    <row r="38" spans="1:2" ht="12.75">
      <c r="A38" s="30"/>
      <c r="B38" s="22" t="s">
        <v>62</v>
      </c>
    </row>
    <row r="39" spans="1:2" ht="12.75">
      <c r="A39" s="30" t="s">
        <v>63</v>
      </c>
      <c r="B39" s="29" t="s">
        <v>64</v>
      </c>
    </row>
    <row r="40" spans="1:2" ht="12.75">
      <c r="A40" s="30"/>
      <c r="B40" s="29" t="s">
        <v>65</v>
      </c>
    </row>
    <row r="41" spans="1:2" ht="12.75">
      <c r="A41" s="30"/>
      <c r="B41" s="31" t="s">
        <v>66</v>
      </c>
    </row>
    <row r="42" spans="1:2" ht="12.75">
      <c r="A42" s="30"/>
      <c r="B42" s="31" t="s">
        <v>67</v>
      </c>
    </row>
    <row r="43" spans="1:2" ht="9.75" customHeight="1" thickBot="1">
      <c r="A43" s="32"/>
      <c r="B43" s="33"/>
    </row>
    <row r="44" spans="1:2" ht="9.75" customHeight="1">
      <c r="A44" s="18"/>
      <c r="B44" s="18"/>
    </row>
    <row r="45" spans="1:2" ht="32.25" customHeight="1">
      <c r="A45" s="34" t="s">
        <v>68</v>
      </c>
      <c r="B45" s="35"/>
    </row>
    <row r="46" spans="1:2" ht="32.25" customHeight="1">
      <c r="A46" s="36"/>
    </row>
    <row r="47" spans="1:2" ht="32.25" customHeight="1">
      <c r="A47" s="36"/>
    </row>
    <row r="49" spans="2:2" ht="15" customHeight="1">
      <c r="B49" s="37" t="str">
        <f>[1]Hoja2!A1</f>
        <v>Ing. Marisol Suárez Correa</v>
      </c>
    </row>
    <row r="50" spans="2:2" ht="15" customHeight="1">
      <c r="B50" s="38" t="str">
        <f>[1]Hoja2!A2</f>
        <v>Presidenta Suplente del Comité</v>
      </c>
    </row>
    <row r="51" spans="2:2" ht="15" customHeight="1">
      <c r="B51" s="38"/>
    </row>
    <row r="52" spans="2:2" ht="15" customHeight="1">
      <c r="B52" s="38"/>
    </row>
    <row r="55" spans="2:2" ht="15" customHeight="1">
      <c r="B55" s="37" t="str">
        <f>[1]Hoja2!C1</f>
        <v xml:space="preserve">C.P. Juan  Lara Centeno </v>
      </c>
    </row>
    <row r="56" spans="2:2" ht="15" customHeight="1">
      <c r="B56" s="38" t="str">
        <f>[1]Hoja2!C2</f>
        <v xml:space="preserve">Dirección de Control y Seguimiento de Fideicomisos </v>
      </c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</hyperlinks>
  <pageMargins left="0.70866141732283472" right="0.70866141732283472" top="0.74803149606299213" bottom="0.74803149606299213" header="0" footer="0"/>
  <pageSetup scale="6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27"/>
  <sheetViews>
    <sheetView topLeftCell="A187" zoomScale="85" zoomScaleNormal="85" workbookViewId="0">
      <selection activeCell="G166" sqref="G1:H1048576"/>
    </sheetView>
  </sheetViews>
  <sheetFormatPr baseColWidth="10" defaultColWidth="14.42578125" defaultRowHeight="15" customHeight="1"/>
  <cols>
    <col min="1" max="1" width="10" style="5" customWidth="1"/>
    <col min="2" max="2" width="87.42578125" style="5" customWidth="1"/>
    <col min="3" max="3" width="15.85546875" style="5" customWidth="1"/>
    <col min="4" max="4" width="13.28515625" style="5" customWidth="1"/>
    <col min="5" max="5" width="14" style="5" customWidth="1"/>
    <col min="6" max="6" width="9.140625" style="5" customWidth="1"/>
    <col min="7" max="7" width="14.5703125" style="5" hidden="1" customWidth="1"/>
    <col min="8" max="8" width="13" style="5" hidden="1" customWidth="1"/>
    <col min="9" max="26" width="9.140625" style="5" customWidth="1"/>
    <col min="27" max="16384" width="14.42578125" style="5"/>
  </cols>
  <sheetData>
    <row r="1" spans="1:8" ht="11.25" customHeight="1">
      <c r="A1" s="39" t="s">
        <v>0</v>
      </c>
      <c r="B1" s="7"/>
      <c r="C1" s="7"/>
      <c r="D1" s="40" t="s">
        <v>1</v>
      </c>
      <c r="E1" s="41">
        <f>'Notas a los Edos Financiero '!D1</f>
        <v>2025</v>
      </c>
    </row>
    <row r="2" spans="1:8" ht="11.25" customHeight="1">
      <c r="A2" s="39" t="s">
        <v>69</v>
      </c>
      <c r="B2" s="7"/>
      <c r="C2" s="7"/>
      <c r="D2" s="40" t="s">
        <v>3</v>
      </c>
      <c r="E2" s="41" t="str">
        <f>'Notas a los Edos Financiero '!D2</f>
        <v>Trimestral</v>
      </c>
    </row>
    <row r="3" spans="1:8" ht="11.25" customHeight="1">
      <c r="A3" s="39" t="s">
        <v>70</v>
      </c>
      <c r="B3" s="7"/>
      <c r="C3" s="7"/>
      <c r="D3" s="40" t="s">
        <v>6</v>
      </c>
      <c r="E3" s="41">
        <f>'Notas a los Edos Financiero '!D3</f>
        <v>2</v>
      </c>
    </row>
    <row r="4" spans="1:8" ht="11.25" customHeight="1">
      <c r="A4" s="39" t="s">
        <v>7</v>
      </c>
      <c r="B4" s="7"/>
      <c r="C4" s="7"/>
      <c r="D4" s="42"/>
      <c r="E4" s="42"/>
    </row>
    <row r="5" spans="1:8" ht="9.75" customHeight="1">
      <c r="A5" s="43" t="s">
        <v>71</v>
      </c>
      <c r="B5" s="44"/>
      <c r="C5" s="44"/>
      <c r="D5" s="45"/>
      <c r="E5" s="44"/>
    </row>
    <row r="6" spans="1:8" ht="9.75" customHeight="1">
      <c r="A6" s="46"/>
      <c r="B6" s="46"/>
      <c r="C6" s="46"/>
      <c r="D6" s="47"/>
      <c r="E6" s="46"/>
    </row>
    <row r="7" spans="1:8" ht="12.75">
      <c r="A7" s="44" t="s">
        <v>72</v>
      </c>
      <c r="B7" s="44"/>
      <c r="C7" s="44"/>
      <c r="D7" s="45"/>
      <c r="E7" s="44"/>
    </row>
    <row r="8" spans="1:8" ht="12.75">
      <c r="A8" s="48" t="s">
        <v>73</v>
      </c>
      <c r="B8" s="48" t="s">
        <v>74</v>
      </c>
      <c r="C8" s="49" t="s">
        <v>75</v>
      </c>
      <c r="D8" s="50" t="s">
        <v>76</v>
      </c>
      <c r="E8" s="49" t="s">
        <v>77</v>
      </c>
    </row>
    <row r="9" spans="1:8" ht="12.75">
      <c r="A9" s="51">
        <v>4000</v>
      </c>
      <c r="B9" s="52" t="s">
        <v>13</v>
      </c>
      <c r="C9" s="53">
        <f>+C10+C57</f>
        <v>102994656.74000001</v>
      </c>
      <c r="D9" s="54"/>
      <c r="E9" s="46"/>
      <c r="G9" s="55">
        <f>+'[1]0311_ACT_PEGT_FAC_2402'!B13+'[1]0311_ACT_PEGT_FAC_2402'!B4</f>
        <v>102994656.74000001</v>
      </c>
      <c r="H9" s="56">
        <f>+C9-G9</f>
        <v>0</v>
      </c>
    </row>
    <row r="10" spans="1:8" ht="12.75">
      <c r="A10" s="51">
        <v>4100</v>
      </c>
      <c r="B10" s="52" t="s">
        <v>78</v>
      </c>
      <c r="C10" s="57">
        <f>+C11+C21+C27+C30+C36+C39+C48</f>
        <v>670592.59</v>
      </c>
      <c r="D10" s="54"/>
      <c r="E10" s="46"/>
    </row>
    <row r="11" spans="1:8" ht="12.75">
      <c r="A11" s="58">
        <v>4110</v>
      </c>
      <c r="B11" s="52" t="s">
        <v>79</v>
      </c>
      <c r="C11" s="57">
        <f>+C12+C13+C14+C15+C16+C17+C18+C19+C20</f>
        <v>0</v>
      </c>
      <c r="D11" s="54" t="str">
        <f t="shared" ref="D11:D20" si="0">IFERROR(C11/$C$12,"")</f>
        <v/>
      </c>
      <c r="E11" s="46"/>
    </row>
    <row r="12" spans="1:8" ht="12.75">
      <c r="A12" s="59">
        <v>4111</v>
      </c>
      <c r="B12" s="18" t="s">
        <v>80</v>
      </c>
      <c r="C12" s="60">
        <v>0</v>
      </c>
      <c r="D12" s="54" t="str">
        <f t="shared" si="0"/>
        <v/>
      </c>
      <c r="E12" s="46"/>
    </row>
    <row r="13" spans="1:8" ht="12.75">
      <c r="A13" s="59">
        <v>4112</v>
      </c>
      <c r="B13" s="18" t="s">
        <v>81</v>
      </c>
      <c r="C13" s="60">
        <v>0</v>
      </c>
      <c r="D13" s="54" t="str">
        <f t="shared" si="0"/>
        <v/>
      </c>
      <c r="E13" s="46"/>
    </row>
    <row r="14" spans="1:8" ht="12.75">
      <c r="A14" s="59">
        <v>4113</v>
      </c>
      <c r="B14" s="18" t="s">
        <v>82</v>
      </c>
      <c r="C14" s="60">
        <v>0</v>
      </c>
      <c r="D14" s="54" t="str">
        <f t="shared" si="0"/>
        <v/>
      </c>
      <c r="E14" s="46"/>
    </row>
    <row r="15" spans="1:8" ht="12.75">
      <c r="A15" s="59">
        <v>4114</v>
      </c>
      <c r="B15" s="18" t="s">
        <v>83</v>
      </c>
      <c r="C15" s="60">
        <v>0</v>
      </c>
      <c r="D15" s="54" t="str">
        <f t="shared" si="0"/>
        <v/>
      </c>
      <c r="E15" s="46"/>
    </row>
    <row r="16" spans="1:8" ht="12.75">
      <c r="A16" s="59">
        <v>4115</v>
      </c>
      <c r="B16" s="18" t="s">
        <v>84</v>
      </c>
      <c r="C16" s="60">
        <v>0</v>
      </c>
      <c r="D16" s="54" t="str">
        <f t="shared" si="0"/>
        <v/>
      </c>
      <c r="E16" s="46"/>
    </row>
    <row r="17" spans="1:5" ht="12.75">
      <c r="A17" s="59">
        <v>4116</v>
      </c>
      <c r="B17" s="18" t="s">
        <v>85</v>
      </c>
      <c r="C17" s="60">
        <v>0</v>
      </c>
      <c r="D17" s="54" t="str">
        <f t="shared" si="0"/>
        <v/>
      </c>
      <c r="E17" s="46"/>
    </row>
    <row r="18" spans="1:5" ht="12.75">
      <c r="A18" s="59">
        <v>4117</v>
      </c>
      <c r="B18" s="18" t="s">
        <v>86</v>
      </c>
      <c r="C18" s="60">
        <v>0</v>
      </c>
      <c r="D18" s="54" t="str">
        <f t="shared" si="0"/>
        <v/>
      </c>
      <c r="E18" s="46"/>
    </row>
    <row r="19" spans="1:5" ht="25.5">
      <c r="A19" s="59">
        <v>4118</v>
      </c>
      <c r="B19" s="61" t="s">
        <v>87</v>
      </c>
      <c r="C19" s="60">
        <v>0</v>
      </c>
      <c r="D19" s="54" t="str">
        <f t="shared" si="0"/>
        <v/>
      </c>
      <c r="E19" s="46"/>
    </row>
    <row r="20" spans="1:5" ht="12.75">
      <c r="A20" s="59">
        <v>4119</v>
      </c>
      <c r="B20" s="18" t="s">
        <v>88</v>
      </c>
      <c r="C20" s="60">
        <v>0</v>
      </c>
      <c r="D20" s="54" t="str">
        <f t="shared" si="0"/>
        <v/>
      </c>
      <c r="E20" s="46"/>
    </row>
    <row r="21" spans="1:5" ht="12.75">
      <c r="A21" s="58">
        <v>4120</v>
      </c>
      <c r="B21" s="52" t="s">
        <v>89</v>
      </c>
      <c r="C21" s="57">
        <f>+C22+C23+C24+C25+C26</f>
        <v>0</v>
      </c>
      <c r="D21" s="54" t="str">
        <f t="shared" ref="D21:D26" si="1">IFERROR(C21/$C$21,"")</f>
        <v/>
      </c>
      <c r="E21" s="46"/>
    </row>
    <row r="22" spans="1:5" ht="12.75">
      <c r="A22" s="59">
        <v>4121</v>
      </c>
      <c r="B22" s="18" t="s">
        <v>90</v>
      </c>
      <c r="C22" s="60">
        <v>0</v>
      </c>
      <c r="D22" s="54" t="str">
        <f t="shared" si="1"/>
        <v/>
      </c>
      <c r="E22" s="46"/>
    </row>
    <row r="23" spans="1:5" ht="12.75">
      <c r="A23" s="59">
        <v>4122</v>
      </c>
      <c r="B23" s="18" t="s">
        <v>91</v>
      </c>
      <c r="C23" s="60">
        <v>0</v>
      </c>
      <c r="D23" s="54" t="str">
        <f t="shared" si="1"/>
        <v/>
      </c>
      <c r="E23" s="46"/>
    </row>
    <row r="24" spans="1:5" ht="12.75">
      <c r="A24" s="59">
        <v>4123</v>
      </c>
      <c r="B24" s="18" t="s">
        <v>92</v>
      </c>
      <c r="C24" s="60">
        <v>0</v>
      </c>
      <c r="D24" s="54" t="str">
        <f t="shared" si="1"/>
        <v/>
      </c>
      <c r="E24" s="46"/>
    </row>
    <row r="25" spans="1:5" ht="12.75">
      <c r="A25" s="59">
        <v>4124</v>
      </c>
      <c r="B25" s="18" t="s">
        <v>93</v>
      </c>
      <c r="C25" s="60">
        <v>0</v>
      </c>
      <c r="D25" s="54" t="str">
        <f t="shared" si="1"/>
        <v/>
      </c>
      <c r="E25" s="46"/>
    </row>
    <row r="26" spans="1:5" ht="12.75">
      <c r="A26" s="59">
        <v>4129</v>
      </c>
      <c r="B26" s="18" t="s">
        <v>94</v>
      </c>
      <c r="C26" s="60">
        <v>0</v>
      </c>
      <c r="D26" s="54" t="str">
        <f t="shared" si="1"/>
        <v/>
      </c>
      <c r="E26" s="46"/>
    </row>
    <row r="27" spans="1:5" ht="12.75">
      <c r="A27" s="58">
        <v>4130</v>
      </c>
      <c r="B27" s="52" t="s">
        <v>95</v>
      </c>
      <c r="C27" s="57">
        <f>+C28+C29</f>
        <v>0</v>
      </c>
      <c r="D27" s="54" t="str">
        <f t="shared" ref="D27:D29" si="2">IFERROR(C27/$C$27,"")</f>
        <v/>
      </c>
      <c r="E27" s="46"/>
    </row>
    <row r="28" spans="1:5" ht="12.75">
      <c r="A28" s="59">
        <v>4131</v>
      </c>
      <c r="B28" s="18" t="s">
        <v>96</v>
      </c>
      <c r="C28" s="60">
        <v>0</v>
      </c>
      <c r="D28" s="54" t="str">
        <f t="shared" si="2"/>
        <v/>
      </c>
      <c r="E28" s="46"/>
    </row>
    <row r="29" spans="1:5" ht="25.5">
      <c r="A29" s="59">
        <v>4132</v>
      </c>
      <c r="B29" s="61" t="s">
        <v>97</v>
      </c>
      <c r="C29" s="60">
        <v>0</v>
      </c>
      <c r="D29" s="54" t="str">
        <f t="shared" si="2"/>
        <v/>
      </c>
      <c r="E29" s="46"/>
    </row>
    <row r="30" spans="1:5" ht="12.75">
      <c r="A30" s="58">
        <v>4140</v>
      </c>
      <c r="B30" s="52" t="s">
        <v>98</v>
      </c>
      <c r="C30" s="57">
        <f>+C31+C32+C33+C34+C35</f>
        <v>0</v>
      </c>
      <c r="D30" s="54" t="str">
        <f t="shared" ref="D30:D35" si="3">IFERROR(C30/$C$30,"")</f>
        <v/>
      </c>
      <c r="E30" s="46"/>
    </row>
    <row r="31" spans="1:5" ht="12.75">
      <c r="A31" s="59">
        <v>4141</v>
      </c>
      <c r="B31" s="18" t="s">
        <v>99</v>
      </c>
      <c r="C31" s="60">
        <v>0</v>
      </c>
      <c r="D31" s="54" t="str">
        <f t="shared" si="3"/>
        <v/>
      </c>
      <c r="E31" s="46"/>
    </row>
    <row r="32" spans="1:5" ht="12.75">
      <c r="A32" s="59">
        <v>4143</v>
      </c>
      <c r="B32" s="18" t="s">
        <v>100</v>
      </c>
      <c r="C32" s="60">
        <v>0</v>
      </c>
      <c r="D32" s="54" t="str">
        <f t="shared" si="3"/>
        <v/>
      </c>
      <c r="E32" s="46"/>
    </row>
    <row r="33" spans="1:5" ht="12.75">
      <c r="A33" s="59">
        <v>4144</v>
      </c>
      <c r="B33" s="18" t="s">
        <v>101</v>
      </c>
      <c r="C33" s="60">
        <v>0</v>
      </c>
      <c r="D33" s="54" t="str">
        <f t="shared" si="3"/>
        <v/>
      </c>
      <c r="E33" s="46"/>
    </row>
    <row r="34" spans="1:5" ht="25.5">
      <c r="A34" s="59">
        <v>4145</v>
      </c>
      <c r="B34" s="61" t="s">
        <v>102</v>
      </c>
      <c r="C34" s="60">
        <v>0</v>
      </c>
      <c r="D34" s="54" t="str">
        <f t="shared" si="3"/>
        <v/>
      </c>
      <c r="E34" s="46"/>
    </row>
    <row r="35" spans="1:5" ht="12.75">
      <c r="A35" s="59">
        <v>4149</v>
      </c>
      <c r="B35" s="18" t="s">
        <v>103</v>
      </c>
      <c r="C35" s="60">
        <v>0</v>
      </c>
      <c r="D35" s="54" t="str">
        <f t="shared" si="3"/>
        <v/>
      </c>
      <c r="E35" s="46"/>
    </row>
    <row r="36" spans="1:5" ht="12.75">
      <c r="A36" s="58">
        <v>4150</v>
      </c>
      <c r="B36" s="52" t="s">
        <v>104</v>
      </c>
      <c r="C36" s="57">
        <f>+C37+C38</f>
        <v>0</v>
      </c>
      <c r="D36" s="54" t="str">
        <f t="shared" ref="D36:D38" si="4">IFERROR(C36/$C$36,"")</f>
        <v/>
      </c>
      <c r="E36" s="46"/>
    </row>
    <row r="37" spans="1:5" ht="12.75">
      <c r="A37" s="59">
        <v>4151</v>
      </c>
      <c r="B37" s="18" t="s">
        <v>104</v>
      </c>
      <c r="C37" s="60">
        <v>0</v>
      </c>
      <c r="D37" s="54" t="str">
        <f t="shared" si="4"/>
        <v/>
      </c>
      <c r="E37" s="46"/>
    </row>
    <row r="38" spans="1:5" ht="25.5">
      <c r="A38" s="59">
        <v>4154</v>
      </c>
      <c r="B38" s="61" t="s">
        <v>105</v>
      </c>
      <c r="C38" s="60">
        <v>0</v>
      </c>
      <c r="D38" s="54" t="str">
        <f t="shared" si="4"/>
        <v/>
      </c>
      <c r="E38" s="46"/>
    </row>
    <row r="39" spans="1:5" ht="12.75">
      <c r="A39" s="58">
        <v>4160</v>
      </c>
      <c r="B39" s="52" t="s">
        <v>106</v>
      </c>
      <c r="C39" s="57">
        <f>+C40+C41+C42+C43+C44+C45+C46+C47</f>
        <v>0</v>
      </c>
      <c r="D39" s="54" t="str">
        <f t="shared" ref="D39:D47" si="5">IFERROR(C39/$C$39,"")</f>
        <v/>
      </c>
      <c r="E39" s="46"/>
    </row>
    <row r="40" spans="1:5" ht="12.75">
      <c r="A40" s="59">
        <v>4161</v>
      </c>
      <c r="B40" s="18" t="s">
        <v>107</v>
      </c>
      <c r="C40" s="60">
        <v>0</v>
      </c>
      <c r="D40" s="54" t="str">
        <f t="shared" si="5"/>
        <v/>
      </c>
      <c r="E40" s="46"/>
    </row>
    <row r="41" spans="1:5" ht="12.75">
      <c r="A41" s="59">
        <v>4162</v>
      </c>
      <c r="B41" s="18" t="s">
        <v>108</v>
      </c>
      <c r="C41" s="60">
        <v>0</v>
      </c>
      <c r="D41" s="54" t="str">
        <f t="shared" si="5"/>
        <v/>
      </c>
      <c r="E41" s="46"/>
    </row>
    <row r="42" spans="1:5" ht="12.75">
      <c r="A42" s="59">
        <v>4163</v>
      </c>
      <c r="B42" s="18" t="s">
        <v>109</v>
      </c>
      <c r="C42" s="60">
        <v>0</v>
      </c>
      <c r="D42" s="54" t="str">
        <f t="shared" si="5"/>
        <v/>
      </c>
      <c r="E42" s="46"/>
    </row>
    <row r="43" spans="1:5" ht="12.75">
      <c r="A43" s="59">
        <v>4164</v>
      </c>
      <c r="B43" s="18" t="s">
        <v>110</v>
      </c>
      <c r="C43" s="60">
        <v>0</v>
      </c>
      <c r="D43" s="54" t="str">
        <f t="shared" si="5"/>
        <v/>
      </c>
      <c r="E43" s="46"/>
    </row>
    <row r="44" spans="1:5" ht="12.75">
      <c r="A44" s="59">
        <v>4165</v>
      </c>
      <c r="B44" s="18" t="s">
        <v>111</v>
      </c>
      <c r="C44" s="60">
        <v>0</v>
      </c>
      <c r="D44" s="54" t="str">
        <f t="shared" si="5"/>
        <v/>
      </c>
      <c r="E44" s="46"/>
    </row>
    <row r="45" spans="1:5" ht="25.5">
      <c r="A45" s="59">
        <v>4166</v>
      </c>
      <c r="B45" s="61" t="s">
        <v>112</v>
      </c>
      <c r="C45" s="60">
        <v>0</v>
      </c>
      <c r="D45" s="54" t="str">
        <f t="shared" si="5"/>
        <v/>
      </c>
      <c r="E45" s="46"/>
    </row>
    <row r="46" spans="1:5" ht="12.75">
      <c r="A46" s="59">
        <v>4168</v>
      </c>
      <c r="B46" s="18" t="s">
        <v>113</v>
      </c>
      <c r="C46" s="60">
        <v>0</v>
      </c>
      <c r="D46" s="54" t="str">
        <f t="shared" si="5"/>
        <v/>
      </c>
      <c r="E46" s="46"/>
    </row>
    <row r="47" spans="1:5" ht="12.75">
      <c r="A47" s="59">
        <v>4169</v>
      </c>
      <c r="B47" s="18" t="s">
        <v>114</v>
      </c>
      <c r="C47" s="60">
        <v>0</v>
      </c>
      <c r="D47" s="54" t="str">
        <f t="shared" si="5"/>
        <v/>
      </c>
      <c r="E47" s="46"/>
    </row>
    <row r="48" spans="1:5" ht="12.75">
      <c r="A48" s="58">
        <v>4170</v>
      </c>
      <c r="B48" s="52" t="s">
        <v>115</v>
      </c>
      <c r="C48" s="57">
        <f>+C49+C50+C51+C52+C53+C54+C55+C56</f>
        <v>670592.59</v>
      </c>
      <c r="D48" s="54">
        <f t="shared" ref="D48:D56" si="6">IFERROR(C48/$C$48,"")</f>
        <v>1</v>
      </c>
      <c r="E48" s="46"/>
    </row>
    <row r="49" spans="1:5" ht="12.75">
      <c r="A49" s="59">
        <v>4171</v>
      </c>
      <c r="B49" s="18" t="s">
        <v>116</v>
      </c>
      <c r="C49" s="60">
        <v>0</v>
      </c>
      <c r="D49" s="54">
        <f t="shared" si="6"/>
        <v>0</v>
      </c>
      <c r="E49" s="46"/>
    </row>
    <row r="50" spans="1:5" ht="12.75">
      <c r="A50" s="59">
        <v>4172</v>
      </c>
      <c r="B50" s="18" t="s">
        <v>117</v>
      </c>
      <c r="C50" s="60">
        <v>0</v>
      </c>
      <c r="D50" s="54">
        <f t="shared" si="6"/>
        <v>0</v>
      </c>
      <c r="E50" s="46"/>
    </row>
    <row r="51" spans="1:5" ht="25.5">
      <c r="A51" s="59">
        <v>4173</v>
      </c>
      <c r="B51" s="61" t="s">
        <v>118</v>
      </c>
      <c r="C51" s="60">
        <f>'[1]0311_ACT_PEGT_FAC_2402'!B11</f>
        <v>670592.59</v>
      </c>
      <c r="D51" s="54">
        <f t="shared" si="6"/>
        <v>1</v>
      </c>
      <c r="E51" s="46"/>
    </row>
    <row r="52" spans="1:5" ht="25.5">
      <c r="A52" s="59">
        <v>4174</v>
      </c>
      <c r="B52" s="61" t="s">
        <v>119</v>
      </c>
      <c r="C52" s="60">
        <v>0</v>
      </c>
      <c r="D52" s="54">
        <f t="shared" si="6"/>
        <v>0</v>
      </c>
      <c r="E52" s="46"/>
    </row>
    <row r="53" spans="1:5" ht="25.5">
      <c r="A53" s="59">
        <v>4175</v>
      </c>
      <c r="B53" s="61" t="s">
        <v>120</v>
      </c>
      <c r="C53" s="60">
        <v>0</v>
      </c>
      <c r="D53" s="54">
        <f t="shared" si="6"/>
        <v>0</v>
      </c>
      <c r="E53" s="46"/>
    </row>
    <row r="54" spans="1:5" ht="25.5">
      <c r="A54" s="59">
        <v>4176</v>
      </c>
      <c r="B54" s="61" t="s">
        <v>121</v>
      </c>
      <c r="C54" s="60">
        <v>0</v>
      </c>
      <c r="D54" s="54">
        <f t="shared" si="6"/>
        <v>0</v>
      </c>
      <c r="E54" s="46"/>
    </row>
    <row r="55" spans="1:5" ht="25.5">
      <c r="A55" s="59">
        <v>4177</v>
      </c>
      <c r="B55" s="61" t="s">
        <v>122</v>
      </c>
      <c r="C55" s="60">
        <v>0</v>
      </c>
      <c r="D55" s="54">
        <f t="shared" si="6"/>
        <v>0</v>
      </c>
      <c r="E55" s="46"/>
    </row>
    <row r="56" spans="1:5" ht="25.5">
      <c r="A56" s="59">
        <v>4178</v>
      </c>
      <c r="B56" s="61" t="s">
        <v>123</v>
      </c>
      <c r="C56" s="60">
        <v>0</v>
      </c>
      <c r="D56" s="54">
        <f t="shared" si="6"/>
        <v>0</v>
      </c>
      <c r="E56" s="46"/>
    </row>
    <row r="57" spans="1:5" ht="50.25" customHeight="1">
      <c r="A57" s="51">
        <v>4200</v>
      </c>
      <c r="B57" s="62" t="s">
        <v>124</v>
      </c>
      <c r="C57" s="57">
        <f>+C58+C64</f>
        <v>102324064.15000001</v>
      </c>
      <c r="D57" s="54"/>
      <c r="E57" s="46"/>
    </row>
    <row r="58" spans="1:5" ht="25.5">
      <c r="A58" s="58">
        <v>4210</v>
      </c>
      <c r="B58" s="63" t="s">
        <v>125</v>
      </c>
      <c r="C58" s="57">
        <f>+C59+C60+C61+C62+C63</f>
        <v>65274562</v>
      </c>
      <c r="D58" s="54">
        <f t="shared" ref="D58:D63" si="7">IFERROR(C58/$C$58,"")</f>
        <v>1</v>
      </c>
      <c r="E58" s="46"/>
    </row>
    <row r="59" spans="1:5" ht="12.75">
      <c r="A59" s="59">
        <v>4211</v>
      </c>
      <c r="B59" s="18" t="s">
        <v>126</v>
      </c>
      <c r="C59" s="60">
        <v>0</v>
      </c>
      <c r="D59" s="54">
        <f t="shared" si="7"/>
        <v>0</v>
      </c>
      <c r="E59" s="46"/>
    </row>
    <row r="60" spans="1:5" ht="12.75">
      <c r="A60" s="59">
        <v>4212</v>
      </c>
      <c r="B60" s="18" t="s">
        <v>127</v>
      </c>
      <c r="C60" s="60">
        <v>0</v>
      </c>
      <c r="D60" s="54">
        <f t="shared" si="7"/>
        <v>0</v>
      </c>
      <c r="E60" s="46"/>
    </row>
    <row r="61" spans="1:5" ht="12.75">
      <c r="A61" s="59">
        <v>4213</v>
      </c>
      <c r="B61" s="18" t="s">
        <v>128</v>
      </c>
      <c r="C61" s="60">
        <f>'[1]0311_ACT_PEGT_FAC_2402'!B14</f>
        <v>65274562</v>
      </c>
      <c r="D61" s="54">
        <f t="shared" si="7"/>
        <v>1</v>
      </c>
      <c r="E61" s="46"/>
    </row>
    <row r="62" spans="1:5" ht="12.75">
      <c r="A62" s="59">
        <v>4214</v>
      </c>
      <c r="B62" s="18" t="s">
        <v>129</v>
      </c>
      <c r="C62" s="60">
        <v>0</v>
      </c>
      <c r="D62" s="54">
        <f t="shared" si="7"/>
        <v>0</v>
      </c>
      <c r="E62" s="46"/>
    </row>
    <row r="63" spans="1:5" ht="12.75">
      <c r="A63" s="59">
        <v>4215</v>
      </c>
      <c r="B63" s="18" t="s">
        <v>130</v>
      </c>
      <c r="C63" s="60">
        <v>0</v>
      </c>
      <c r="D63" s="54">
        <f t="shared" si="7"/>
        <v>0</v>
      </c>
      <c r="E63" s="46"/>
    </row>
    <row r="64" spans="1:5" ht="12.75">
      <c r="A64" s="58">
        <v>4220</v>
      </c>
      <c r="B64" s="52" t="s">
        <v>131</v>
      </c>
      <c r="C64" s="57">
        <f>+C65+C66+C67+C68</f>
        <v>37049502.149999999</v>
      </c>
      <c r="D64" s="54">
        <f t="shared" ref="D64:D68" si="8">IFERROR(C64/$C$64,"")</f>
        <v>1</v>
      </c>
      <c r="E64" s="46"/>
    </row>
    <row r="65" spans="1:5" ht="12.75">
      <c r="A65" s="59">
        <v>4221</v>
      </c>
      <c r="B65" s="18" t="s">
        <v>132</v>
      </c>
      <c r="C65" s="60">
        <f>'[1]0311_ACT_PEGT_FAC_2402'!B15</f>
        <v>37049502.149999999</v>
      </c>
      <c r="D65" s="54">
        <f t="shared" si="8"/>
        <v>1</v>
      </c>
      <c r="E65" s="46"/>
    </row>
    <row r="66" spans="1:5" ht="12.75">
      <c r="A66" s="59">
        <v>4223</v>
      </c>
      <c r="B66" s="18" t="s">
        <v>133</v>
      </c>
      <c r="C66" s="60">
        <v>0</v>
      </c>
      <c r="D66" s="54">
        <f t="shared" si="8"/>
        <v>0</v>
      </c>
      <c r="E66" s="46"/>
    </row>
    <row r="67" spans="1:5" ht="12.75">
      <c r="A67" s="59">
        <v>4225</v>
      </c>
      <c r="B67" s="18" t="s">
        <v>134</v>
      </c>
      <c r="C67" s="60">
        <v>0</v>
      </c>
      <c r="D67" s="54">
        <f t="shared" si="8"/>
        <v>0</v>
      </c>
      <c r="E67" s="46"/>
    </row>
    <row r="68" spans="1:5" ht="12.75">
      <c r="A68" s="59">
        <v>4227</v>
      </c>
      <c r="B68" s="18" t="s">
        <v>135</v>
      </c>
      <c r="C68" s="60">
        <v>0</v>
      </c>
      <c r="D68" s="54">
        <f t="shared" si="8"/>
        <v>0</v>
      </c>
      <c r="E68" s="46"/>
    </row>
    <row r="69" spans="1:5" ht="12.75">
      <c r="A69" s="64">
        <v>4300</v>
      </c>
      <c r="B69" s="52" t="s">
        <v>136</v>
      </c>
      <c r="C69" s="57">
        <f>+C70+C73+C79+C81+C83</f>
        <v>0</v>
      </c>
      <c r="D69" s="54"/>
      <c r="E69" s="18"/>
    </row>
    <row r="70" spans="1:5" ht="12.75">
      <c r="A70" s="65">
        <v>4310</v>
      </c>
      <c r="B70" s="52" t="s">
        <v>137</v>
      </c>
      <c r="C70" s="57">
        <f>+C71+C72</f>
        <v>0</v>
      </c>
      <c r="D70" s="54" t="str">
        <f t="shared" ref="D70:D72" si="9">IFERROR(C70/$C$70,"")</f>
        <v/>
      </c>
      <c r="E70" s="18"/>
    </row>
    <row r="71" spans="1:5" ht="12.75">
      <c r="A71" s="66">
        <v>4311</v>
      </c>
      <c r="B71" s="18" t="s">
        <v>138</v>
      </c>
      <c r="C71" s="60">
        <v>0</v>
      </c>
      <c r="D71" s="54" t="str">
        <f t="shared" si="9"/>
        <v/>
      </c>
      <c r="E71" s="18"/>
    </row>
    <row r="72" spans="1:5" ht="12.75">
      <c r="A72" s="66">
        <v>4319</v>
      </c>
      <c r="B72" s="18" t="s">
        <v>139</v>
      </c>
      <c r="C72" s="60">
        <v>0</v>
      </c>
      <c r="D72" s="54" t="str">
        <f t="shared" si="9"/>
        <v/>
      </c>
      <c r="E72" s="18"/>
    </row>
    <row r="73" spans="1:5" ht="12.75">
      <c r="A73" s="65">
        <v>4320</v>
      </c>
      <c r="B73" s="52" t="s">
        <v>140</v>
      </c>
      <c r="C73" s="57">
        <f>+C74+C75+C76+C77+C78</f>
        <v>0</v>
      </c>
      <c r="D73" s="54" t="str">
        <f t="shared" ref="D73:D78" si="10">IFERROR(C73/$C$73,"")</f>
        <v/>
      </c>
      <c r="E73" s="18"/>
    </row>
    <row r="74" spans="1:5" ht="12.75">
      <c r="A74" s="66">
        <v>4321</v>
      </c>
      <c r="B74" s="18" t="s">
        <v>141</v>
      </c>
      <c r="C74" s="60">
        <v>0</v>
      </c>
      <c r="D74" s="54" t="str">
        <f t="shared" si="10"/>
        <v/>
      </c>
      <c r="E74" s="18"/>
    </row>
    <row r="75" spans="1:5" ht="12.75">
      <c r="A75" s="66">
        <v>4322</v>
      </c>
      <c r="B75" s="18" t="s">
        <v>142</v>
      </c>
      <c r="C75" s="60">
        <v>0</v>
      </c>
      <c r="D75" s="54" t="str">
        <f t="shared" si="10"/>
        <v/>
      </c>
      <c r="E75" s="18"/>
    </row>
    <row r="76" spans="1:5" ht="12.75">
      <c r="A76" s="66">
        <v>4323</v>
      </c>
      <c r="B76" s="18" t="s">
        <v>143</v>
      </c>
      <c r="C76" s="60">
        <v>0</v>
      </c>
      <c r="D76" s="54" t="str">
        <f t="shared" si="10"/>
        <v/>
      </c>
      <c r="E76" s="18"/>
    </row>
    <row r="77" spans="1:5" ht="12.75">
      <c r="A77" s="66">
        <v>4324</v>
      </c>
      <c r="B77" s="18" t="s">
        <v>144</v>
      </c>
      <c r="C77" s="60">
        <v>0</v>
      </c>
      <c r="D77" s="54" t="str">
        <f t="shared" si="10"/>
        <v/>
      </c>
      <c r="E77" s="18"/>
    </row>
    <row r="78" spans="1:5" ht="12.75">
      <c r="A78" s="66">
        <v>4325</v>
      </c>
      <c r="B78" s="18" t="s">
        <v>145</v>
      </c>
      <c r="C78" s="60">
        <v>0</v>
      </c>
      <c r="D78" s="54" t="str">
        <f t="shared" si="10"/>
        <v/>
      </c>
      <c r="E78" s="18"/>
    </row>
    <row r="79" spans="1:5" ht="12.75">
      <c r="A79" s="65">
        <v>4330</v>
      </c>
      <c r="B79" s="52" t="s">
        <v>146</v>
      </c>
      <c r="C79" s="57">
        <f>+C80</f>
        <v>0</v>
      </c>
      <c r="D79" s="54" t="str">
        <f t="shared" ref="D79:D80" si="11">IFERROR(C79/$C$79,"")</f>
        <v/>
      </c>
      <c r="E79" s="18"/>
    </row>
    <row r="80" spans="1:5" ht="12.75">
      <c r="A80" s="66">
        <v>4331</v>
      </c>
      <c r="B80" s="18" t="s">
        <v>146</v>
      </c>
      <c r="C80" s="60">
        <v>0</v>
      </c>
      <c r="D80" s="54" t="str">
        <f t="shared" si="11"/>
        <v/>
      </c>
      <c r="E80" s="18"/>
    </row>
    <row r="81" spans="1:8" ht="12.75">
      <c r="A81" s="65">
        <v>4340</v>
      </c>
      <c r="B81" s="52" t="s">
        <v>147</v>
      </c>
      <c r="C81" s="57">
        <f>+C82</f>
        <v>0</v>
      </c>
      <c r="D81" s="54" t="str">
        <f t="shared" ref="D81:D82" si="12">IFERROR(C81/$C$81,"")</f>
        <v/>
      </c>
      <c r="E81" s="18"/>
    </row>
    <row r="82" spans="1:8" ht="12.75">
      <c r="A82" s="66">
        <v>4341</v>
      </c>
      <c r="B82" s="18" t="s">
        <v>147</v>
      </c>
      <c r="C82" s="60">
        <v>0</v>
      </c>
      <c r="D82" s="54" t="str">
        <f t="shared" si="12"/>
        <v/>
      </c>
      <c r="E82" s="18"/>
    </row>
    <row r="83" spans="1:8" ht="12.75">
      <c r="A83" s="65">
        <v>4390</v>
      </c>
      <c r="B83" s="52" t="s">
        <v>148</v>
      </c>
      <c r="C83" s="57">
        <f>+C84+C85+C86+C87+C88+C89+C90</f>
        <v>0</v>
      </c>
      <c r="D83" s="54" t="str">
        <f t="shared" ref="D83:D90" si="13">IFERROR(C83/$C$83,"")</f>
        <v/>
      </c>
      <c r="E83" s="18"/>
    </row>
    <row r="84" spans="1:8" ht="12.75">
      <c r="A84" s="66">
        <v>4392</v>
      </c>
      <c r="B84" s="18" t="s">
        <v>149</v>
      </c>
      <c r="C84" s="60">
        <v>0</v>
      </c>
      <c r="D84" s="54" t="str">
        <f t="shared" si="13"/>
        <v/>
      </c>
      <c r="E84" s="18"/>
    </row>
    <row r="85" spans="1:8" ht="12.75">
      <c r="A85" s="66">
        <v>4393</v>
      </c>
      <c r="B85" s="18" t="s">
        <v>150</v>
      </c>
      <c r="C85" s="60">
        <v>0</v>
      </c>
      <c r="D85" s="54" t="str">
        <f t="shared" si="13"/>
        <v/>
      </c>
      <c r="E85" s="18"/>
    </row>
    <row r="86" spans="1:8" ht="12.75">
      <c r="A86" s="66">
        <v>4394</v>
      </c>
      <c r="B86" s="18" t="s">
        <v>151</v>
      </c>
      <c r="C86" s="60">
        <v>0</v>
      </c>
      <c r="D86" s="54" t="str">
        <f t="shared" si="13"/>
        <v/>
      </c>
      <c r="E86" s="18"/>
    </row>
    <row r="87" spans="1:8" ht="12.75">
      <c r="A87" s="66">
        <v>4395</v>
      </c>
      <c r="B87" s="18" t="s">
        <v>152</v>
      </c>
      <c r="C87" s="60">
        <v>0</v>
      </c>
      <c r="D87" s="54" t="str">
        <f t="shared" si="13"/>
        <v/>
      </c>
      <c r="E87" s="18"/>
    </row>
    <row r="88" spans="1:8" ht="12.75">
      <c r="A88" s="66">
        <v>4396</v>
      </c>
      <c r="B88" s="18" t="s">
        <v>153</v>
      </c>
      <c r="C88" s="60">
        <v>0</v>
      </c>
      <c r="D88" s="54" t="str">
        <f t="shared" si="13"/>
        <v/>
      </c>
      <c r="E88" s="18"/>
    </row>
    <row r="89" spans="1:8" ht="12.75">
      <c r="A89" s="66">
        <v>4397</v>
      </c>
      <c r="B89" s="18" t="s">
        <v>154</v>
      </c>
      <c r="C89" s="60">
        <v>0</v>
      </c>
      <c r="D89" s="54" t="str">
        <f t="shared" si="13"/>
        <v/>
      </c>
      <c r="E89" s="18"/>
    </row>
    <row r="90" spans="1:8" ht="12.75">
      <c r="A90" s="66">
        <v>4399</v>
      </c>
      <c r="B90" s="18" t="s">
        <v>148</v>
      </c>
      <c r="C90" s="60">
        <f>+'[1]0311_ACT_PEGT_FAC_2402'!B22</f>
        <v>0</v>
      </c>
      <c r="D90" s="54" t="str">
        <f t="shared" si="13"/>
        <v/>
      </c>
      <c r="E90" s="18"/>
    </row>
    <row r="91" spans="1:8" ht="12.75">
      <c r="A91" s="46"/>
      <c r="B91" s="46"/>
      <c r="C91" s="46"/>
      <c r="D91" s="47"/>
      <c r="E91" s="46"/>
    </row>
    <row r="92" spans="1:8" ht="12.75">
      <c r="A92" s="44" t="s">
        <v>155</v>
      </c>
      <c r="B92" s="44"/>
      <c r="C92" s="44"/>
      <c r="D92" s="45"/>
      <c r="E92" s="44"/>
    </row>
    <row r="93" spans="1:8" ht="12.75">
      <c r="A93" s="48" t="s">
        <v>73</v>
      </c>
      <c r="B93" s="48" t="s">
        <v>74</v>
      </c>
      <c r="C93" s="49" t="s">
        <v>75</v>
      </c>
      <c r="D93" s="50" t="s">
        <v>76</v>
      </c>
      <c r="E93" s="49" t="s">
        <v>77</v>
      </c>
    </row>
    <row r="94" spans="1:8" ht="12.75">
      <c r="A94" s="65">
        <v>5000</v>
      </c>
      <c r="B94" s="52" t="s">
        <v>15</v>
      </c>
      <c r="C94" s="67">
        <f>+C95+C123+C156+C166+C181+C210</f>
        <v>92564214.200000003</v>
      </c>
      <c r="D94" s="54"/>
      <c r="E94" s="18"/>
      <c r="G94" s="55">
        <f>+'[1]0311_ACT_PEGT_FAC_2402'!B32+'[1]0311_ACT_PEGT_FAC_2402'!B55+'[1]0311_ACT_PEGT_FAC_2402'!B27</f>
        <v>92564214.200000003</v>
      </c>
      <c r="H94" s="68">
        <f>+C94-G94</f>
        <v>0</v>
      </c>
    </row>
    <row r="95" spans="1:8" ht="12.75">
      <c r="A95" s="64">
        <v>5100</v>
      </c>
      <c r="B95" s="52" t="s">
        <v>156</v>
      </c>
      <c r="C95" s="67">
        <f>+C96+C103+C113</f>
        <v>764055.86</v>
      </c>
      <c r="D95" s="54"/>
      <c r="E95" s="18"/>
      <c r="G95" s="55"/>
      <c r="H95" s="55"/>
    </row>
    <row r="96" spans="1:8" ht="12.75">
      <c r="A96" s="65">
        <v>5110</v>
      </c>
      <c r="B96" s="52" t="s">
        <v>157</v>
      </c>
      <c r="C96" s="57">
        <f>+C97+C98+C99+C100+C101+C102</f>
        <v>0</v>
      </c>
      <c r="D96" s="54" t="str">
        <f t="shared" ref="D96:D102" si="14">IFERROR(C96/$C$96,"")</f>
        <v/>
      </c>
      <c r="E96" s="18"/>
      <c r="G96" s="55"/>
      <c r="H96" s="55"/>
    </row>
    <row r="97" spans="1:8" ht="12.75">
      <c r="A97" s="66">
        <v>5111</v>
      </c>
      <c r="B97" s="18" t="s">
        <v>158</v>
      </c>
      <c r="C97" s="60">
        <v>0</v>
      </c>
      <c r="D97" s="54" t="str">
        <f t="shared" si="14"/>
        <v/>
      </c>
      <c r="E97" s="18"/>
      <c r="G97" s="55"/>
      <c r="H97" s="55"/>
    </row>
    <row r="98" spans="1:8" ht="12.75">
      <c r="A98" s="66">
        <v>5112</v>
      </c>
      <c r="B98" s="18" t="s">
        <v>159</v>
      </c>
      <c r="C98" s="60">
        <v>0</v>
      </c>
      <c r="D98" s="54" t="str">
        <f t="shared" si="14"/>
        <v/>
      </c>
      <c r="E98" s="18"/>
      <c r="G98" s="55"/>
      <c r="H98" s="55"/>
    </row>
    <row r="99" spans="1:8" ht="12.75">
      <c r="A99" s="66">
        <v>5113</v>
      </c>
      <c r="B99" s="18" t="s">
        <v>160</v>
      </c>
      <c r="C99" s="60">
        <v>0</v>
      </c>
      <c r="D99" s="54" t="str">
        <f t="shared" si="14"/>
        <v/>
      </c>
      <c r="E99" s="18"/>
      <c r="G99" s="55"/>
      <c r="H99" s="55"/>
    </row>
    <row r="100" spans="1:8" ht="12.75">
      <c r="A100" s="66">
        <v>5114</v>
      </c>
      <c r="B100" s="18" t="s">
        <v>161</v>
      </c>
      <c r="C100" s="60">
        <v>0</v>
      </c>
      <c r="D100" s="54" t="str">
        <f t="shared" si="14"/>
        <v/>
      </c>
      <c r="E100" s="18"/>
      <c r="G100" s="55"/>
      <c r="H100" s="55"/>
    </row>
    <row r="101" spans="1:8" ht="12.75">
      <c r="A101" s="66">
        <v>5115</v>
      </c>
      <c r="B101" s="18" t="s">
        <v>162</v>
      </c>
      <c r="C101" s="60">
        <v>0</v>
      </c>
      <c r="D101" s="54" t="str">
        <f t="shared" si="14"/>
        <v/>
      </c>
      <c r="E101" s="18"/>
      <c r="G101" s="55"/>
      <c r="H101" s="55"/>
    </row>
    <row r="102" spans="1:8" ht="12.75">
      <c r="A102" s="66">
        <v>5116</v>
      </c>
      <c r="B102" s="18" t="s">
        <v>163</v>
      </c>
      <c r="C102" s="60">
        <v>0</v>
      </c>
      <c r="D102" s="54" t="str">
        <f t="shared" si="14"/>
        <v/>
      </c>
      <c r="E102" s="18"/>
      <c r="G102" s="55"/>
      <c r="H102" s="55"/>
    </row>
    <row r="103" spans="1:8" ht="12.75">
      <c r="A103" s="65">
        <v>5120</v>
      </c>
      <c r="B103" s="52" t="s">
        <v>164</v>
      </c>
      <c r="C103" s="57">
        <f>+C104+C105+C106+C107+C108+C109+C110+C111+C112</f>
        <v>0</v>
      </c>
      <c r="D103" s="54" t="str">
        <f t="shared" ref="D103:D112" si="15">IFERROR(C103/$C$103,"")</f>
        <v/>
      </c>
      <c r="E103" s="18"/>
      <c r="G103" s="55">
        <f>+'[1]0311_ACT_PEGT_FAC_2402'!B29</f>
        <v>0</v>
      </c>
      <c r="H103" s="55">
        <f>+C103-G103</f>
        <v>0</v>
      </c>
    </row>
    <row r="104" spans="1:8" ht="12.75">
      <c r="A104" s="66">
        <v>5121</v>
      </c>
      <c r="B104" s="18" t="s">
        <v>165</v>
      </c>
      <c r="C104" s="60">
        <v>0</v>
      </c>
      <c r="D104" s="54" t="str">
        <f t="shared" si="15"/>
        <v/>
      </c>
      <c r="E104" s="18"/>
      <c r="G104" s="55"/>
      <c r="H104" s="55"/>
    </row>
    <row r="105" spans="1:8" ht="12.75">
      <c r="A105" s="66">
        <v>5122</v>
      </c>
      <c r="B105" s="18" t="s">
        <v>166</v>
      </c>
      <c r="C105" s="60">
        <v>0</v>
      </c>
      <c r="D105" s="54" t="str">
        <f t="shared" si="15"/>
        <v/>
      </c>
      <c r="E105" s="18"/>
      <c r="G105" s="55"/>
      <c r="H105" s="55"/>
    </row>
    <row r="106" spans="1:8" ht="12.75">
      <c r="A106" s="66">
        <v>5123</v>
      </c>
      <c r="B106" s="18" t="s">
        <v>167</v>
      </c>
      <c r="C106" s="60">
        <v>0</v>
      </c>
      <c r="D106" s="54" t="str">
        <f t="shared" si="15"/>
        <v/>
      </c>
      <c r="E106" s="18"/>
      <c r="G106" s="55"/>
      <c r="H106" s="55"/>
    </row>
    <row r="107" spans="1:8" ht="12.75">
      <c r="A107" s="66">
        <v>5124</v>
      </c>
      <c r="B107" s="18" t="s">
        <v>168</v>
      </c>
      <c r="C107" s="60">
        <v>0</v>
      </c>
      <c r="D107" s="54" t="str">
        <f t="shared" si="15"/>
        <v/>
      </c>
      <c r="E107" s="18"/>
      <c r="G107" s="55"/>
      <c r="H107" s="55"/>
    </row>
    <row r="108" spans="1:8" ht="12.75">
      <c r="A108" s="66">
        <v>5125</v>
      </c>
      <c r="B108" s="18" t="s">
        <v>169</v>
      </c>
      <c r="C108" s="60">
        <v>0</v>
      </c>
      <c r="D108" s="54" t="str">
        <f t="shared" si="15"/>
        <v/>
      </c>
      <c r="E108" s="18"/>
      <c r="G108" s="55"/>
      <c r="H108" s="55"/>
    </row>
    <row r="109" spans="1:8" ht="12.75">
      <c r="A109" s="66">
        <v>5126</v>
      </c>
      <c r="B109" s="18" t="s">
        <v>170</v>
      </c>
      <c r="C109" s="60">
        <v>0</v>
      </c>
      <c r="D109" s="54" t="str">
        <f t="shared" si="15"/>
        <v/>
      </c>
      <c r="E109" s="18"/>
      <c r="G109" s="55"/>
      <c r="H109" s="55"/>
    </row>
    <row r="110" spans="1:8" ht="12.75">
      <c r="A110" s="66">
        <v>5127</v>
      </c>
      <c r="B110" s="18" t="s">
        <v>171</v>
      </c>
      <c r="C110" s="60">
        <v>0</v>
      </c>
      <c r="D110" s="54" t="str">
        <f t="shared" si="15"/>
        <v/>
      </c>
      <c r="E110" s="18"/>
      <c r="G110" s="55"/>
      <c r="H110" s="55"/>
    </row>
    <row r="111" spans="1:8" ht="12.75">
      <c r="A111" s="66">
        <v>5128</v>
      </c>
      <c r="B111" s="18" t="s">
        <v>172</v>
      </c>
      <c r="C111" s="60">
        <v>0</v>
      </c>
      <c r="D111" s="54" t="str">
        <f t="shared" si="15"/>
        <v/>
      </c>
      <c r="E111" s="18"/>
      <c r="G111" s="55"/>
      <c r="H111" s="55"/>
    </row>
    <row r="112" spans="1:8" ht="12.75">
      <c r="A112" s="66">
        <v>5129</v>
      </c>
      <c r="B112" s="18" t="s">
        <v>173</v>
      </c>
      <c r="C112" s="60">
        <v>0</v>
      </c>
      <c r="D112" s="54" t="str">
        <f t="shared" si="15"/>
        <v/>
      </c>
      <c r="E112" s="18"/>
      <c r="G112" s="55"/>
      <c r="H112" s="55"/>
    </row>
    <row r="113" spans="1:8" ht="12.75">
      <c r="A113" s="65">
        <v>5130</v>
      </c>
      <c r="B113" s="52" t="s">
        <v>174</v>
      </c>
      <c r="C113" s="57">
        <f>+C114+C115+C116+C117+C118+C119+C120+C121+C122</f>
        <v>764055.86</v>
      </c>
      <c r="D113" s="54">
        <f t="shared" ref="D113:D122" si="16">IFERROR(C113/$C$113,"")</f>
        <v>1</v>
      </c>
      <c r="G113" s="55">
        <f>+'[1]0311_ACT_PEGT_FAC_2402'!B30</f>
        <v>764055.86</v>
      </c>
      <c r="H113" s="55">
        <f>+C113-G113</f>
        <v>0</v>
      </c>
    </row>
    <row r="114" spans="1:8" ht="12.75">
      <c r="A114" s="66">
        <v>5131</v>
      </c>
      <c r="B114" s="18" t="s">
        <v>175</v>
      </c>
      <c r="C114" s="60">
        <v>0</v>
      </c>
      <c r="D114" s="54">
        <f t="shared" si="16"/>
        <v>0</v>
      </c>
      <c r="G114" s="55"/>
      <c r="H114" s="55"/>
    </row>
    <row r="115" spans="1:8" ht="12.75">
      <c r="A115" s="66">
        <v>5132</v>
      </c>
      <c r="B115" s="18" t="s">
        <v>176</v>
      </c>
      <c r="C115" s="60">
        <v>0</v>
      </c>
      <c r="D115" s="54">
        <f t="shared" si="16"/>
        <v>0</v>
      </c>
      <c r="G115" s="55"/>
      <c r="H115" s="55"/>
    </row>
    <row r="116" spans="1:8" ht="12.75">
      <c r="A116" s="66">
        <v>5133</v>
      </c>
      <c r="B116" s="18" t="s">
        <v>177</v>
      </c>
      <c r="C116" s="60">
        <v>0</v>
      </c>
      <c r="D116" s="54">
        <f t="shared" si="16"/>
        <v>0</v>
      </c>
      <c r="G116" s="55"/>
      <c r="H116" s="55"/>
    </row>
    <row r="117" spans="1:8" ht="12.75">
      <c r="A117" s="66">
        <v>5134</v>
      </c>
      <c r="B117" s="18" t="s">
        <v>178</v>
      </c>
      <c r="C117" s="60">
        <v>764055.86</v>
      </c>
      <c r="D117" s="54">
        <f t="shared" si="16"/>
        <v>1</v>
      </c>
      <c r="E117" s="18"/>
      <c r="G117" s="55"/>
      <c r="H117" s="55"/>
    </row>
    <row r="118" spans="1:8" ht="12.75">
      <c r="A118" s="66">
        <v>5135</v>
      </c>
      <c r="B118" s="18" t="s">
        <v>179</v>
      </c>
      <c r="C118" s="60">
        <v>0</v>
      </c>
      <c r="D118" s="54">
        <f t="shared" si="16"/>
        <v>0</v>
      </c>
      <c r="E118" s="18"/>
      <c r="G118" s="55"/>
      <c r="H118" s="55"/>
    </row>
    <row r="119" spans="1:8" ht="12.75">
      <c r="A119" s="66">
        <v>5136</v>
      </c>
      <c r="B119" s="18" t="s">
        <v>180</v>
      </c>
      <c r="C119" s="60">
        <v>0</v>
      </c>
      <c r="D119" s="54">
        <f t="shared" si="16"/>
        <v>0</v>
      </c>
      <c r="E119" s="18"/>
      <c r="G119" s="55"/>
      <c r="H119" s="55"/>
    </row>
    <row r="120" spans="1:8" ht="12.75">
      <c r="A120" s="66">
        <v>5137</v>
      </c>
      <c r="B120" s="18" t="s">
        <v>181</v>
      </c>
      <c r="C120" s="60">
        <v>0</v>
      </c>
      <c r="D120" s="54">
        <f t="shared" si="16"/>
        <v>0</v>
      </c>
      <c r="E120" s="18"/>
      <c r="G120" s="55"/>
      <c r="H120" s="55"/>
    </row>
    <row r="121" spans="1:8" ht="12.75">
      <c r="A121" s="66">
        <v>5138</v>
      </c>
      <c r="B121" s="18" t="s">
        <v>182</v>
      </c>
      <c r="C121" s="60">
        <v>0</v>
      </c>
      <c r="D121" s="54">
        <f t="shared" si="16"/>
        <v>0</v>
      </c>
      <c r="E121" s="18"/>
    </row>
    <row r="122" spans="1:8" ht="12.75">
      <c r="A122" s="66">
        <v>5139</v>
      </c>
      <c r="B122" s="18" t="s">
        <v>183</v>
      </c>
      <c r="C122" s="60">
        <v>0</v>
      </c>
      <c r="D122" s="54">
        <f t="shared" si="16"/>
        <v>0</v>
      </c>
      <c r="E122" s="18"/>
    </row>
    <row r="123" spans="1:8" ht="12.75">
      <c r="A123" s="64">
        <v>5200</v>
      </c>
      <c r="B123" s="52" t="s">
        <v>184</v>
      </c>
      <c r="C123" s="57">
        <f>+C124+C127+C130+C133+C138+C142+C145+C147+C153</f>
        <v>91574562</v>
      </c>
      <c r="D123" s="54"/>
      <c r="E123" s="18"/>
    </row>
    <row r="124" spans="1:8" ht="12.75">
      <c r="A124" s="65">
        <v>5210</v>
      </c>
      <c r="B124" s="52" t="s">
        <v>185</v>
      </c>
      <c r="C124" s="57">
        <f>+C125+C126</f>
        <v>91574562</v>
      </c>
      <c r="D124" s="54">
        <f t="shared" ref="D124:D126" si="17">IFERROR(C124/$C$124,"")</f>
        <v>1</v>
      </c>
      <c r="E124" s="18"/>
    </row>
    <row r="125" spans="1:8" ht="12.75">
      <c r="A125" s="66">
        <v>5211</v>
      </c>
      <c r="B125" s="18" t="s">
        <v>186</v>
      </c>
      <c r="C125" s="60">
        <f>'[1]0311_ACT_PEGT_FAC_2402'!B34</f>
        <v>91574562</v>
      </c>
      <c r="D125" s="54">
        <f t="shared" si="17"/>
        <v>1</v>
      </c>
      <c r="E125" s="18"/>
    </row>
    <row r="126" spans="1:8" ht="12.75">
      <c r="A126" s="66">
        <v>5212</v>
      </c>
      <c r="B126" s="18" t="s">
        <v>187</v>
      </c>
      <c r="C126" s="60">
        <v>0</v>
      </c>
      <c r="D126" s="54">
        <f t="shared" si="17"/>
        <v>0</v>
      </c>
      <c r="E126" s="18"/>
    </row>
    <row r="127" spans="1:8" ht="12.75">
      <c r="A127" s="65">
        <v>5220</v>
      </c>
      <c r="B127" s="52" t="s">
        <v>188</v>
      </c>
      <c r="C127" s="57">
        <f>+C128+C129</f>
        <v>0</v>
      </c>
      <c r="D127" s="54" t="str">
        <f t="shared" ref="D127:D129" si="18">IFERROR(C127/$C$127,"")</f>
        <v/>
      </c>
      <c r="E127" s="18"/>
    </row>
    <row r="128" spans="1:8" ht="12.75">
      <c r="A128" s="66">
        <v>5221</v>
      </c>
      <c r="B128" s="18" t="s">
        <v>189</v>
      </c>
      <c r="C128" s="60">
        <v>0</v>
      </c>
      <c r="D128" s="54" t="str">
        <f t="shared" si="18"/>
        <v/>
      </c>
      <c r="E128" s="18"/>
    </row>
    <row r="129" spans="1:5" ht="12.75">
      <c r="A129" s="66">
        <v>5222</v>
      </c>
      <c r="B129" s="18" t="s">
        <v>190</v>
      </c>
      <c r="C129" s="60">
        <v>0</v>
      </c>
      <c r="D129" s="54" t="str">
        <f t="shared" si="18"/>
        <v/>
      </c>
      <c r="E129" s="18"/>
    </row>
    <row r="130" spans="1:5" ht="12.75">
      <c r="A130" s="65">
        <v>5230</v>
      </c>
      <c r="B130" s="52" t="s">
        <v>133</v>
      </c>
      <c r="C130" s="57">
        <f>+C131+C132</f>
        <v>0</v>
      </c>
      <c r="D130" s="54" t="str">
        <f t="shared" ref="D130:D132" si="19">IFERROR(C130/$C$130,"")</f>
        <v/>
      </c>
      <c r="E130" s="18"/>
    </row>
    <row r="131" spans="1:5" ht="12.75">
      <c r="A131" s="66">
        <v>5231</v>
      </c>
      <c r="B131" s="18" t="s">
        <v>191</v>
      </c>
      <c r="C131" s="60">
        <v>0</v>
      </c>
      <c r="D131" s="54" t="str">
        <f t="shared" si="19"/>
        <v/>
      </c>
      <c r="E131" s="18"/>
    </row>
    <row r="132" spans="1:5" ht="12.75">
      <c r="A132" s="66">
        <v>5232</v>
      </c>
      <c r="B132" s="18" t="s">
        <v>192</v>
      </c>
      <c r="C132" s="60">
        <v>0</v>
      </c>
      <c r="D132" s="54" t="str">
        <f t="shared" si="19"/>
        <v/>
      </c>
      <c r="E132" s="18"/>
    </row>
    <row r="133" spans="1:5" ht="12.75">
      <c r="A133" s="65">
        <v>5240</v>
      </c>
      <c r="B133" s="52" t="s">
        <v>193</v>
      </c>
      <c r="C133" s="57">
        <f>+C134+C135+C136+C137</f>
        <v>0</v>
      </c>
      <c r="D133" s="54" t="str">
        <f t="shared" ref="D133:D137" si="20">IFERROR(C133/$C$133,"")</f>
        <v/>
      </c>
      <c r="E133" s="18"/>
    </row>
    <row r="134" spans="1:5" ht="12.75">
      <c r="A134" s="66">
        <v>5241</v>
      </c>
      <c r="B134" s="18" t="s">
        <v>194</v>
      </c>
      <c r="C134" s="60">
        <v>0</v>
      </c>
      <c r="D134" s="54" t="str">
        <f t="shared" si="20"/>
        <v/>
      </c>
      <c r="E134" s="18"/>
    </row>
    <row r="135" spans="1:5" ht="12.75">
      <c r="A135" s="66">
        <v>5242</v>
      </c>
      <c r="B135" s="18" t="s">
        <v>195</v>
      </c>
      <c r="C135" s="60">
        <v>0</v>
      </c>
      <c r="D135" s="54" t="str">
        <f t="shared" si="20"/>
        <v/>
      </c>
      <c r="E135" s="18"/>
    </row>
    <row r="136" spans="1:5" ht="12.75">
      <c r="A136" s="66">
        <v>5243</v>
      </c>
      <c r="B136" s="18" t="s">
        <v>196</v>
      </c>
      <c r="C136" s="60">
        <v>0</v>
      </c>
      <c r="D136" s="54" t="str">
        <f t="shared" si="20"/>
        <v/>
      </c>
      <c r="E136" s="18"/>
    </row>
    <row r="137" spans="1:5" ht="12.75">
      <c r="A137" s="66">
        <v>5244</v>
      </c>
      <c r="B137" s="18" t="s">
        <v>197</v>
      </c>
      <c r="C137" s="60">
        <v>0</v>
      </c>
      <c r="D137" s="54" t="str">
        <f t="shared" si="20"/>
        <v/>
      </c>
      <c r="E137" s="18"/>
    </row>
    <row r="138" spans="1:5" ht="12.75">
      <c r="A138" s="65">
        <v>5250</v>
      </c>
      <c r="B138" s="52" t="s">
        <v>134</v>
      </c>
      <c r="C138" s="57">
        <f>+C139+C140+C141</f>
        <v>0</v>
      </c>
      <c r="D138" s="54" t="str">
        <f t="shared" ref="D138:D141" si="21">IFERROR(C138/$C$138,"")</f>
        <v/>
      </c>
      <c r="E138" s="18"/>
    </row>
    <row r="139" spans="1:5" ht="12.75">
      <c r="A139" s="66">
        <v>5251</v>
      </c>
      <c r="B139" s="18" t="s">
        <v>198</v>
      </c>
      <c r="C139" s="60">
        <v>0</v>
      </c>
      <c r="D139" s="54" t="str">
        <f t="shared" si="21"/>
        <v/>
      </c>
      <c r="E139" s="18"/>
    </row>
    <row r="140" spans="1:5" ht="12.75">
      <c r="A140" s="66">
        <v>5252</v>
      </c>
      <c r="B140" s="18" t="s">
        <v>199</v>
      </c>
      <c r="C140" s="60">
        <v>0</v>
      </c>
      <c r="D140" s="54" t="str">
        <f t="shared" si="21"/>
        <v/>
      </c>
      <c r="E140" s="18"/>
    </row>
    <row r="141" spans="1:5" ht="12.75">
      <c r="A141" s="66">
        <v>5259</v>
      </c>
      <c r="B141" s="18" t="s">
        <v>200</v>
      </c>
      <c r="C141" s="60">
        <v>0</v>
      </c>
      <c r="D141" s="54" t="str">
        <f t="shared" si="21"/>
        <v/>
      </c>
      <c r="E141" s="18"/>
    </row>
    <row r="142" spans="1:5" ht="12.75">
      <c r="A142" s="65">
        <v>5260</v>
      </c>
      <c r="B142" s="52" t="s">
        <v>201</v>
      </c>
      <c r="C142" s="57">
        <f>+C143+C144</f>
        <v>0</v>
      </c>
      <c r="D142" s="54" t="str">
        <f t="shared" ref="D142:D144" si="22">IFERROR(C142/$C$142,"")</f>
        <v/>
      </c>
      <c r="E142" s="18"/>
    </row>
    <row r="143" spans="1:5" ht="12.75">
      <c r="A143" s="66">
        <v>5261</v>
      </c>
      <c r="B143" s="18" t="s">
        <v>202</v>
      </c>
      <c r="C143" s="60">
        <v>0</v>
      </c>
      <c r="D143" s="54" t="str">
        <f t="shared" si="22"/>
        <v/>
      </c>
      <c r="E143" s="18"/>
    </row>
    <row r="144" spans="1:5" ht="12.75">
      <c r="A144" s="66">
        <v>5262</v>
      </c>
      <c r="B144" s="18" t="s">
        <v>203</v>
      </c>
      <c r="C144" s="60">
        <v>0</v>
      </c>
      <c r="D144" s="54" t="str">
        <f t="shared" si="22"/>
        <v/>
      </c>
      <c r="E144" s="18"/>
    </row>
    <row r="145" spans="1:5" ht="12.75">
      <c r="A145" s="65">
        <v>5270</v>
      </c>
      <c r="B145" s="52" t="s">
        <v>204</v>
      </c>
      <c r="C145" s="57">
        <f>+C146</f>
        <v>0</v>
      </c>
      <c r="D145" s="54" t="str">
        <f t="shared" ref="D145:D146" si="23">IFERROR(C145/$C$145,"")</f>
        <v/>
      </c>
      <c r="E145" s="18"/>
    </row>
    <row r="146" spans="1:5" ht="12.75">
      <c r="A146" s="66">
        <v>5271</v>
      </c>
      <c r="B146" s="18" t="s">
        <v>205</v>
      </c>
      <c r="C146" s="60">
        <v>0</v>
      </c>
      <c r="D146" s="54" t="str">
        <f t="shared" si="23"/>
        <v/>
      </c>
      <c r="E146" s="18"/>
    </row>
    <row r="147" spans="1:5" ht="12.75">
      <c r="A147" s="65">
        <v>5280</v>
      </c>
      <c r="B147" s="52" t="s">
        <v>206</v>
      </c>
      <c r="C147" s="57">
        <f>+C148+C149+C150+C151+C152</f>
        <v>0</v>
      </c>
      <c r="D147" s="54" t="str">
        <f t="shared" ref="D147:D152" si="24">IFERROR(C147/$C$147,"")</f>
        <v/>
      </c>
      <c r="E147" s="18"/>
    </row>
    <row r="148" spans="1:5" ht="12.75">
      <c r="A148" s="66">
        <v>5281</v>
      </c>
      <c r="B148" s="18" t="s">
        <v>207</v>
      </c>
      <c r="C148" s="60">
        <v>0</v>
      </c>
      <c r="D148" s="54" t="str">
        <f t="shared" si="24"/>
        <v/>
      </c>
      <c r="E148" s="18"/>
    </row>
    <row r="149" spans="1:5" ht="12.75">
      <c r="A149" s="66">
        <v>5282</v>
      </c>
      <c r="B149" s="18" t="s">
        <v>208</v>
      </c>
      <c r="C149" s="60">
        <v>0</v>
      </c>
      <c r="D149" s="54" t="str">
        <f t="shared" si="24"/>
        <v/>
      </c>
      <c r="E149" s="18"/>
    </row>
    <row r="150" spans="1:5" ht="12.75">
      <c r="A150" s="66">
        <v>5283</v>
      </c>
      <c r="B150" s="18" t="s">
        <v>209</v>
      </c>
      <c r="C150" s="60">
        <v>0</v>
      </c>
      <c r="D150" s="54" t="str">
        <f t="shared" si="24"/>
        <v/>
      </c>
      <c r="E150" s="18"/>
    </row>
    <row r="151" spans="1:5" ht="12.75">
      <c r="A151" s="66">
        <v>5284</v>
      </c>
      <c r="B151" s="18" t="s">
        <v>210</v>
      </c>
      <c r="C151" s="60">
        <v>0</v>
      </c>
      <c r="D151" s="54" t="str">
        <f t="shared" si="24"/>
        <v/>
      </c>
      <c r="E151" s="18"/>
    </row>
    <row r="152" spans="1:5" ht="12.75">
      <c r="A152" s="66">
        <v>5285</v>
      </c>
      <c r="B152" s="18" t="s">
        <v>211</v>
      </c>
      <c r="C152" s="60">
        <v>0</v>
      </c>
      <c r="D152" s="54" t="str">
        <f t="shared" si="24"/>
        <v/>
      </c>
      <c r="E152" s="18"/>
    </row>
    <row r="153" spans="1:5" ht="12.75">
      <c r="A153" s="65">
        <v>5290</v>
      </c>
      <c r="B153" s="52" t="s">
        <v>212</v>
      </c>
      <c r="C153" s="57">
        <f>+C154+C155</f>
        <v>0</v>
      </c>
      <c r="D153" s="54" t="str">
        <f t="shared" ref="D153:D155" si="25">IFERROR(C153/$C$153,"")</f>
        <v/>
      </c>
      <c r="E153" s="18"/>
    </row>
    <row r="154" spans="1:5" ht="12.75">
      <c r="A154" s="66">
        <v>5291</v>
      </c>
      <c r="B154" s="18" t="s">
        <v>213</v>
      </c>
      <c r="C154" s="60">
        <v>0</v>
      </c>
      <c r="D154" s="54" t="str">
        <f t="shared" si="25"/>
        <v/>
      </c>
      <c r="E154" s="18"/>
    </row>
    <row r="155" spans="1:5" ht="12.75">
      <c r="A155" s="66">
        <v>5292</v>
      </c>
      <c r="B155" s="18" t="s">
        <v>214</v>
      </c>
      <c r="C155" s="60">
        <v>0</v>
      </c>
      <c r="D155" s="54" t="str">
        <f t="shared" si="25"/>
        <v/>
      </c>
      <c r="E155" s="18"/>
    </row>
    <row r="156" spans="1:5" ht="12.75">
      <c r="A156" s="64">
        <v>5300</v>
      </c>
      <c r="B156" s="52" t="s">
        <v>215</v>
      </c>
      <c r="C156" s="57">
        <f>+C157+C160+C163</f>
        <v>0</v>
      </c>
      <c r="D156" s="54"/>
      <c r="E156" s="18"/>
    </row>
    <row r="157" spans="1:5" ht="12.75">
      <c r="A157" s="65">
        <v>5310</v>
      </c>
      <c r="B157" s="52" t="s">
        <v>126</v>
      </c>
      <c r="C157" s="57">
        <f>+C158+C159</f>
        <v>0</v>
      </c>
      <c r="D157" s="54" t="str">
        <f t="shared" ref="D157:D159" si="26">IFERROR(C157/$C$157,"")</f>
        <v/>
      </c>
      <c r="E157" s="18"/>
    </row>
    <row r="158" spans="1:5" ht="12.75">
      <c r="A158" s="66">
        <v>5311</v>
      </c>
      <c r="B158" s="18" t="s">
        <v>216</v>
      </c>
      <c r="C158" s="60">
        <v>0</v>
      </c>
      <c r="D158" s="54" t="str">
        <f t="shared" si="26"/>
        <v/>
      </c>
      <c r="E158" s="18"/>
    </row>
    <row r="159" spans="1:5" ht="12.75">
      <c r="A159" s="66">
        <v>5312</v>
      </c>
      <c r="B159" s="18" t="s">
        <v>217</v>
      </c>
      <c r="C159" s="60">
        <v>0</v>
      </c>
      <c r="D159" s="54" t="str">
        <f t="shared" si="26"/>
        <v/>
      </c>
      <c r="E159" s="18"/>
    </row>
    <row r="160" spans="1:5" ht="12.75">
      <c r="A160" s="65">
        <v>5320</v>
      </c>
      <c r="B160" s="52" t="s">
        <v>127</v>
      </c>
      <c r="C160" s="57">
        <f>+C161+C162</f>
        <v>0</v>
      </c>
      <c r="D160" s="54" t="str">
        <f t="shared" ref="D160:D162" si="27">IFERROR(C160/$C$160,"")</f>
        <v/>
      </c>
      <c r="E160" s="18"/>
    </row>
    <row r="161" spans="1:5" ht="12.75">
      <c r="A161" s="66">
        <v>5321</v>
      </c>
      <c r="B161" s="18" t="s">
        <v>218</v>
      </c>
      <c r="C161" s="60">
        <v>0</v>
      </c>
      <c r="D161" s="54" t="str">
        <f t="shared" si="27"/>
        <v/>
      </c>
      <c r="E161" s="18"/>
    </row>
    <row r="162" spans="1:5" ht="12.75">
      <c r="A162" s="66">
        <v>5322</v>
      </c>
      <c r="B162" s="18" t="s">
        <v>219</v>
      </c>
      <c r="C162" s="60">
        <v>0</v>
      </c>
      <c r="D162" s="54" t="str">
        <f t="shared" si="27"/>
        <v/>
      </c>
      <c r="E162" s="18"/>
    </row>
    <row r="163" spans="1:5" ht="12.75">
      <c r="A163" s="65">
        <v>5330</v>
      </c>
      <c r="B163" s="52" t="s">
        <v>128</v>
      </c>
      <c r="C163" s="57">
        <f>+C164+C165</f>
        <v>0</v>
      </c>
      <c r="D163" s="54" t="str">
        <f t="shared" ref="D163:D165" si="28">IFERROR(C163/$C$163,"")</f>
        <v/>
      </c>
      <c r="E163" s="18"/>
    </row>
    <row r="164" spans="1:5" ht="12.75">
      <c r="A164" s="66">
        <v>5331</v>
      </c>
      <c r="B164" s="18" t="s">
        <v>220</v>
      </c>
      <c r="C164" s="60">
        <v>0</v>
      </c>
      <c r="D164" s="54" t="str">
        <f t="shared" si="28"/>
        <v/>
      </c>
      <c r="E164" s="18"/>
    </row>
    <row r="165" spans="1:5" ht="12.75">
      <c r="A165" s="66">
        <v>5332</v>
      </c>
      <c r="B165" s="18" t="s">
        <v>221</v>
      </c>
      <c r="C165" s="60">
        <v>0</v>
      </c>
      <c r="D165" s="54" t="str">
        <f t="shared" si="28"/>
        <v/>
      </c>
      <c r="E165" s="18"/>
    </row>
    <row r="166" spans="1:5" ht="12.75">
      <c r="A166" s="64">
        <v>5400</v>
      </c>
      <c r="B166" s="52" t="s">
        <v>222</v>
      </c>
      <c r="C166" s="57">
        <f>+C167+C170+C173+C176+C178</f>
        <v>0</v>
      </c>
      <c r="D166" s="54"/>
      <c r="E166" s="18"/>
    </row>
    <row r="167" spans="1:5" ht="12.75">
      <c r="A167" s="65">
        <v>5410</v>
      </c>
      <c r="B167" s="52" t="s">
        <v>223</v>
      </c>
      <c r="C167" s="57">
        <f>+C168+C169</f>
        <v>0</v>
      </c>
      <c r="D167" s="54" t="str">
        <f t="shared" ref="D167:D169" si="29">IFERROR(C167/$C$167,"")</f>
        <v/>
      </c>
      <c r="E167" s="18"/>
    </row>
    <row r="168" spans="1:5" ht="12.75">
      <c r="A168" s="66">
        <v>5411</v>
      </c>
      <c r="B168" s="18" t="s">
        <v>224</v>
      </c>
      <c r="C168" s="60">
        <v>0</v>
      </c>
      <c r="D168" s="54" t="str">
        <f t="shared" si="29"/>
        <v/>
      </c>
      <c r="E168" s="18"/>
    </row>
    <row r="169" spans="1:5" ht="12.75">
      <c r="A169" s="66">
        <v>5412</v>
      </c>
      <c r="B169" s="18" t="s">
        <v>225</v>
      </c>
      <c r="C169" s="60">
        <v>0</v>
      </c>
      <c r="D169" s="54" t="str">
        <f t="shared" si="29"/>
        <v/>
      </c>
      <c r="E169" s="18"/>
    </row>
    <row r="170" spans="1:5" ht="12.75">
      <c r="A170" s="65">
        <v>5420</v>
      </c>
      <c r="B170" s="52" t="s">
        <v>226</v>
      </c>
      <c r="C170" s="57">
        <f>+C171+C172</f>
        <v>0</v>
      </c>
      <c r="D170" s="54" t="str">
        <f t="shared" ref="D170:D172" si="30">IFERROR(C170/$C$170,"")</f>
        <v/>
      </c>
      <c r="E170" s="18"/>
    </row>
    <row r="171" spans="1:5" ht="12.75">
      <c r="A171" s="66">
        <v>5421</v>
      </c>
      <c r="B171" s="18" t="s">
        <v>227</v>
      </c>
      <c r="C171" s="60">
        <v>0</v>
      </c>
      <c r="D171" s="54" t="str">
        <f t="shared" si="30"/>
        <v/>
      </c>
      <c r="E171" s="18"/>
    </row>
    <row r="172" spans="1:5" ht="12.75">
      <c r="A172" s="66">
        <v>5422</v>
      </c>
      <c r="B172" s="18" t="s">
        <v>228</v>
      </c>
      <c r="C172" s="60">
        <v>0</v>
      </c>
      <c r="D172" s="54" t="str">
        <f t="shared" si="30"/>
        <v/>
      </c>
      <c r="E172" s="18"/>
    </row>
    <row r="173" spans="1:5" ht="12.75">
      <c r="A173" s="65">
        <v>5430</v>
      </c>
      <c r="B173" s="52" t="s">
        <v>229</v>
      </c>
      <c r="C173" s="57">
        <f>+C174+C175</f>
        <v>0</v>
      </c>
      <c r="D173" s="54" t="str">
        <f t="shared" ref="D173:D175" si="31">IFERROR(C173/$C$173,"")</f>
        <v/>
      </c>
      <c r="E173" s="18"/>
    </row>
    <row r="174" spans="1:5" ht="12.75">
      <c r="A174" s="66">
        <v>5431</v>
      </c>
      <c r="B174" s="18" t="s">
        <v>230</v>
      </c>
      <c r="C174" s="60">
        <v>0</v>
      </c>
      <c r="D174" s="54" t="str">
        <f t="shared" si="31"/>
        <v/>
      </c>
      <c r="E174" s="18"/>
    </row>
    <row r="175" spans="1:5" ht="12.75">
      <c r="A175" s="66">
        <v>5432</v>
      </c>
      <c r="B175" s="18" t="s">
        <v>231</v>
      </c>
      <c r="C175" s="60">
        <v>0</v>
      </c>
      <c r="D175" s="54" t="str">
        <f t="shared" si="31"/>
        <v/>
      </c>
      <c r="E175" s="18"/>
    </row>
    <row r="176" spans="1:5" ht="12.75">
      <c r="A176" s="65">
        <v>5440</v>
      </c>
      <c r="B176" s="52" t="s">
        <v>232</v>
      </c>
      <c r="C176" s="57">
        <f>+C177</f>
        <v>0</v>
      </c>
      <c r="D176" s="54" t="str">
        <f t="shared" ref="D176:D177" si="32">IFERROR(C176/$C$176,"")</f>
        <v/>
      </c>
      <c r="E176" s="18"/>
    </row>
    <row r="177" spans="1:5" ht="12.75">
      <c r="A177" s="66">
        <v>5441</v>
      </c>
      <c r="B177" s="18" t="s">
        <v>232</v>
      </c>
      <c r="C177" s="60">
        <v>0</v>
      </c>
      <c r="D177" s="54" t="str">
        <f t="shared" si="32"/>
        <v/>
      </c>
      <c r="E177" s="18"/>
    </row>
    <row r="178" spans="1:5" ht="12.75">
      <c r="A178" s="65">
        <v>5450</v>
      </c>
      <c r="B178" s="52" t="s">
        <v>233</v>
      </c>
      <c r="C178" s="57">
        <f>+C179+C180</f>
        <v>0</v>
      </c>
      <c r="D178" s="54" t="str">
        <f t="shared" ref="D178:D180" si="33">IFERROR(C178/$C$178,"")</f>
        <v/>
      </c>
      <c r="E178" s="18"/>
    </row>
    <row r="179" spans="1:5" ht="12.75">
      <c r="A179" s="66">
        <v>5451</v>
      </c>
      <c r="B179" s="18" t="s">
        <v>234</v>
      </c>
      <c r="C179" s="60">
        <v>0</v>
      </c>
      <c r="D179" s="54" t="str">
        <f t="shared" si="33"/>
        <v/>
      </c>
      <c r="E179" s="18"/>
    </row>
    <row r="180" spans="1:5" ht="12.75">
      <c r="A180" s="66">
        <v>5452</v>
      </c>
      <c r="B180" s="18" t="s">
        <v>235</v>
      </c>
      <c r="C180" s="60">
        <v>0</v>
      </c>
      <c r="D180" s="54" t="str">
        <f t="shared" si="33"/>
        <v/>
      </c>
      <c r="E180" s="18"/>
    </row>
    <row r="181" spans="1:5" ht="12.75">
      <c r="A181" s="64">
        <v>5500</v>
      </c>
      <c r="B181" s="52" t="s">
        <v>236</v>
      </c>
      <c r="C181" s="57">
        <f>+C182+C191+C194+C200</f>
        <v>225596.34</v>
      </c>
      <c r="D181" s="54"/>
      <c r="E181" s="18"/>
    </row>
    <row r="182" spans="1:5" ht="12.75">
      <c r="A182" s="65">
        <v>5510</v>
      </c>
      <c r="B182" s="52" t="s">
        <v>237</v>
      </c>
      <c r="C182" s="57">
        <f>+C183+C184+C185+C186+C187+C188+C189+C190</f>
        <v>225596.34</v>
      </c>
      <c r="D182" s="54">
        <f t="shared" ref="D182:D190" si="34">IFERROR(C182/$C$182,"")</f>
        <v>1</v>
      </c>
      <c r="E182" s="18"/>
    </row>
    <row r="183" spans="1:5" ht="12.75">
      <c r="A183" s="66">
        <v>5511</v>
      </c>
      <c r="B183" s="18" t="s">
        <v>238</v>
      </c>
      <c r="C183" s="60">
        <v>0</v>
      </c>
      <c r="D183" s="54">
        <f t="shared" si="34"/>
        <v>0</v>
      </c>
      <c r="E183" s="18"/>
    </row>
    <row r="184" spans="1:5" ht="12.75">
      <c r="A184" s="66">
        <v>5512</v>
      </c>
      <c r="B184" s="18" t="s">
        <v>239</v>
      </c>
      <c r="C184" s="60">
        <v>0</v>
      </c>
      <c r="D184" s="54">
        <f t="shared" si="34"/>
        <v>0</v>
      </c>
      <c r="E184" s="18"/>
    </row>
    <row r="185" spans="1:5" ht="12.75">
      <c r="A185" s="66">
        <v>5513</v>
      </c>
      <c r="B185" s="18" t="s">
        <v>240</v>
      </c>
      <c r="C185" s="60">
        <v>0</v>
      </c>
      <c r="D185" s="54">
        <f t="shared" si="34"/>
        <v>0</v>
      </c>
      <c r="E185" s="18"/>
    </row>
    <row r="186" spans="1:5" ht="12.75">
      <c r="A186" s="66">
        <v>5514</v>
      </c>
      <c r="B186" s="18" t="s">
        <v>241</v>
      </c>
      <c r="C186" s="60">
        <v>0</v>
      </c>
      <c r="D186" s="54">
        <f t="shared" si="34"/>
        <v>0</v>
      </c>
      <c r="E186" s="18"/>
    </row>
    <row r="187" spans="1:5" ht="12.75">
      <c r="A187" s="66">
        <v>5515</v>
      </c>
      <c r="B187" s="18" t="s">
        <v>242</v>
      </c>
      <c r="C187" s="60">
        <f>'[1]0311_ACT_PEGT_FAC_2402'!B56</f>
        <v>225596.34</v>
      </c>
      <c r="D187" s="54">
        <f t="shared" si="34"/>
        <v>1</v>
      </c>
      <c r="E187" s="18"/>
    </row>
    <row r="188" spans="1:5" ht="12.75">
      <c r="A188" s="66">
        <v>5516</v>
      </c>
      <c r="B188" s="18" t="s">
        <v>243</v>
      </c>
      <c r="C188" s="60">
        <v>0</v>
      </c>
      <c r="D188" s="54">
        <f t="shared" si="34"/>
        <v>0</v>
      </c>
      <c r="E188" s="18"/>
    </row>
    <row r="189" spans="1:5" ht="12.75">
      <c r="A189" s="66">
        <v>5517</v>
      </c>
      <c r="B189" s="18" t="s">
        <v>244</v>
      </c>
      <c r="C189" s="60">
        <v>0</v>
      </c>
      <c r="D189" s="54">
        <f t="shared" si="34"/>
        <v>0</v>
      </c>
      <c r="E189" s="18"/>
    </row>
    <row r="190" spans="1:5" ht="12.75">
      <c r="A190" s="66">
        <v>5518</v>
      </c>
      <c r="B190" s="18" t="s">
        <v>245</v>
      </c>
      <c r="C190" s="60">
        <v>0</v>
      </c>
      <c r="D190" s="54">
        <f t="shared" si="34"/>
        <v>0</v>
      </c>
      <c r="E190" s="18"/>
    </row>
    <row r="191" spans="1:5" ht="12.75">
      <c r="A191" s="65">
        <v>5520</v>
      </c>
      <c r="B191" s="52" t="s">
        <v>246</v>
      </c>
      <c r="C191" s="57">
        <f>+C192+C193</f>
        <v>0</v>
      </c>
      <c r="D191" s="54" t="str">
        <f t="shared" ref="D191:D193" si="35">IFERROR(C191/$C$191,"")</f>
        <v/>
      </c>
      <c r="E191" s="18"/>
    </row>
    <row r="192" spans="1:5" ht="12.75">
      <c r="A192" s="66">
        <v>5521</v>
      </c>
      <c r="B192" s="18" t="s">
        <v>247</v>
      </c>
      <c r="C192" s="60">
        <v>0</v>
      </c>
      <c r="D192" s="54" t="str">
        <f t="shared" si="35"/>
        <v/>
      </c>
      <c r="E192" s="18"/>
    </row>
    <row r="193" spans="1:5" ht="12.75">
      <c r="A193" s="66">
        <v>5522</v>
      </c>
      <c r="B193" s="18" t="s">
        <v>248</v>
      </c>
      <c r="C193" s="60">
        <v>0</v>
      </c>
      <c r="D193" s="54" t="str">
        <f t="shared" si="35"/>
        <v/>
      </c>
      <c r="E193" s="18"/>
    </row>
    <row r="194" spans="1:5" ht="12.75">
      <c r="A194" s="65">
        <v>5530</v>
      </c>
      <c r="B194" s="52" t="s">
        <v>249</v>
      </c>
      <c r="C194" s="57">
        <f>+C195+C196+C197+C198+C199</f>
        <v>0</v>
      </c>
      <c r="D194" s="54" t="str">
        <f t="shared" ref="D194:D199" si="36">IFERROR(C194/$C$194,"")</f>
        <v/>
      </c>
      <c r="E194" s="18"/>
    </row>
    <row r="195" spans="1:5" ht="12.75">
      <c r="A195" s="66">
        <v>5531</v>
      </c>
      <c r="B195" s="18" t="s">
        <v>250</v>
      </c>
      <c r="C195" s="60">
        <v>0</v>
      </c>
      <c r="D195" s="54" t="str">
        <f t="shared" si="36"/>
        <v/>
      </c>
      <c r="E195" s="18"/>
    </row>
    <row r="196" spans="1:5" ht="12.75">
      <c r="A196" s="66">
        <v>5532</v>
      </c>
      <c r="B196" s="18" t="s">
        <v>251</v>
      </c>
      <c r="C196" s="60">
        <v>0</v>
      </c>
      <c r="D196" s="54" t="str">
        <f t="shared" si="36"/>
        <v/>
      </c>
      <c r="E196" s="18"/>
    </row>
    <row r="197" spans="1:5" ht="12.75">
      <c r="A197" s="66">
        <v>5533</v>
      </c>
      <c r="B197" s="18" t="s">
        <v>252</v>
      </c>
      <c r="C197" s="60">
        <v>0</v>
      </c>
      <c r="D197" s="54" t="str">
        <f t="shared" si="36"/>
        <v/>
      </c>
      <c r="E197" s="18"/>
    </row>
    <row r="198" spans="1:5" ht="12.75">
      <c r="A198" s="66">
        <v>5534</v>
      </c>
      <c r="B198" s="18" t="s">
        <v>253</v>
      </c>
      <c r="C198" s="60">
        <v>0</v>
      </c>
      <c r="D198" s="54" t="str">
        <f t="shared" si="36"/>
        <v/>
      </c>
      <c r="E198" s="18"/>
    </row>
    <row r="199" spans="1:5" ht="12.75">
      <c r="A199" s="66">
        <v>5535</v>
      </c>
      <c r="B199" s="18" t="s">
        <v>254</v>
      </c>
      <c r="C199" s="60">
        <v>0</v>
      </c>
      <c r="D199" s="54" t="str">
        <f t="shared" si="36"/>
        <v/>
      </c>
      <c r="E199" s="18"/>
    </row>
    <row r="200" spans="1:5" ht="12.75">
      <c r="A200" s="65">
        <v>5590</v>
      </c>
      <c r="B200" s="52" t="s">
        <v>255</v>
      </c>
      <c r="C200" s="57">
        <f>+C201+C202+C203+C204+C205+C206+C207+C208+C209</f>
        <v>0</v>
      </c>
      <c r="D200" s="54" t="str">
        <f t="shared" ref="D200:D209" si="37">IFERROR(C200/$C$200,"")</f>
        <v/>
      </c>
      <c r="E200" s="18"/>
    </row>
    <row r="201" spans="1:5" ht="12.75">
      <c r="A201" s="66">
        <v>5591</v>
      </c>
      <c r="B201" s="18" t="s">
        <v>256</v>
      </c>
      <c r="C201" s="60">
        <v>0</v>
      </c>
      <c r="D201" s="54" t="str">
        <f t="shared" si="37"/>
        <v/>
      </c>
      <c r="E201" s="18"/>
    </row>
    <row r="202" spans="1:5" ht="12.75">
      <c r="A202" s="66">
        <v>5592</v>
      </c>
      <c r="B202" s="18" t="s">
        <v>257</v>
      </c>
      <c r="C202" s="60">
        <v>0</v>
      </c>
      <c r="D202" s="54" t="str">
        <f t="shared" si="37"/>
        <v/>
      </c>
      <c r="E202" s="18"/>
    </row>
    <row r="203" spans="1:5" ht="12.75">
      <c r="A203" s="66">
        <v>5593</v>
      </c>
      <c r="B203" s="18" t="s">
        <v>258</v>
      </c>
      <c r="C203" s="60">
        <v>0</v>
      </c>
      <c r="D203" s="54" t="str">
        <f t="shared" si="37"/>
        <v/>
      </c>
      <c r="E203" s="18"/>
    </row>
    <row r="204" spans="1:5" ht="12.75">
      <c r="A204" s="66">
        <v>5594</v>
      </c>
      <c r="B204" s="18" t="s">
        <v>259</v>
      </c>
      <c r="C204" s="60">
        <v>0</v>
      </c>
      <c r="D204" s="54" t="str">
        <f t="shared" si="37"/>
        <v/>
      </c>
      <c r="E204" s="18"/>
    </row>
    <row r="205" spans="1:5" ht="12.75">
      <c r="A205" s="66">
        <v>5595</v>
      </c>
      <c r="B205" s="18" t="s">
        <v>260</v>
      </c>
      <c r="C205" s="60">
        <v>0</v>
      </c>
      <c r="D205" s="54" t="str">
        <f t="shared" si="37"/>
        <v/>
      </c>
      <c r="E205" s="18"/>
    </row>
    <row r="206" spans="1:5" ht="12.75">
      <c r="A206" s="66">
        <v>5596</v>
      </c>
      <c r="B206" s="18" t="s">
        <v>152</v>
      </c>
      <c r="C206" s="60">
        <v>0</v>
      </c>
      <c r="D206" s="54" t="str">
        <f t="shared" si="37"/>
        <v/>
      </c>
      <c r="E206" s="18"/>
    </row>
    <row r="207" spans="1:5" ht="12.75">
      <c r="A207" s="66">
        <v>5597</v>
      </c>
      <c r="B207" s="18" t="s">
        <v>261</v>
      </c>
      <c r="C207" s="60">
        <v>0</v>
      </c>
      <c r="D207" s="54" t="str">
        <f t="shared" si="37"/>
        <v/>
      </c>
      <c r="E207" s="18"/>
    </row>
    <row r="208" spans="1:5" ht="12.75">
      <c r="A208" s="66">
        <v>5598</v>
      </c>
      <c r="B208" s="18" t="s">
        <v>262</v>
      </c>
      <c r="C208" s="60">
        <v>0</v>
      </c>
      <c r="D208" s="54" t="str">
        <f t="shared" si="37"/>
        <v/>
      </c>
      <c r="E208" s="18"/>
    </row>
    <row r="209" spans="1:5" ht="12.75">
      <c r="A209" s="66">
        <v>5599</v>
      </c>
      <c r="B209" s="18" t="s">
        <v>263</v>
      </c>
      <c r="C209" s="60">
        <v>0</v>
      </c>
      <c r="D209" s="54" t="str">
        <f t="shared" si="37"/>
        <v/>
      </c>
      <c r="E209" s="18"/>
    </row>
    <row r="210" spans="1:5" ht="12.75">
      <c r="A210" s="64">
        <v>5600</v>
      </c>
      <c r="B210" s="52" t="s">
        <v>264</v>
      </c>
      <c r="C210" s="57">
        <f>+C211</f>
        <v>0</v>
      </c>
      <c r="D210" s="54"/>
      <c r="E210" s="18"/>
    </row>
    <row r="211" spans="1:5" ht="12.75">
      <c r="A211" s="65">
        <v>5610</v>
      </c>
      <c r="B211" s="52" t="s">
        <v>265</v>
      </c>
      <c r="C211" s="57">
        <f>+C212</f>
        <v>0</v>
      </c>
      <c r="D211" s="54" t="str">
        <f t="shared" ref="D211:D212" si="38">IFERROR(C211/$C$211,"")</f>
        <v/>
      </c>
      <c r="E211" s="18"/>
    </row>
    <row r="212" spans="1:5" ht="12.75">
      <c r="A212" s="66">
        <v>5611</v>
      </c>
      <c r="B212" s="18" t="s">
        <v>266</v>
      </c>
      <c r="C212" s="60">
        <v>0</v>
      </c>
      <c r="D212" s="54" t="str">
        <f t="shared" si="38"/>
        <v/>
      </c>
      <c r="E212" s="18"/>
    </row>
    <row r="213" spans="1:5" ht="12.75">
      <c r="A213" s="46"/>
      <c r="B213" s="46"/>
      <c r="C213" s="46"/>
      <c r="D213" s="47"/>
      <c r="E213" s="46"/>
    </row>
    <row r="214" spans="1:5" ht="12.75">
      <c r="A214" s="46"/>
      <c r="B214" s="46" t="s">
        <v>68</v>
      </c>
      <c r="C214" s="46"/>
      <c r="D214" s="47"/>
      <c r="E214" s="46"/>
    </row>
    <row r="218" spans="1:5" ht="15" customHeight="1">
      <c r="B218" s="18" t="str">
        <f>[1]Hoja2!A1</f>
        <v>Ing. Marisol Suárez Correa</v>
      </c>
      <c r="C218" s="18" t="str">
        <f>[1]Hoja2!C1</f>
        <v xml:space="preserve">C.P. Juan  Lara Centeno </v>
      </c>
    </row>
    <row r="219" spans="1:5" ht="15" customHeight="1">
      <c r="B219" s="18" t="str">
        <f>[1]Hoja2!A2</f>
        <v>Presidenta Suplente del Comité</v>
      </c>
      <c r="C219" s="18" t="str">
        <f>[1]Hoja2!C2</f>
        <v xml:space="preserve">Dirección de Control y Seguimiento de Fideicomisos </v>
      </c>
    </row>
    <row r="221" spans="1:5" ht="15" hidden="1" customHeight="1"/>
    <row r="222" spans="1:5" ht="15" hidden="1" customHeight="1">
      <c r="C222" s="69">
        <f>+C9-C94+C69</f>
        <v>10430442.540000007</v>
      </c>
    </row>
    <row r="223" spans="1:5" ht="15" hidden="1" customHeight="1">
      <c r="C223" s="70">
        <f>+C222-'[1]0311_ACT_PEGT_FAC_2402'!B66</f>
        <v>0</v>
      </c>
    </row>
    <row r="224" spans="1:5" ht="15" hidden="1" customHeight="1"/>
    <row r="225" ht="15" hidden="1" customHeight="1"/>
    <row r="226" ht="15" hidden="1" customHeight="1"/>
    <row r="227" ht="15" hidden="1" customHeight="1"/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81"/>
  <sheetViews>
    <sheetView topLeftCell="A143" zoomScale="90" zoomScaleNormal="90" workbookViewId="0">
      <selection activeCell="F20" sqref="F20"/>
    </sheetView>
  </sheetViews>
  <sheetFormatPr baseColWidth="10" defaultColWidth="14.42578125" defaultRowHeight="12.75"/>
  <cols>
    <col min="1" max="1" width="10" style="5" customWidth="1"/>
    <col min="2" max="2" width="76.28515625" style="5" customWidth="1"/>
    <col min="3" max="3" width="16.42578125" style="5" customWidth="1"/>
    <col min="4" max="4" width="19.140625" style="5" customWidth="1"/>
    <col min="5" max="5" width="24.5703125" style="5" customWidth="1"/>
    <col min="6" max="6" width="22.85546875" style="5" customWidth="1"/>
    <col min="7" max="7" width="16.85546875" style="5" customWidth="1"/>
    <col min="8" max="8" width="19.5703125" style="5" customWidth="1"/>
    <col min="9" max="9" width="13.85546875" style="5" customWidth="1"/>
    <col min="10" max="10" width="23.85546875" style="5" customWidth="1"/>
    <col min="11" max="26" width="9.140625" style="5" customWidth="1"/>
    <col min="27" max="16384" width="14.42578125" style="5"/>
  </cols>
  <sheetData>
    <row r="1" spans="1:8">
      <c r="A1" s="71" t="s">
        <v>0</v>
      </c>
      <c r="B1" s="7"/>
      <c r="C1" s="7"/>
      <c r="D1" s="7"/>
      <c r="E1" s="7"/>
      <c r="F1" s="7"/>
      <c r="G1" s="72" t="s">
        <v>1</v>
      </c>
      <c r="H1" s="41">
        <f>'Notas a los Edos Financiero '!D1</f>
        <v>2025</v>
      </c>
    </row>
    <row r="2" spans="1:8">
      <c r="A2" s="71" t="s">
        <v>267</v>
      </c>
      <c r="B2" s="7"/>
      <c r="C2" s="7"/>
      <c r="D2" s="7"/>
      <c r="E2" s="7"/>
      <c r="F2" s="7"/>
      <c r="G2" s="72" t="s">
        <v>3</v>
      </c>
      <c r="H2" s="41" t="str">
        <f>'Notas a los Edos Financiero '!D2</f>
        <v>Trimestral</v>
      </c>
    </row>
    <row r="3" spans="1:8">
      <c r="A3" s="71" t="s">
        <v>268</v>
      </c>
      <c r="B3" s="71"/>
      <c r="C3" s="71"/>
      <c r="D3" s="71"/>
      <c r="E3" s="71"/>
      <c r="F3" s="71"/>
      <c r="G3" s="72" t="s">
        <v>6</v>
      </c>
      <c r="H3" s="41">
        <f>'Notas a los Edos Financiero '!D3</f>
        <v>2</v>
      </c>
    </row>
    <row r="4" spans="1:8">
      <c r="A4" s="39" t="s">
        <v>7</v>
      </c>
      <c r="B4" s="7"/>
      <c r="C4" s="7"/>
      <c r="D4" s="7"/>
      <c r="E4" s="7"/>
      <c r="F4" s="7"/>
      <c r="G4" s="72"/>
      <c r="H4" s="41"/>
    </row>
    <row r="5" spans="1:8">
      <c r="A5" s="43" t="s">
        <v>71</v>
      </c>
      <c r="B5" s="44"/>
      <c r="C5" s="44"/>
      <c r="D5" s="44"/>
      <c r="E5" s="44"/>
      <c r="F5" s="44"/>
      <c r="G5" s="44"/>
      <c r="H5" s="44"/>
    </row>
    <row r="6" spans="1:8">
      <c r="A6" s="46"/>
      <c r="B6" s="46"/>
      <c r="C6" s="46"/>
      <c r="D6" s="46"/>
      <c r="E6" s="46"/>
      <c r="F6" s="46"/>
      <c r="G6" s="46"/>
      <c r="H6" s="46"/>
    </row>
    <row r="7" spans="1:8">
      <c r="A7" s="44" t="s">
        <v>269</v>
      </c>
      <c r="B7" s="44"/>
      <c r="C7" s="44"/>
      <c r="D7" s="44"/>
      <c r="E7" s="44"/>
      <c r="F7" s="44"/>
      <c r="G7" s="44"/>
      <c r="H7" s="44"/>
    </row>
    <row r="8" spans="1:8">
      <c r="A8" s="48" t="s">
        <v>73</v>
      </c>
      <c r="B8" s="48" t="s">
        <v>74</v>
      </c>
      <c r="C8" s="48" t="s">
        <v>75</v>
      </c>
      <c r="D8" s="48" t="s">
        <v>270</v>
      </c>
      <c r="E8" s="48"/>
      <c r="F8" s="48"/>
      <c r="G8" s="48"/>
      <c r="H8" s="48"/>
    </row>
    <row r="9" spans="1:8">
      <c r="A9" s="73">
        <v>1114</v>
      </c>
      <c r="B9" s="46" t="s">
        <v>271</v>
      </c>
      <c r="C9" s="74">
        <f>'[1]0312_ESF_PEGT_FAC_2402'!B5</f>
        <v>20520157.93</v>
      </c>
      <c r="D9" s="46"/>
      <c r="E9" s="46"/>
      <c r="F9" s="46"/>
      <c r="G9" s="46"/>
      <c r="H9" s="46"/>
    </row>
    <row r="10" spans="1:8">
      <c r="A10" s="73">
        <v>1115</v>
      </c>
      <c r="B10" s="46" t="s">
        <v>272</v>
      </c>
      <c r="C10" s="74">
        <v>0</v>
      </c>
      <c r="D10" s="46"/>
      <c r="E10" s="46"/>
      <c r="F10" s="46"/>
      <c r="G10" s="46"/>
      <c r="H10" s="46"/>
    </row>
    <row r="11" spans="1:8">
      <c r="A11" s="73">
        <v>1121</v>
      </c>
      <c r="B11" s="46" t="s">
        <v>273</v>
      </c>
      <c r="C11" s="74">
        <v>0</v>
      </c>
      <c r="D11" s="46"/>
      <c r="E11" s="46"/>
      <c r="F11" s="46"/>
      <c r="G11" s="46"/>
      <c r="H11" s="46"/>
    </row>
    <row r="12" spans="1:8">
      <c r="A12" s="46"/>
      <c r="B12" s="46"/>
      <c r="C12" s="46"/>
      <c r="D12" s="46"/>
      <c r="E12" s="46"/>
      <c r="F12" s="46"/>
      <c r="G12" s="46"/>
      <c r="H12" s="46"/>
    </row>
    <row r="13" spans="1:8">
      <c r="A13" s="44" t="s">
        <v>274</v>
      </c>
      <c r="B13" s="44"/>
      <c r="C13" s="44"/>
      <c r="D13" s="44"/>
      <c r="E13" s="44"/>
      <c r="F13" s="44"/>
      <c r="G13" s="44"/>
      <c r="H13" s="44"/>
    </row>
    <row r="14" spans="1:8">
      <c r="A14" s="48" t="s">
        <v>73</v>
      </c>
      <c r="B14" s="48" t="s">
        <v>74</v>
      </c>
      <c r="C14" s="48" t="s">
        <v>75</v>
      </c>
      <c r="D14" s="48">
        <v>2025</v>
      </c>
      <c r="E14" s="48">
        <f t="shared" ref="E14:G14" si="0">D14-1</f>
        <v>2024</v>
      </c>
      <c r="F14" s="48">
        <f t="shared" si="0"/>
        <v>2023</v>
      </c>
      <c r="G14" s="48">
        <f t="shared" si="0"/>
        <v>2022</v>
      </c>
      <c r="H14" s="48" t="s">
        <v>275</v>
      </c>
    </row>
    <row r="15" spans="1:8">
      <c r="A15" s="73">
        <v>1122</v>
      </c>
      <c r="B15" s="46" t="s">
        <v>276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46"/>
    </row>
    <row r="16" spans="1:8">
      <c r="A16" s="73">
        <v>1124</v>
      </c>
      <c r="B16" s="46" t="s">
        <v>277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46"/>
    </row>
    <row r="18" spans="1:8">
      <c r="A18" s="44" t="s">
        <v>278</v>
      </c>
      <c r="B18" s="44"/>
      <c r="C18" s="44"/>
      <c r="D18" s="44"/>
      <c r="E18" s="44"/>
      <c r="F18" s="44"/>
      <c r="G18" s="44"/>
      <c r="H18" s="44"/>
    </row>
    <row r="19" spans="1:8">
      <c r="A19" s="48" t="s">
        <v>73</v>
      </c>
      <c r="B19" s="48" t="s">
        <v>74</v>
      </c>
      <c r="C19" s="48" t="s">
        <v>75</v>
      </c>
      <c r="D19" s="48" t="s">
        <v>279</v>
      </c>
      <c r="E19" s="48" t="s">
        <v>280</v>
      </c>
      <c r="F19" s="48" t="s">
        <v>281</v>
      </c>
      <c r="G19" s="48" t="s">
        <v>282</v>
      </c>
      <c r="H19" s="48" t="s">
        <v>283</v>
      </c>
    </row>
    <row r="20" spans="1:8">
      <c r="A20" s="73">
        <v>1123</v>
      </c>
      <c r="B20" s="46" t="s">
        <v>284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46"/>
    </row>
    <row r="21" spans="1:8">
      <c r="A21" s="73">
        <v>1125</v>
      </c>
      <c r="B21" s="46" t="s">
        <v>285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46"/>
    </row>
    <row r="22" spans="1:8">
      <c r="A22" s="66">
        <v>1126</v>
      </c>
      <c r="B22" s="18" t="s">
        <v>286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46"/>
    </row>
    <row r="23" spans="1:8">
      <c r="A23" s="66">
        <v>1129</v>
      </c>
      <c r="B23" s="18" t="s">
        <v>287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46"/>
    </row>
    <row r="24" spans="1:8">
      <c r="A24" s="73">
        <v>1131</v>
      </c>
      <c r="B24" s="46" t="s">
        <v>288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46"/>
    </row>
    <row r="25" spans="1:8">
      <c r="A25" s="73">
        <v>1132</v>
      </c>
      <c r="B25" s="46" t="s">
        <v>289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46"/>
    </row>
    <row r="26" spans="1:8">
      <c r="A26" s="73">
        <v>1133</v>
      </c>
      <c r="B26" s="46" t="s">
        <v>290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46"/>
    </row>
    <row r="27" spans="1:8">
      <c r="A27" s="73">
        <v>1134</v>
      </c>
      <c r="B27" s="46" t="s">
        <v>291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46"/>
    </row>
    <row r="28" spans="1:8">
      <c r="A28" s="73">
        <v>1139</v>
      </c>
      <c r="B28" s="46" t="s">
        <v>292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46"/>
    </row>
    <row r="29" spans="1:8">
      <c r="A29" s="46"/>
      <c r="B29" s="46"/>
      <c r="C29" s="46"/>
      <c r="D29" s="46"/>
      <c r="E29" s="46"/>
      <c r="F29" s="46"/>
      <c r="G29" s="46"/>
      <c r="H29" s="46"/>
    </row>
    <row r="30" spans="1:8">
      <c r="A30" s="44" t="s">
        <v>293</v>
      </c>
      <c r="B30" s="44"/>
      <c r="C30" s="44"/>
      <c r="D30" s="44"/>
      <c r="E30" s="44"/>
      <c r="F30" s="44"/>
      <c r="G30" s="44"/>
      <c r="H30" s="44"/>
    </row>
    <row r="31" spans="1:8">
      <c r="A31" s="48" t="s">
        <v>73</v>
      </c>
      <c r="B31" s="48" t="s">
        <v>74</v>
      </c>
      <c r="C31" s="48" t="s">
        <v>75</v>
      </c>
      <c r="D31" s="48" t="s">
        <v>294</v>
      </c>
      <c r="E31" s="48" t="s">
        <v>295</v>
      </c>
      <c r="F31" s="48" t="s">
        <v>296</v>
      </c>
      <c r="G31" s="48"/>
      <c r="H31" s="48"/>
    </row>
    <row r="32" spans="1:8">
      <c r="A32" s="73">
        <v>1140</v>
      </c>
      <c r="B32" s="46" t="s">
        <v>297</v>
      </c>
      <c r="C32" s="74">
        <v>0</v>
      </c>
      <c r="D32" s="46"/>
      <c r="E32" s="46"/>
      <c r="F32" s="46"/>
      <c r="G32" s="46"/>
      <c r="H32" s="46"/>
    </row>
    <row r="33" spans="1:6">
      <c r="A33" s="73">
        <v>1141</v>
      </c>
      <c r="B33" s="46" t="s">
        <v>298</v>
      </c>
      <c r="C33" s="74">
        <v>0</v>
      </c>
      <c r="D33" s="46"/>
      <c r="E33" s="46"/>
      <c r="F33" s="46"/>
    </row>
    <row r="34" spans="1:6">
      <c r="A34" s="73">
        <v>1142</v>
      </c>
      <c r="B34" s="46" t="s">
        <v>299</v>
      </c>
      <c r="C34" s="74">
        <v>0</v>
      </c>
      <c r="D34" s="46"/>
      <c r="E34" s="46"/>
      <c r="F34" s="46"/>
    </row>
    <row r="35" spans="1:6">
      <c r="A35" s="73">
        <v>1143</v>
      </c>
      <c r="B35" s="46" t="s">
        <v>300</v>
      </c>
      <c r="C35" s="74">
        <v>0</v>
      </c>
      <c r="D35" s="46"/>
      <c r="E35" s="46"/>
      <c r="F35" s="46"/>
    </row>
    <row r="36" spans="1:6">
      <c r="A36" s="73">
        <v>1144</v>
      </c>
      <c r="B36" s="46" t="s">
        <v>301</v>
      </c>
      <c r="C36" s="74">
        <v>0</v>
      </c>
      <c r="D36" s="46"/>
      <c r="E36" s="46"/>
      <c r="F36" s="46"/>
    </row>
    <row r="37" spans="1:6">
      <c r="A37" s="73">
        <v>1145</v>
      </c>
      <c r="B37" s="46" t="s">
        <v>302</v>
      </c>
      <c r="C37" s="74">
        <v>0</v>
      </c>
      <c r="D37" s="46"/>
      <c r="E37" s="46"/>
      <c r="F37" s="46"/>
    </row>
    <row r="38" spans="1:6">
      <c r="A38" s="46"/>
      <c r="B38" s="46"/>
      <c r="C38" s="46"/>
      <c r="D38" s="46"/>
      <c r="E38" s="46"/>
      <c r="F38" s="46"/>
    </row>
    <row r="39" spans="1:6">
      <c r="A39" s="44" t="s">
        <v>303</v>
      </c>
      <c r="B39" s="44"/>
      <c r="C39" s="44"/>
      <c r="D39" s="44"/>
      <c r="E39" s="44"/>
      <c r="F39" s="44"/>
    </row>
    <row r="40" spans="1:6">
      <c r="A40" s="48" t="s">
        <v>73</v>
      </c>
      <c r="B40" s="48" t="s">
        <v>74</v>
      </c>
      <c r="C40" s="48" t="s">
        <v>75</v>
      </c>
      <c r="D40" s="48" t="s">
        <v>295</v>
      </c>
      <c r="E40" s="48" t="s">
        <v>304</v>
      </c>
      <c r="F40" s="48" t="s">
        <v>296</v>
      </c>
    </row>
    <row r="41" spans="1:6">
      <c r="A41" s="73">
        <v>1150</v>
      </c>
      <c r="B41" s="46" t="s">
        <v>305</v>
      </c>
      <c r="C41" s="74">
        <v>0</v>
      </c>
      <c r="D41" s="46"/>
      <c r="E41" s="46"/>
      <c r="F41" s="46"/>
    </row>
    <row r="42" spans="1:6">
      <c r="A42" s="73">
        <v>1151</v>
      </c>
      <c r="B42" s="46" t="s">
        <v>306</v>
      </c>
      <c r="C42" s="74">
        <v>0</v>
      </c>
      <c r="D42" s="46"/>
      <c r="E42" s="46"/>
      <c r="F42" s="46"/>
    </row>
    <row r="43" spans="1:6">
      <c r="A43" s="46"/>
      <c r="B43" s="46"/>
      <c r="C43" s="46"/>
      <c r="D43" s="46"/>
      <c r="E43" s="46"/>
      <c r="F43" s="46"/>
    </row>
    <row r="44" spans="1:6">
      <c r="A44" s="44" t="s">
        <v>307</v>
      </c>
      <c r="B44" s="44"/>
      <c r="C44" s="44"/>
      <c r="D44" s="44"/>
      <c r="E44" s="44"/>
      <c r="F44" s="44"/>
    </row>
    <row r="45" spans="1:6">
      <c r="A45" s="48" t="s">
        <v>73</v>
      </c>
      <c r="B45" s="48" t="s">
        <v>74</v>
      </c>
      <c r="C45" s="48" t="s">
        <v>75</v>
      </c>
      <c r="D45" s="48" t="s">
        <v>270</v>
      </c>
      <c r="E45" s="48" t="s">
        <v>283</v>
      </c>
      <c r="F45" s="48"/>
    </row>
    <row r="46" spans="1:6">
      <c r="A46" s="73">
        <v>1213</v>
      </c>
      <c r="B46" s="46" t="s">
        <v>308</v>
      </c>
      <c r="C46" s="74">
        <v>0</v>
      </c>
      <c r="D46" s="46"/>
      <c r="E46" s="46"/>
      <c r="F46" s="46"/>
    </row>
    <row r="47" spans="1:6">
      <c r="A47" s="46"/>
      <c r="B47" s="46"/>
      <c r="C47" s="46"/>
      <c r="D47" s="46"/>
      <c r="E47" s="46"/>
      <c r="F47" s="46"/>
    </row>
    <row r="48" spans="1:6">
      <c r="A48" s="44" t="s">
        <v>309</v>
      </c>
      <c r="B48" s="44"/>
      <c r="C48" s="44"/>
      <c r="D48" s="44"/>
      <c r="E48" s="44"/>
      <c r="F48" s="44"/>
    </row>
    <row r="49" spans="1:12">
      <c r="A49" s="48" t="s">
        <v>73</v>
      </c>
      <c r="B49" s="48" t="s">
        <v>74</v>
      </c>
      <c r="C49" s="48" t="s">
        <v>75</v>
      </c>
      <c r="D49" s="48"/>
      <c r="E49" s="48"/>
      <c r="F49" s="48"/>
      <c r="G49" s="48"/>
      <c r="H49" s="48"/>
      <c r="I49" s="46"/>
      <c r="J49" s="46"/>
    </row>
    <row r="50" spans="1:12">
      <c r="A50" s="73">
        <v>1211</v>
      </c>
      <c r="B50" s="46" t="s">
        <v>310</v>
      </c>
      <c r="C50" s="74">
        <v>0</v>
      </c>
      <c r="D50" s="46"/>
      <c r="E50" s="46"/>
      <c r="F50" s="46"/>
      <c r="G50" s="46"/>
      <c r="H50" s="46"/>
      <c r="I50" s="46"/>
      <c r="J50" s="46"/>
    </row>
    <row r="51" spans="1:12">
      <c r="A51" s="73">
        <v>1212</v>
      </c>
      <c r="B51" s="46" t="s">
        <v>311</v>
      </c>
      <c r="C51" s="74">
        <v>0</v>
      </c>
      <c r="D51" s="46"/>
      <c r="E51" s="46"/>
      <c r="F51" s="46"/>
      <c r="G51" s="46"/>
      <c r="H51" s="46"/>
      <c r="I51" s="46"/>
      <c r="J51" s="46"/>
    </row>
    <row r="52" spans="1:12">
      <c r="A52" s="73">
        <v>1214</v>
      </c>
      <c r="B52" s="46" t="s">
        <v>312</v>
      </c>
      <c r="C52" s="74">
        <v>0</v>
      </c>
      <c r="D52" s="46"/>
      <c r="E52" s="46"/>
      <c r="F52" s="46"/>
      <c r="G52" s="46"/>
      <c r="H52" s="46"/>
      <c r="I52" s="46"/>
      <c r="J52" s="46"/>
    </row>
    <row r="53" spans="1:1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2">
      <c r="A54" s="44" t="s">
        <v>313</v>
      </c>
      <c r="B54" s="44"/>
      <c r="C54" s="44"/>
      <c r="D54" s="44"/>
      <c r="E54" s="44"/>
      <c r="F54" s="44"/>
      <c r="G54" s="44"/>
      <c r="H54" s="44"/>
      <c r="I54" s="44"/>
      <c r="J54" s="44"/>
    </row>
    <row r="55" spans="1:12">
      <c r="A55" s="48" t="s">
        <v>73</v>
      </c>
      <c r="B55" s="48" t="s">
        <v>74</v>
      </c>
      <c r="C55" s="48" t="s">
        <v>75</v>
      </c>
      <c r="D55" s="48" t="s">
        <v>314</v>
      </c>
      <c r="E55" s="48" t="s">
        <v>315</v>
      </c>
      <c r="F55" s="48" t="s">
        <v>316</v>
      </c>
      <c r="G55" s="48" t="s">
        <v>317</v>
      </c>
      <c r="H55" s="48" t="s">
        <v>318</v>
      </c>
      <c r="I55" s="48" t="s">
        <v>319</v>
      </c>
      <c r="J55" s="48" t="s">
        <v>320</v>
      </c>
    </row>
    <row r="56" spans="1:12">
      <c r="A56" s="73">
        <v>1230</v>
      </c>
      <c r="B56" s="46" t="s">
        <v>321</v>
      </c>
      <c r="C56" s="74">
        <v>0</v>
      </c>
      <c r="D56" s="74">
        <v>0</v>
      </c>
      <c r="E56" s="74">
        <v>0</v>
      </c>
      <c r="F56" s="46"/>
      <c r="G56" s="46"/>
      <c r="H56" s="46"/>
      <c r="I56" s="46"/>
      <c r="J56" s="46"/>
    </row>
    <row r="57" spans="1:12">
      <c r="A57" s="73">
        <v>1231</v>
      </c>
      <c r="B57" s="46" t="s">
        <v>322</v>
      </c>
      <c r="C57" s="74">
        <v>0</v>
      </c>
      <c r="D57" s="75"/>
      <c r="E57" s="75"/>
      <c r="F57" s="46"/>
      <c r="G57" s="46"/>
      <c r="H57" s="46"/>
      <c r="I57" s="46"/>
      <c r="J57" s="46"/>
    </row>
    <row r="58" spans="1:12">
      <c r="A58" s="73">
        <v>1232</v>
      </c>
      <c r="B58" s="46" t="s">
        <v>323</v>
      </c>
      <c r="C58" s="74">
        <v>0</v>
      </c>
      <c r="D58" s="74">
        <v>0</v>
      </c>
      <c r="E58" s="74">
        <v>0</v>
      </c>
      <c r="F58" s="46"/>
      <c r="G58" s="46"/>
      <c r="H58" s="46"/>
      <c r="I58" s="46"/>
      <c r="J58" s="46"/>
    </row>
    <row r="59" spans="1:12">
      <c r="A59" s="73">
        <v>1233</v>
      </c>
      <c r="B59" s="46" t="s">
        <v>324</v>
      </c>
      <c r="C59" s="74">
        <v>0</v>
      </c>
      <c r="D59" s="74">
        <v>0</v>
      </c>
      <c r="E59" s="74">
        <v>0</v>
      </c>
      <c r="F59" s="46"/>
      <c r="G59" s="46"/>
      <c r="H59" s="46"/>
      <c r="I59" s="46"/>
      <c r="J59" s="46"/>
    </row>
    <row r="60" spans="1:12">
      <c r="A60" s="73">
        <v>1234</v>
      </c>
      <c r="B60" s="46" t="s">
        <v>325</v>
      </c>
      <c r="C60" s="74">
        <v>0</v>
      </c>
      <c r="D60" s="74">
        <v>0</v>
      </c>
      <c r="E60" s="74">
        <v>0</v>
      </c>
      <c r="F60" s="46"/>
      <c r="G60" s="46"/>
      <c r="H60" s="46"/>
      <c r="I60" s="46"/>
      <c r="J60" s="46"/>
    </row>
    <row r="61" spans="1:12">
      <c r="A61" s="73">
        <v>1235</v>
      </c>
      <c r="B61" s="46" t="s">
        <v>326</v>
      </c>
      <c r="C61" s="74">
        <v>0</v>
      </c>
      <c r="D61" s="74">
        <v>0</v>
      </c>
      <c r="E61" s="74">
        <v>0</v>
      </c>
      <c r="F61" s="46"/>
      <c r="G61" s="46"/>
      <c r="H61" s="46"/>
      <c r="I61" s="46"/>
      <c r="J61" s="46"/>
    </row>
    <row r="62" spans="1:12">
      <c r="A62" s="73">
        <v>1236</v>
      </c>
      <c r="B62" s="46" t="s">
        <v>327</v>
      </c>
      <c r="C62" s="74">
        <v>0</v>
      </c>
      <c r="D62" s="74">
        <v>0</v>
      </c>
      <c r="E62" s="74">
        <v>0</v>
      </c>
      <c r="F62" s="46"/>
      <c r="G62" s="46"/>
      <c r="H62" s="46"/>
      <c r="I62" s="46"/>
      <c r="J62" s="46"/>
    </row>
    <row r="63" spans="1:12">
      <c r="A63" s="73">
        <v>1239</v>
      </c>
      <c r="B63" s="46" t="s">
        <v>328</v>
      </c>
      <c r="C63" s="74">
        <v>0</v>
      </c>
      <c r="D63" s="74">
        <v>0</v>
      </c>
      <c r="E63" s="74">
        <v>0</v>
      </c>
      <c r="F63" s="46"/>
      <c r="G63" s="46"/>
      <c r="H63" s="46"/>
      <c r="I63" s="46"/>
      <c r="J63" s="46"/>
    </row>
    <row r="64" spans="1:12">
      <c r="A64" s="73">
        <v>1240</v>
      </c>
      <c r="B64" s="46" t="s">
        <v>329</v>
      </c>
      <c r="C64" s="74">
        <f t="shared" ref="C64:D64" si="1">+C65+C68</f>
        <v>26074272.119999997</v>
      </c>
      <c r="D64" s="74">
        <f t="shared" si="1"/>
        <v>225596.34</v>
      </c>
      <c r="E64" s="74">
        <f>+E65+E68</f>
        <v>25233430.723999999</v>
      </c>
      <c r="F64" s="74"/>
      <c r="G64" s="46"/>
      <c r="H64" s="46"/>
      <c r="I64" s="46"/>
      <c r="J64" s="46"/>
      <c r="K64" s="69">
        <f>+C64-'[1]0312_ESF_PEGT_FAC_2402'!B19</f>
        <v>9.9999979138374329E-3</v>
      </c>
      <c r="L64" s="69">
        <f>+E64+'[1]0312_ESF_PEGT_FAC_2402'!B21</f>
        <v>-0.14600000530481339</v>
      </c>
    </row>
    <row r="65" spans="1:10" ht="108" customHeight="1">
      <c r="A65" s="73">
        <v>1241</v>
      </c>
      <c r="B65" s="46" t="s">
        <v>330</v>
      </c>
      <c r="C65" s="74">
        <f>+[1]bienes!H10+[1]bienes!H11</f>
        <v>23894702.119999997</v>
      </c>
      <c r="D65" s="74">
        <f>'[1]0311_ACT_PEGT_FAC_2402'!B55</f>
        <v>225596.34</v>
      </c>
      <c r="E65" s="74">
        <f>+[1]bienes!I10+[1]bienes!I11</f>
        <v>23053860.723999999</v>
      </c>
      <c r="F65" s="76" t="s">
        <v>331</v>
      </c>
      <c r="G65" s="77" t="s">
        <v>332</v>
      </c>
      <c r="H65" s="78" t="s">
        <v>333</v>
      </c>
      <c r="I65" s="74"/>
      <c r="J65" s="46"/>
    </row>
    <row r="66" spans="1:10">
      <c r="A66" s="73">
        <v>1242</v>
      </c>
      <c r="B66" s="46" t="s">
        <v>334</v>
      </c>
      <c r="C66" s="74">
        <v>0</v>
      </c>
      <c r="D66" s="74">
        <v>0</v>
      </c>
      <c r="E66" s="74">
        <v>0</v>
      </c>
      <c r="F66" s="46"/>
      <c r="G66" s="46"/>
      <c r="H66" s="46"/>
      <c r="I66" s="46"/>
      <c r="J66" s="46"/>
    </row>
    <row r="67" spans="1:10">
      <c r="A67" s="73">
        <v>1243</v>
      </c>
      <c r="B67" s="46" t="s">
        <v>335</v>
      </c>
      <c r="C67" s="74">
        <v>0</v>
      </c>
      <c r="D67" s="74">
        <v>0</v>
      </c>
      <c r="E67" s="74">
        <v>0</v>
      </c>
      <c r="F67" s="46"/>
      <c r="G67" s="46"/>
      <c r="H67" s="46"/>
      <c r="I67" s="46"/>
      <c r="J67" s="46"/>
    </row>
    <row r="68" spans="1:10" ht="89.25">
      <c r="A68" s="73">
        <v>1244</v>
      </c>
      <c r="B68" s="46" t="s">
        <v>336</v>
      </c>
      <c r="C68" s="74">
        <f>+[1]bienes!H9</f>
        <v>2179570</v>
      </c>
      <c r="D68" s="74">
        <v>0</v>
      </c>
      <c r="E68" s="74">
        <f>+[1]bienes!I9</f>
        <v>2179570</v>
      </c>
      <c r="F68" s="76" t="s">
        <v>331</v>
      </c>
      <c r="G68" s="77" t="s">
        <v>337</v>
      </c>
      <c r="H68" s="78" t="s">
        <v>333</v>
      </c>
      <c r="I68" s="46"/>
      <c r="J68" s="46"/>
    </row>
    <row r="69" spans="1:10">
      <c r="A69" s="73">
        <v>1245</v>
      </c>
      <c r="B69" s="46" t="s">
        <v>338</v>
      </c>
      <c r="C69" s="74">
        <v>0</v>
      </c>
      <c r="D69" s="74">
        <v>0</v>
      </c>
      <c r="E69" s="74">
        <v>0</v>
      </c>
      <c r="F69" s="46"/>
      <c r="G69" s="46"/>
      <c r="H69" s="46"/>
      <c r="I69" s="46"/>
      <c r="J69" s="46"/>
    </row>
    <row r="70" spans="1:10">
      <c r="A70" s="73">
        <v>1246</v>
      </c>
      <c r="B70" s="46" t="s">
        <v>339</v>
      </c>
      <c r="C70" s="74">
        <v>0</v>
      </c>
      <c r="D70" s="74">
        <v>0</v>
      </c>
      <c r="E70" s="74">
        <v>0</v>
      </c>
      <c r="F70" s="76"/>
      <c r="G70" s="77"/>
      <c r="H70" s="78"/>
      <c r="I70" s="46"/>
      <c r="J70" s="46"/>
    </row>
    <row r="71" spans="1:10">
      <c r="A71" s="73">
        <v>1247</v>
      </c>
      <c r="B71" s="46" t="s">
        <v>340</v>
      </c>
      <c r="C71" s="74">
        <v>0</v>
      </c>
      <c r="D71" s="74">
        <v>0</v>
      </c>
      <c r="E71" s="74">
        <v>0</v>
      </c>
      <c r="F71" s="46"/>
      <c r="G71" s="46"/>
      <c r="H71" s="46"/>
      <c r="I71" s="46"/>
      <c r="J71" s="46"/>
    </row>
    <row r="72" spans="1:10">
      <c r="A72" s="73">
        <v>1248</v>
      </c>
      <c r="B72" s="46" t="s">
        <v>341</v>
      </c>
      <c r="C72" s="74">
        <v>0</v>
      </c>
      <c r="D72" s="74">
        <v>0</v>
      </c>
      <c r="E72" s="74">
        <v>0</v>
      </c>
      <c r="F72" s="46"/>
      <c r="G72" s="46"/>
      <c r="H72" s="46"/>
      <c r="I72" s="46"/>
      <c r="J72" s="46"/>
    </row>
    <row r="73" spans="1:10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>
      <c r="A74" s="44" t="s">
        <v>342</v>
      </c>
      <c r="B74" s="44"/>
      <c r="C74" s="44"/>
      <c r="D74" s="44"/>
      <c r="E74" s="44"/>
      <c r="F74" s="44"/>
      <c r="G74" s="44"/>
      <c r="H74" s="46"/>
      <c r="I74" s="46"/>
      <c r="J74" s="46"/>
    </row>
    <row r="75" spans="1:10">
      <c r="A75" s="48" t="s">
        <v>73</v>
      </c>
      <c r="B75" s="48" t="s">
        <v>74</v>
      </c>
      <c r="C75" s="48" t="s">
        <v>75</v>
      </c>
      <c r="D75" s="48" t="s">
        <v>343</v>
      </c>
      <c r="E75" s="48" t="s">
        <v>344</v>
      </c>
      <c r="F75" s="48" t="s">
        <v>345</v>
      </c>
      <c r="G75" s="48" t="s">
        <v>346</v>
      </c>
      <c r="H75" s="46"/>
      <c r="I75" s="46"/>
      <c r="J75" s="46"/>
    </row>
    <row r="76" spans="1:10">
      <c r="A76" s="73">
        <v>1250</v>
      </c>
      <c r="B76" s="46" t="s">
        <v>347</v>
      </c>
      <c r="C76" s="74">
        <v>0</v>
      </c>
      <c r="D76" s="74">
        <v>0</v>
      </c>
      <c r="E76" s="74">
        <v>0</v>
      </c>
      <c r="F76" s="46"/>
      <c r="G76" s="46"/>
      <c r="H76" s="46"/>
      <c r="I76" s="46"/>
      <c r="J76" s="46"/>
    </row>
    <row r="77" spans="1:10">
      <c r="A77" s="73">
        <v>1251</v>
      </c>
      <c r="B77" s="46" t="s">
        <v>348</v>
      </c>
      <c r="C77" s="74">
        <v>0</v>
      </c>
      <c r="D77" s="74">
        <v>0</v>
      </c>
      <c r="E77" s="74">
        <v>0</v>
      </c>
      <c r="F77" s="46"/>
      <c r="G77" s="46"/>
      <c r="H77" s="46"/>
      <c r="I77" s="46"/>
      <c r="J77" s="46"/>
    </row>
    <row r="78" spans="1:10">
      <c r="A78" s="73">
        <v>1252</v>
      </c>
      <c r="B78" s="46" t="s">
        <v>349</v>
      </c>
      <c r="C78" s="74">
        <v>0</v>
      </c>
      <c r="D78" s="74">
        <v>0</v>
      </c>
      <c r="E78" s="74">
        <v>0</v>
      </c>
      <c r="F78" s="46"/>
      <c r="G78" s="46"/>
      <c r="H78" s="46"/>
      <c r="I78" s="46"/>
      <c r="J78" s="46"/>
    </row>
    <row r="79" spans="1:10">
      <c r="A79" s="73">
        <v>1253</v>
      </c>
      <c r="B79" s="46" t="s">
        <v>350</v>
      </c>
      <c r="C79" s="74">
        <v>0</v>
      </c>
      <c r="D79" s="74">
        <v>0</v>
      </c>
      <c r="E79" s="74">
        <v>0</v>
      </c>
      <c r="F79" s="46"/>
      <c r="G79" s="46"/>
      <c r="H79" s="46"/>
      <c r="I79" s="46"/>
      <c r="J79" s="46"/>
    </row>
    <row r="80" spans="1:10">
      <c r="A80" s="73">
        <v>1254</v>
      </c>
      <c r="B80" s="46" t="s">
        <v>351</v>
      </c>
      <c r="C80" s="74">
        <v>0</v>
      </c>
      <c r="D80" s="74">
        <v>0</v>
      </c>
      <c r="E80" s="74">
        <v>0</v>
      </c>
      <c r="F80" s="46"/>
      <c r="G80" s="46"/>
      <c r="H80" s="46"/>
      <c r="I80" s="46"/>
      <c r="J80" s="46"/>
    </row>
    <row r="81" spans="1:7">
      <c r="A81" s="73">
        <v>1259</v>
      </c>
      <c r="B81" s="46" t="s">
        <v>352</v>
      </c>
      <c r="C81" s="74">
        <v>0</v>
      </c>
      <c r="D81" s="74">
        <v>0</v>
      </c>
      <c r="E81" s="74">
        <v>0</v>
      </c>
      <c r="F81" s="46"/>
      <c r="G81" s="46"/>
    </row>
    <row r="82" spans="1:7">
      <c r="A82" s="73">
        <v>1270</v>
      </c>
      <c r="B82" s="46" t="s">
        <v>353</v>
      </c>
      <c r="C82" s="74">
        <v>0</v>
      </c>
      <c r="D82" s="75"/>
      <c r="E82" s="75"/>
      <c r="F82" s="46"/>
      <c r="G82" s="46"/>
    </row>
    <row r="83" spans="1:7">
      <c r="A83" s="73">
        <v>1271</v>
      </c>
      <c r="B83" s="46" t="s">
        <v>354</v>
      </c>
      <c r="C83" s="74">
        <v>0</v>
      </c>
      <c r="D83" s="75"/>
      <c r="E83" s="75"/>
      <c r="F83" s="46"/>
      <c r="G83" s="46"/>
    </row>
    <row r="84" spans="1:7">
      <c r="A84" s="73">
        <v>1272</v>
      </c>
      <c r="B84" s="46" t="s">
        <v>355</v>
      </c>
      <c r="C84" s="74">
        <v>0</v>
      </c>
      <c r="D84" s="75"/>
      <c r="E84" s="75"/>
      <c r="F84" s="46"/>
      <c r="G84" s="46"/>
    </row>
    <row r="85" spans="1:7">
      <c r="A85" s="73">
        <v>1273</v>
      </c>
      <c r="B85" s="46" t="s">
        <v>356</v>
      </c>
      <c r="C85" s="74">
        <v>0</v>
      </c>
      <c r="D85" s="75"/>
      <c r="E85" s="75"/>
      <c r="F85" s="46"/>
      <c r="G85" s="46"/>
    </row>
    <row r="86" spans="1:7">
      <c r="A86" s="73">
        <v>1274</v>
      </c>
      <c r="B86" s="46" t="s">
        <v>357</v>
      </c>
      <c r="C86" s="74">
        <v>0</v>
      </c>
      <c r="D86" s="75"/>
      <c r="E86" s="75"/>
      <c r="F86" s="46"/>
      <c r="G86" s="46"/>
    </row>
    <row r="87" spans="1:7">
      <c r="A87" s="73">
        <v>1275</v>
      </c>
      <c r="B87" s="46" t="s">
        <v>358</v>
      </c>
      <c r="C87" s="74">
        <v>0</v>
      </c>
      <c r="D87" s="75"/>
      <c r="E87" s="75"/>
      <c r="F87" s="46"/>
      <c r="G87" s="46"/>
    </row>
    <row r="88" spans="1:7">
      <c r="A88" s="73">
        <v>1279</v>
      </c>
      <c r="B88" s="46" t="s">
        <v>359</v>
      </c>
      <c r="C88" s="74">
        <v>0</v>
      </c>
      <c r="D88" s="75"/>
      <c r="E88" s="75"/>
      <c r="F88" s="46"/>
      <c r="G88" s="46"/>
    </row>
    <row r="89" spans="1:7">
      <c r="A89" s="46"/>
      <c r="B89" s="46"/>
      <c r="C89" s="46"/>
      <c r="D89" s="46"/>
      <c r="E89" s="46"/>
      <c r="F89" s="46"/>
      <c r="G89" s="46"/>
    </row>
    <row r="90" spans="1:7">
      <c r="A90" s="44" t="s">
        <v>360</v>
      </c>
      <c r="B90" s="44"/>
      <c r="C90" s="44"/>
      <c r="D90" s="44"/>
      <c r="E90" s="44"/>
      <c r="F90" s="44"/>
      <c r="G90" s="44"/>
    </row>
    <row r="91" spans="1:7">
      <c r="A91" s="48" t="s">
        <v>73</v>
      </c>
      <c r="B91" s="48" t="s">
        <v>74</v>
      </c>
      <c r="C91" s="48" t="s">
        <v>75</v>
      </c>
      <c r="D91" s="48" t="s">
        <v>318</v>
      </c>
      <c r="E91" s="48"/>
      <c r="F91" s="48"/>
      <c r="G91" s="48"/>
    </row>
    <row r="92" spans="1:7">
      <c r="A92" s="73">
        <v>1160</v>
      </c>
      <c r="B92" s="46" t="s">
        <v>361</v>
      </c>
      <c r="C92" s="74">
        <v>0</v>
      </c>
      <c r="D92" s="46"/>
      <c r="E92" s="46"/>
      <c r="F92" s="46"/>
      <c r="G92" s="46"/>
    </row>
    <row r="93" spans="1:7">
      <c r="A93" s="73">
        <v>1161</v>
      </c>
      <c r="B93" s="46" t="s">
        <v>362</v>
      </c>
      <c r="C93" s="74">
        <v>0</v>
      </c>
      <c r="D93" s="46"/>
      <c r="E93" s="46"/>
      <c r="F93" s="46"/>
      <c r="G93" s="46"/>
    </row>
    <row r="94" spans="1:7">
      <c r="A94" s="73">
        <v>1162</v>
      </c>
      <c r="B94" s="46" t="s">
        <v>363</v>
      </c>
      <c r="C94" s="74">
        <v>0</v>
      </c>
      <c r="D94" s="46"/>
      <c r="E94" s="46"/>
      <c r="F94" s="46"/>
      <c r="G94" s="46"/>
    </row>
    <row r="95" spans="1:7">
      <c r="A95" s="46"/>
      <c r="B95" s="46"/>
      <c r="C95" s="46"/>
      <c r="D95" s="46"/>
      <c r="E95" s="46"/>
      <c r="F95" s="46"/>
      <c r="G95" s="46"/>
    </row>
    <row r="96" spans="1:7">
      <c r="A96" s="44" t="s">
        <v>364</v>
      </c>
      <c r="B96" s="44"/>
      <c r="C96" s="44"/>
      <c r="D96" s="44"/>
      <c r="E96" s="44"/>
      <c r="F96" s="44"/>
      <c r="G96" s="44"/>
    </row>
    <row r="97" spans="1:12">
      <c r="A97" s="48" t="s">
        <v>73</v>
      </c>
      <c r="B97" s="48" t="s">
        <v>74</v>
      </c>
      <c r="C97" s="48" t="s">
        <v>75</v>
      </c>
      <c r="D97" s="48" t="s">
        <v>283</v>
      </c>
      <c r="E97" s="48"/>
      <c r="F97" s="48"/>
      <c r="G97" s="48"/>
      <c r="H97" s="48"/>
    </row>
    <row r="98" spans="1:12">
      <c r="A98" s="73">
        <v>1190</v>
      </c>
      <c r="B98" s="46" t="s">
        <v>365</v>
      </c>
      <c r="C98" s="74">
        <v>0</v>
      </c>
      <c r="D98" s="46"/>
      <c r="E98" s="46"/>
      <c r="F98" s="46"/>
      <c r="G98" s="46"/>
      <c r="H98" s="46"/>
    </row>
    <row r="99" spans="1:12">
      <c r="A99" s="73">
        <v>1191</v>
      </c>
      <c r="B99" s="46" t="s">
        <v>366</v>
      </c>
      <c r="C99" s="74">
        <v>0</v>
      </c>
      <c r="D99" s="46"/>
      <c r="E99" s="46"/>
      <c r="F99" s="46"/>
      <c r="G99" s="46"/>
      <c r="H99" s="46"/>
    </row>
    <row r="100" spans="1:12">
      <c r="A100" s="73">
        <v>1192</v>
      </c>
      <c r="B100" s="46" t="s">
        <v>367</v>
      </c>
      <c r="C100" s="74">
        <v>0</v>
      </c>
      <c r="D100" s="46"/>
      <c r="E100" s="46"/>
      <c r="F100" s="46"/>
      <c r="G100" s="46"/>
      <c r="H100" s="46"/>
    </row>
    <row r="101" spans="1:12">
      <c r="A101" s="73">
        <v>1193</v>
      </c>
      <c r="B101" s="46" t="s">
        <v>368</v>
      </c>
      <c r="C101" s="74">
        <v>0</v>
      </c>
      <c r="D101" s="46"/>
      <c r="E101" s="46"/>
      <c r="F101" s="46"/>
      <c r="G101" s="46"/>
      <c r="H101" s="46"/>
    </row>
    <row r="102" spans="1:12">
      <c r="A102" s="73">
        <v>1194</v>
      </c>
      <c r="B102" s="46" t="s">
        <v>369</v>
      </c>
      <c r="C102" s="74">
        <v>0</v>
      </c>
      <c r="D102" s="46"/>
      <c r="E102" s="46"/>
      <c r="F102" s="46"/>
      <c r="G102" s="46"/>
      <c r="H102" s="46"/>
    </row>
    <row r="103" spans="1:12">
      <c r="A103" s="73">
        <v>1290</v>
      </c>
      <c r="B103" s="46" t="s">
        <v>370</v>
      </c>
      <c r="C103" s="74">
        <v>0</v>
      </c>
      <c r="D103" s="46"/>
      <c r="E103" s="46"/>
      <c r="F103" s="46"/>
      <c r="G103" s="46"/>
      <c r="H103" s="46"/>
    </row>
    <row r="104" spans="1:12">
      <c r="A104" s="73">
        <v>1291</v>
      </c>
      <c r="B104" s="46" t="s">
        <v>371</v>
      </c>
      <c r="C104" s="74">
        <v>0</v>
      </c>
      <c r="D104" s="46"/>
      <c r="E104" s="46"/>
      <c r="F104" s="46"/>
      <c r="G104" s="46"/>
      <c r="H104" s="46"/>
    </row>
    <row r="105" spans="1:12">
      <c r="A105" s="73">
        <v>1292</v>
      </c>
      <c r="B105" s="46" t="s">
        <v>372</v>
      </c>
      <c r="C105" s="74">
        <v>0</v>
      </c>
      <c r="D105" s="46"/>
      <c r="E105" s="46"/>
      <c r="F105" s="46"/>
      <c r="G105" s="46"/>
      <c r="H105" s="46"/>
    </row>
    <row r="106" spans="1:12">
      <c r="A106" s="73">
        <v>1293</v>
      </c>
      <c r="B106" s="46" t="s">
        <v>373</v>
      </c>
      <c r="C106" s="74">
        <v>0</v>
      </c>
      <c r="D106" s="46"/>
      <c r="E106" s="46"/>
      <c r="F106" s="46"/>
      <c r="G106" s="46"/>
      <c r="H106" s="46"/>
    </row>
    <row r="107" spans="1:12">
      <c r="A107" s="46"/>
      <c r="B107" s="46"/>
      <c r="C107" s="46"/>
      <c r="D107" s="46"/>
      <c r="E107" s="46"/>
      <c r="F107" s="46"/>
      <c r="G107" s="46"/>
      <c r="H107" s="46"/>
    </row>
    <row r="108" spans="1:12">
      <c r="A108" s="44" t="s">
        <v>374</v>
      </c>
      <c r="B108" s="44"/>
      <c r="C108" s="44"/>
      <c r="D108" s="44"/>
      <c r="E108" s="44"/>
      <c r="F108" s="44"/>
      <c r="G108" s="44"/>
      <c r="H108" s="44"/>
    </row>
    <row r="109" spans="1:12">
      <c r="A109" s="48" t="s">
        <v>73</v>
      </c>
      <c r="B109" s="48" t="s">
        <v>74</v>
      </c>
      <c r="C109" s="48" t="s">
        <v>75</v>
      </c>
      <c r="D109" s="48" t="s">
        <v>279</v>
      </c>
      <c r="E109" s="48" t="s">
        <v>280</v>
      </c>
      <c r="F109" s="48" t="s">
        <v>281</v>
      </c>
      <c r="G109" s="48" t="s">
        <v>375</v>
      </c>
      <c r="H109" s="48" t="s">
        <v>376</v>
      </c>
    </row>
    <row r="110" spans="1:12">
      <c r="A110" s="73">
        <v>2110</v>
      </c>
      <c r="B110" s="46" t="s">
        <v>377</v>
      </c>
      <c r="C110" s="74">
        <v>0</v>
      </c>
      <c r="D110" s="74">
        <v>0</v>
      </c>
      <c r="E110" s="74">
        <v>0</v>
      </c>
      <c r="F110" s="74">
        <v>0</v>
      </c>
      <c r="G110" s="74">
        <v>0</v>
      </c>
      <c r="H110" s="46"/>
      <c r="K110" s="74">
        <f>'[1]0312_ESF_PEGT_FAC_2402'!E5</f>
        <v>223859.88</v>
      </c>
      <c r="L110" s="74">
        <f>+C111+C117+C112</f>
        <v>223859.88</v>
      </c>
    </row>
    <row r="111" spans="1:12" ht="51">
      <c r="A111" s="73">
        <v>2111</v>
      </c>
      <c r="B111" s="46" t="s">
        <v>378</v>
      </c>
      <c r="C111" s="74">
        <v>167505.45000000001</v>
      </c>
      <c r="D111" s="74">
        <v>0</v>
      </c>
      <c r="E111" s="74">
        <v>0</v>
      </c>
      <c r="F111" s="74">
        <v>0</v>
      </c>
      <c r="G111" s="74">
        <v>0</v>
      </c>
      <c r="H111" s="78" t="s">
        <v>379</v>
      </c>
      <c r="K111" s="74">
        <f>+K110-L110</f>
        <v>0</v>
      </c>
      <c r="L111" s="74"/>
    </row>
    <row r="112" spans="1:12">
      <c r="A112" s="73">
        <v>2112</v>
      </c>
      <c r="B112" s="46" t="s">
        <v>380</v>
      </c>
      <c r="C112" s="74">
        <v>0</v>
      </c>
      <c r="D112" s="74">
        <v>0</v>
      </c>
      <c r="E112" s="74">
        <v>0</v>
      </c>
      <c r="F112" s="74">
        <v>0</v>
      </c>
      <c r="G112" s="74">
        <v>0</v>
      </c>
      <c r="H112" s="78"/>
      <c r="K112" s="74"/>
      <c r="L112" s="74"/>
    </row>
    <row r="113" spans="1:8">
      <c r="A113" s="73">
        <v>2113</v>
      </c>
      <c r="B113" s="46" t="s">
        <v>381</v>
      </c>
      <c r="C113" s="74">
        <v>0</v>
      </c>
      <c r="D113" s="74">
        <v>0</v>
      </c>
      <c r="E113" s="74">
        <v>0</v>
      </c>
      <c r="F113" s="74">
        <v>0</v>
      </c>
      <c r="G113" s="74">
        <v>0</v>
      </c>
      <c r="H113" s="46"/>
    </row>
    <row r="114" spans="1:8">
      <c r="A114" s="73">
        <v>2114</v>
      </c>
      <c r="B114" s="46" t="s">
        <v>382</v>
      </c>
      <c r="C114" s="74">
        <v>0</v>
      </c>
      <c r="D114" s="74">
        <v>0</v>
      </c>
      <c r="E114" s="74">
        <v>0</v>
      </c>
      <c r="F114" s="74">
        <v>0</v>
      </c>
      <c r="G114" s="74">
        <v>0</v>
      </c>
      <c r="H114" s="46"/>
    </row>
    <row r="115" spans="1:8">
      <c r="A115" s="73">
        <v>2115</v>
      </c>
      <c r="B115" s="46" t="s">
        <v>383</v>
      </c>
      <c r="C115" s="74">
        <v>0</v>
      </c>
      <c r="D115" s="74">
        <v>0</v>
      </c>
      <c r="E115" s="74">
        <v>0</v>
      </c>
      <c r="F115" s="74">
        <v>0</v>
      </c>
      <c r="G115" s="74">
        <v>0</v>
      </c>
      <c r="H115" s="46"/>
    </row>
    <row r="116" spans="1:8">
      <c r="A116" s="73">
        <v>2116</v>
      </c>
      <c r="B116" s="46" t="s">
        <v>384</v>
      </c>
      <c r="C116" s="74">
        <v>0</v>
      </c>
      <c r="D116" s="74">
        <v>0</v>
      </c>
      <c r="E116" s="74">
        <v>0</v>
      </c>
      <c r="F116" s="74">
        <v>0</v>
      </c>
      <c r="G116" s="74">
        <v>0</v>
      </c>
      <c r="H116" s="46"/>
    </row>
    <row r="117" spans="1:8" ht="123.75" customHeight="1">
      <c r="A117" s="73">
        <v>2117</v>
      </c>
      <c r="B117" s="46" t="s">
        <v>385</v>
      </c>
      <c r="C117" s="74">
        <v>56354.43</v>
      </c>
      <c r="D117" s="74">
        <v>0</v>
      </c>
      <c r="E117" s="74">
        <v>0</v>
      </c>
      <c r="F117" s="74">
        <v>0</v>
      </c>
      <c r="G117" s="74">
        <v>0</v>
      </c>
      <c r="H117" s="78" t="s">
        <v>386</v>
      </c>
    </row>
    <row r="118" spans="1:8">
      <c r="A118" s="73">
        <v>2118</v>
      </c>
      <c r="B118" s="46" t="s">
        <v>387</v>
      </c>
      <c r="C118" s="74">
        <v>0</v>
      </c>
      <c r="D118" s="74">
        <v>0</v>
      </c>
      <c r="E118" s="74">
        <v>0</v>
      </c>
      <c r="F118" s="74">
        <v>0</v>
      </c>
      <c r="G118" s="74">
        <v>0</v>
      </c>
      <c r="H118" s="46"/>
    </row>
    <row r="119" spans="1:8">
      <c r="A119" s="73">
        <v>2119</v>
      </c>
      <c r="B119" s="46" t="s">
        <v>388</v>
      </c>
      <c r="C119" s="74">
        <v>0</v>
      </c>
      <c r="D119" s="74">
        <v>0</v>
      </c>
      <c r="E119" s="74">
        <v>0</v>
      </c>
      <c r="F119" s="74">
        <v>0</v>
      </c>
      <c r="G119" s="74">
        <v>0</v>
      </c>
      <c r="H119" s="78"/>
    </row>
    <row r="120" spans="1:8">
      <c r="A120" s="73">
        <v>2120</v>
      </c>
      <c r="B120" s="46" t="s">
        <v>389</v>
      </c>
      <c r="C120" s="74">
        <v>0</v>
      </c>
      <c r="D120" s="74">
        <v>0</v>
      </c>
      <c r="E120" s="74">
        <v>0</v>
      </c>
      <c r="F120" s="74">
        <v>0</v>
      </c>
      <c r="G120" s="74">
        <v>0</v>
      </c>
      <c r="H120" s="46"/>
    </row>
    <row r="121" spans="1:8">
      <c r="A121" s="73">
        <v>2121</v>
      </c>
      <c r="B121" s="46" t="s">
        <v>390</v>
      </c>
      <c r="C121" s="74">
        <v>0</v>
      </c>
      <c r="D121" s="74">
        <v>0</v>
      </c>
      <c r="E121" s="74">
        <v>0</v>
      </c>
      <c r="F121" s="74">
        <v>0</v>
      </c>
      <c r="G121" s="74">
        <v>0</v>
      </c>
      <c r="H121" s="46"/>
    </row>
    <row r="122" spans="1:8">
      <c r="A122" s="73">
        <v>2122</v>
      </c>
      <c r="B122" s="46" t="s">
        <v>391</v>
      </c>
      <c r="C122" s="74">
        <v>0</v>
      </c>
      <c r="D122" s="74">
        <v>0</v>
      </c>
      <c r="E122" s="74">
        <v>0</v>
      </c>
      <c r="F122" s="74">
        <v>0</v>
      </c>
      <c r="G122" s="74">
        <v>0</v>
      </c>
      <c r="H122" s="46"/>
    </row>
    <row r="123" spans="1:8">
      <c r="A123" s="73">
        <v>2129</v>
      </c>
      <c r="B123" s="46" t="s">
        <v>392</v>
      </c>
      <c r="C123" s="74">
        <v>0</v>
      </c>
      <c r="D123" s="74">
        <v>0</v>
      </c>
      <c r="E123" s="74">
        <v>0</v>
      </c>
      <c r="F123" s="74">
        <v>0</v>
      </c>
      <c r="G123" s="74">
        <v>0</v>
      </c>
      <c r="H123" s="78"/>
    </row>
    <row r="124" spans="1:8">
      <c r="A124" s="46"/>
      <c r="B124" s="46"/>
      <c r="C124" s="46"/>
      <c r="D124" s="46"/>
      <c r="E124" s="46"/>
      <c r="F124" s="46"/>
      <c r="G124" s="46"/>
      <c r="H124" s="46"/>
    </row>
    <row r="125" spans="1:8">
      <c r="A125" s="44" t="s">
        <v>393</v>
      </c>
      <c r="B125" s="44"/>
      <c r="C125" s="44"/>
      <c r="D125" s="44"/>
      <c r="E125" s="44"/>
      <c r="F125" s="44"/>
      <c r="G125" s="44"/>
      <c r="H125" s="44"/>
    </row>
    <row r="126" spans="1:8">
      <c r="A126" s="48" t="s">
        <v>73</v>
      </c>
      <c r="B126" s="48" t="s">
        <v>74</v>
      </c>
      <c r="C126" s="48" t="s">
        <v>75</v>
      </c>
      <c r="D126" s="48" t="s">
        <v>394</v>
      </c>
      <c r="E126" s="48" t="s">
        <v>283</v>
      </c>
      <c r="F126" s="48"/>
      <c r="G126" s="48"/>
      <c r="H126" s="48"/>
    </row>
    <row r="127" spans="1:8">
      <c r="A127" s="73">
        <v>2160</v>
      </c>
      <c r="B127" s="46" t="s">
        <v>395</v>
      </c>
      <c r="C127" s="74">
        <v>0</v>
      </c>
      <c r="D127" s="46"/>
      <c r="E127" s="46"/>
      <c r="F127" s="46"/>
      <c r="G127" s="46"/>
      <c r="H127" s="46"/>
    </row>
    <row r="128" spans="1:8">
      <c r="A128" s="73">
        <v>2161</v>
      </c>
      <c r="B128" s="46" t="s">
        <v>396</v>
      </c>
      <c r="C128" s="74">
        <v>0</v>
      </c>
      <c r="D128" s="46"/>
      <c r="E128" s="46"/>
      <c r="F128" s="46"/>
      <c r="G128" s="46"/>
      <c r="H128" s="46"/>
    </row>
    <row r="129" spans="1:5">
      <c r="A129" s="73">
        <v>2162</v>
      </c>
      <c r="B129" s="46" t="s">
        <v>397</v>
      </c>
      <c r="C129" s="74">
        <v>0</v>
      </c>
      <c r="D129" s="46"/>
      <c r="E129" s="46"/>
    </row>
    <row r="130" spans="1:5">
      <c r="A130" s="73">
        <v>2163</v>
      </c>
      <c r="B130" s="46" t="s">
        <v>398</v>
      </c>
      <c r="C130" s="74">
        <v>0</v>
      </c>
      <c r="D130" s="46"/>
      <c r="E130" s="46"/>
    </row>
    <row r="131" spans="1:5">
      <c r="A131" s="73">
        <v>2164</v>
      </c>
      <c r="B131" s="46" t="s">
        <v>399</v>
      </c>
      <c r="C131" s="74">
        <v>0</v>
      </c>
      <c r="D131" s="46"/>
      <c r="E131" s="46"/>
    </row>
    <row r="132" spans="1:5">
      <c r="A132" s="73">
        <v>2165</v>
      </c>
      <c r="B132" s="46" t="s">
        <v>400</v>
      </c>
      <c r="C132" s="74">
        <v>0</v>
      </c>
      <c r="D132" s="46"/>
      <c r="E132" s="46"/>
    </row>
    <row r="133" spans="1:5">
      <c r="A133" s="73">
        <v>2166</v>
      </c>
      <c r="B133" s="46" t="s">
        <v>401</v>
      </c>
      <c r="C133" s="74">
        <v>0</v>
      </c>
      <c r="D133" s="46"/>
      <c r="E133" s="46"/>
    </row>
    <row r="134" spans="1:5">
      <c r="A134" s="73">
        <v>2250</v>
      </c>
      <c r="B134" s="46" t="s">
        <v>402</v>
      </c>
      <c r="C134" s="74">
        <v>0</v>
      </c>
      <c r="D134" s="46"/>
      <c r="E134" s="46"/>
    </row>
    <row r="135" spans="1:5">
      <c r="A135" s="73">
        <v>2251</v>
      </c>
      <c r="B135" s="46" t="s">
        <v>403</v>
      </c>
      <c r="C135" s="74">
        <v>0</v>
      </c>
      <c r="D135" s="46"/>
      <c r="E135" s="46"/>
    </row>
    <row r="136" spans="1:5">
      <c r="A136" s="73">
        <v>2252</v>
      </c>
      <c r="B136" s="46" t="s">
        <v>404</v>
      </c>
      <c r="C136" s="74">
        <v>0</v>
      </c>
      <c r="D136" s="46"/>
      <c r="E136" s="46"/>
    </row>
    <row r="137" spans="1:5">
      <c r="A137" s="73">
        <v>2253</v>
      </c>
      <c r="B137" s="46" t="s">
        <v>405</v>
      </c>
      <c r="C137" s="74">
        <v>0</v>
      </c>
      <c r="D137" s="46"/>
      <c r="E137" s="46"/>
    </row>
    <row r="138" spans="1:5">
      <c r="A138" s="73">
        <v>2254</v>
      </c>
      <c r="B138" s="46" t="s">
        <v>406</v>
      </c>
      <c r="C138" s="74">
        <v>0</v>
      </c>
      <c r="D138" s="46"/>
      <c r="E138" s="46"/>
    </row>
    <row r="139" spans="1:5">
      <c r="A139" s="73">
        <v>2255</v>
      </c>
      <c r="B139" s="46" t="s">
        <v>407</v>
      </c>
      <c r="C139" s="74">
        <v>0</v>
      </c>
      <c r="D139" s="46"/>
      <c r="E139" s="46"/>
    </row>
    <row r="140" spans="1:5">
      <c r="A140" s="73">
        <v>2256</v>
      </c>
      <c r="B140" s="46" t="s">
        <v>408</v>
      </c>
      <c r="C140" s="74">
        <v>0</v>
      </c>
      <c r="D140" s="46"/>
      <c r="E140" s="46"/>
    </row>
    <row r="141" spans="1:5">
      <c r="A141" s="73"/>
      <c r="B141" s="46"/>
      <c r="C141" s="74"/>
      <c r="D141" s="46"/>
      <c r="E141" s="46"/>
    </row>
    <row r="142" spans="1:5">
      <c r="A142" s="73"/>
      <c r="B142" s="46"/>
      <c r="C142" s="74"/>
      <c r="D142" s="46"/>
      <c r="E142" s="46"/>
    </row>
    <row r="143" spans="1:5">
      <c r="A143" s="73"/>
      <c r="B143" s="46"/>
      <c r="C143" s="74"/>
      <c r="D143" s="46"/>
      <c r="E143" s="46"/>
    </row>
    <row r="144" spans="1:5">
      <c r="A144" s="46"/>
      <c r="B144" s="46"/>
      <c r="C144" s="46"/>
      <c r="D144" s="46"/>
      <c r="E144" s="46"/>
    </row>
    <row r="145" spans="1:5">
      <c r="A145" s="44" t="s">
        <v>409</v>
      </c>
      <c r="B145" s="44"/>
      <c r="C145" s="44"/>
      <c r="D145" s="44"/>
      <c r="E145" s="44"/>
    </row>
    <row r="146" spans="1:5">
      <c r="A146" s="79" t="s">
        <v>73</v>
      </c>
      <c r="B146" s="79" t="s">
        <v>74</v>
      </c>
      <c r="C146" s="79" t="s">
        <v>75</v>
      </c>
      <c r="D146" s="48" t="s">
        <v>394</v>
      </c>
      <c r="E146" s="48" t="s">
        <v>283</v>
      </c>
    </row>
    <row r="147" spans="1:5">
      <c r="A147" s="73">
        <v>2150</v>
      </c>
      <c r="B147" s="46" t="s">
        <v>410</v>
      </c>
      <c r="C147" s="74">
        <v>0</v>
      </c>
      <c r="D147" s="46"/>
      <c r="E147" s="46"/>
    </row>
    <row r="148" spans="1:5">
      <c r="A148" s="73">
        <v>2151</v>
      </c>
      <c r="B148" s="46" t="s">
        <v>411</v>
      </c>
      <c r="C148" s="74">
        <v>0</v>
      </c>
      <c r="D148" s="46"/>
      <c r="E148" s="46"/>
    </row>
    <row r="149" spans="1:5">
      <c r="A149" s="73">
        <v>2152</v>
      </c>
      <c r="B149" s="46" t="s">
        <v>412</v>
      </c>
      <c r="C149" s="74">
        <v>0</v>
      </c>
      <c r="D149" s="46"/>
      <c r="E149" s="46"/>
    </row>
    <row r="150" spans="1:5">
      <c r="A150" s="73">
        <v>2159</v>
      </c>
      <c r="B150" s="46" t="s">
        <v>413</v>
      </c>
      <c r="C150" s="74">
        <v>0</v>
      </c>
      <c r="D150" s="46"/>
      <c r="E150" s="46"/>
    </row>
    <row r="151" spans="1:5">
      <c r="A151" s="73">
        <v>2240</v>
      </c>
      <c r="B151" s="46" t="s">
        <v>414</v>
      </c>
      <c r="C151" s="74">
        <v>0</v>
      </c>
      <c r="D151" s="46"/>
      <c r="E151" s="46"/>
    </row>
    <row r="152" spans="1:5">
      <c r="A152" s="73">
        <v>2241</v>
      </c>
      <c r="B152" s="46" t="s">
        <v>415</v>
      </c>
      <c r="C152" s="74">
        <v>0</v>
      </c>
      <c r="D152" s="46"/>
      <c r="E152" s="46"/>
    </row>
    <row r="153" spans="1:5">
      <c r="A153" s="73">
        <v>2242</v>
      </c>
      <c r="B153" s="46" t="s">
        <v>416</v>
      </c>
      <c r="C153" s="74">
        <v>0</v>
      </c>
      <c r="D153" s="46"/>
      <c r="E153" s="46"/>
    </row>
    <row r="154" spans="1:5">
      <c r="A154" s="73">
        <v>2249</v>
      </c>
      <c r="B154" s="46" t="s">
        <v>417</v>
      </c>
      <c r="C154" s="74">
        <v>0</v>
      </c>
      <c r="D154" s="46"/>
      <c r="E154" s="46"/>
    </row>
    <row r="155" spans="1:5">
      <c r="A155" s="73"/>
      <c r="B155" s="46"/>
      <c r="C155" s="80"/>
      <c r="D155" s="46"/>
      <c r="E155" s="46"/>
    </row>
    <row r="156" spans="1:5">
      <c r="A156" s="44" t="s">
        <v>418</v>
      </c>
      <c r="B156" s="44"/>
      <c r="C156" s="44"/>
      <c r="D156" s="44"/>
      <c r="E156" s="44"/>
    </row>
    <row r="157" spans="1:5">
      <c r="A157" s="79" t="s">
        <v>73</v>
      </c>
      <c r="B157" s="79" t="s">
        <v>74</v>
      </c>
      <c r="C157" s="79" t="s">
        <v>75</v>
      </c>
      <c r="D157" s="48" t="s">
        <v>394</v>
      </c>
      <c r="E157" s="48" t="s">
        <v>283</v>
      </c>
    </row>
    <row r="158" spans="1:5">
      <c r="A158" s="73">
        <v>2170</v>
      </c>
      <c r="B158" s="46" t="s">
        <v>419</v>
      </c>
      <c r="C158" s="74">
        <v>0</v>
      </c>
      <c r="D158" s="46"/>
      <c r="E158" s="46"/>
    </row>
    <row r="159" spans="1:5">
      <c r="A159" s="73">
        <v>2171</v>
      </c>
      <c r="B159" s="46" t="s">
        <v>420</v>
      </c>
      <c r="C159" s="74">
        <v>0</v>
      </c>
      <c r="D159" s="46"/>
      <c r="E159" s="46"/>
    </row>
    <row r="160" spans="1:5">
      <c r="A160" s="73">
        <v>2172</v>
      </c>
      <c r="B160" s="46" t="s">
        <v>421</v>
      </c>
      <c r="C160" s="74">
        <v>0</v>
      </c>
      <c r="D160" s="46"/>
      <c r="E160" s="46"/>
    </row>
    <row r="161" spans="1:5">
      <c r="A161" s="73">
        <v>2179</v>
      </c>
      <c r="B161" s="46" t="s">
        <v>422</v>
      </c>
      <c r="C161" s="74">
        <v>0</v>
      </c>
      <c r="D161" s="46"/>
      <c r="E161" s="46"/>
    </row>
    <row r="162" spans="1:5">
      <c r="A162" s="73">
        <v>2260</v>
      </c>
      <c r="B162" s="46" t="s">
        <v>423</v>
      </c>
      <c r="C162" s="74">
        <v>0</v>
      </c>
      <c r="D162" s="46"/>
      <c r="E162" s="46"/>
    </row>
    <row r="163" spans="1:5">
      <c r="A163" s="73">
        <v>2261</v>
      </c>
      <c r="B163" s="46" t="s">
        <v>424</v>
      </c>
      <c r="C163" s="74">
        <v>0</v>
      </c>
      <c r="D163" s="46"/>
      <c r="E163" s="46"/>
    </row>
    <row r="164" spans="1:5">
      <c r="A164" s="73">
        <v>2262</v>
      </c>
      <c r="B164" s="46" t="s">
        <v>425</v>
      </c>
      <c r="C164" s="74">
        <v>0</v>
      </c>
      <c r="D164" s="46"/>
      <c r="E164" s="46"/>
    </row>
    <row r="165" spans="1:5">
      <c r="A165" s="73">
        <v>2263</v>
      </c>
      <c r="B165" s="46" t="s">
        <v>426</v>
      </c>
      <c r="C165" s="74">
        <v>0</v>
      </c>
      <c r="D165" s="46"/>
      <c r="E165" s="46"/>
    </row>
    <row r="166" spans="1:5">
      <c r="A166" s="73">
        <v>2269</v>
      </c>
      <c r="B166" s="46" t="s">
        <v>427</v>
      </c>
      <c r="C166" s="74">
        <v>0</v>
      </c>
      <c r="D166" s="46"/>
      <c r="E166" s="46"/>
    </row>
    <row r="167" spans="1:5">
      <c r="A167" s="46"/>
      <c r="B167" s="46"/>
      <c r="C167" s="74"/>
      <c r="D167" s="46"/>
      <c r="E167" s="46"/>
    </row>
    <row r="168" spans="1:5">
      <c r="A168" s="44" t="s">
        <v>428</v>
      </c>
      <c r="B168" s="44"/>
      <c r="C168" s="44"/>
      <c r="D168" s="44"/>
      <c r="E168" s="44"/>
    </row>
    <row r="169" spans="1:5">
      <c r="A169" s="79" t="s">
        <v>73</v>
      </c>
      <c r="B169" s="79" t="s">
        <v>74</v>
      </c>
      <c r="C169" s="79" t="s">
        <v>75</v>
      </c>
      <c r="D169" s="48" t="s">
        <v>394</v>
      </c>
      <c r="E169" s="48" t="s">
        <v>283</v>
      </c>
    </row>
    <row r="170" spans="1:5">
      <c r="A170" s="73">
        <v>2190</v>
      </c>
      <c r="B170" s="46" t="s">
        <v>429</v>
      </c>
      <c r="C170" s="74">
        <v>0</v>
      </c>
      <c r="D170" s="46"/>
      <c r="E170" s="46"/>
    </row>
    <row r="171" spans="1:5">
      <c r="A171" s="73">
        <v>2191</v>
      </c>
      <c r="B171" s="46" t="s">
        <v>430</v>
      </c>
      <c r="C171" s="74">
        <v>0</v>
      </c>
      <c r="D171" s="46"/>
      <c r="E171" s="46"/>
    </row>
    <row r="172" spans="1:5">
      <c r="A172" s="73">
        <v>2192</v>
      </c>
      <c r="B172" s="46" t="s">
        <v>431</v>
      </c>
      <c r="C172" s="74">
        <v>0</v>
      </c>
      <c r="D172" s="46"/>
      <c r="E172" s="46"/>
    </row>
    <row r="173" spans="1:5">
      <c r="A173" s="73">
        <v>2199</v>
      </c>
      <c r="B173" s="46" t="s">
        <v>432</v>
      </c>
      <c r="C173" s="74">
        <v>0</v>
      </c>
      <c r="D173" s="46"/>
      <c r="E173" s="46"/>
    </row>
    <row r="174" spans="1:5">
      <c r="A174" s="46"/>
      <c r="B174" s="46"/>
      <c r="C174" s="74"/>
      <c r="D174" s="46"/>
      <c r="E174" s="46"/>
    </row>
    <row r="175" spans="1:5">
      <c r="A175" s="46"/>
      <c r="B175" s="46"/>
      <c r="C175" s="46"/>
      <c r="D175" s="46"/>
      <c r="E175" s="46"/>
    </row>
    <row r="176" spans="1:5">
      <c r="A176" s="46"/>
      <c r="B176" s="46" t="s">
        <v>68</v>
      </c>
      <c r="C176" s="46"/>
      <c r="D176" s="46"/>
      <c r="E176" s="46"/>
    </row>
    <row r="180" spans="2:3">
      <c r="B180" s="18" t="str">
        <f>[1]Hoja2!A1</f>
        <v>Ing. Marisol Suárez Correa</v>
      </c>
      <c r="C180" s="18" t="str">
        <f>[1]Hoja2!C1</f>
        <v xml:space="preserve">C.P. Juan  Lara Centeno </v>
      </c>
    </row>
    <row r="181" spans="2:3">
      <c r="B181" s="18" t="str">
        <f>[1]Hoja2!A2</f>
        <v>Presidenta Suplente del Comité</v>
      </c>
      <c r="C181" s="18" t="str">
        <f>[1]Hoja2!C2</f>
        <v xml:space="preserve">Dirección de Control y Seguimiento de Fideicomisos 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workbookViewId="0">
      <selection activeCell="F42" sqref="F42"/>
    </sheetView>
  </sheetViews>
  <sheetFormatPr baseColWidth="10" defaultColWidth="14.42578125" defaultRowHeight="12.75"/>
  <cols>
    <col min="1" max="1" width="10" style="5" customWidth="1"/>
    <col min="2" max="2" width="48.140625" style="5" customWidth="1"/>
    <col min="3" max="3" width="22.85546875" style="5" customWidth="1"/>
    <col min="4" max="5" width="16.85546875" style="5" customWidth="1"/>
    <col min="6" max="6" width="9.140625" style="5" customWidth="1"/>
    <col min="7" max="7" width="11.28515625" style="5" hidden="1" customWidth="1"/>
    <col min="8" max="26" width="9.140625" style="5" customWidth="1"/>
    <col min="27" max="16384" width="14.42578125" style="5"/>
  </cols>
  <sheetData>
    <row r="1" spans="1:7">
      <c r="A1" s="39" t="s">
        <v>0</v>
      </c>
      <c r="B1" s="7"/>
      <c r="C1" s="7"/>
      <c r="D1" s="72" t="s">
        <v>1</v>
      </c>
      <c r="E1" s="41">
        <f>'Notas a los Edos Financiero '!D1</f>
        <v>2025</v>
      </c>
    </row>
    <row r="2" spans="1:7">
      <c r="A2" s="39" t="s">
        <v>433</v>
      </c>
      <c r="B2" s="7"/>
      <c r="C2" s="7"/>
      <c r="D2" s="72" t="s">
        <v>3</v>
      </c>
      <c r="E2" s="41" t="str">
        <f>'Notas a los Edos Financiero '!D2</f>
        <v>Trimestral</v>
      </c>
    </row>
    <row r="3" spans="1:7">
      <c r="A3" s="39" t="s">
        <v>70</v>
      </c>
      <c r="B3" s="7"/>
      <c r="C3" s="7"/>
      <c r="D3" s="72" t="s">
        <v>6</v>
      </c>
      <c r="E3" s="41">
        <f>'Notas a los Edos Financiero '!D3</f>
        <v>2</v>
      </c>
    </row>
    <row r="4" spans="1:7">
      <c r="A4" s="39" t="s">
        <v>7</v>
      </c>
      <c r="B4" s="7"/>
      <c r="C4" s="7"/>
      <c r="D4" s="72"/>
      <c r="E4" s="41"/>
    </row>
    <row r="5" spans="1:7">
      <c r="A5" s="43" t="s">
        <v>71</v>
      </c>
      <c r="B5" s="44"/>
      <c r="C5" s="44"/>
      <c r="D5" s="44"/>
      <c r="E5" s="44"/>
    </row>
    <row r="6" spans="1:7">
      <c r="A6" s="46"/>
      <c r="B6" s="46"/>
      <c r="C6" s="46"/>
      <c r="D6" s="46"/>
      <c r="E6" s="46"/>
    </row>
    <row r="7" spans="1:7">
      <c r="A7" s="44" t="s">
        <v>434</v>
      </c>
      <c r="B7" s="44"/>
      <c r="C7" s="44"/>
      <c r="D7" s="44"/>
      <c r="E7" s="44"/>
    </row>
    <row r="8" spans="1:7">
      <c r="A8" s="48" t="s">
        <v>73</v>
      </c>
      <c r="B8" s="48" t="s">
        <v>74</v>
      </c>
      <c r="C8" s="48" t="s">
        <v>75</v>
      </c>
      <c r="D8" s="48" t="s">
        <v>270</v>
      </c>
      <c r="E8" s="48" t="s">
        <v>394</v>
      </c>
    </row>
    <row r="9" spans="1:7">
      <c r="A9" s="73">
        <v>3110</v>
      </c>
      <c r="B9" s="46" t="s">
        <v>127</v>
      </c>
      <c r="C9" s="74">
        <v>0</v>
      </c>
      <c r="D9" s="46"/>
      <c r="E9" s="46"/>
    </row>
    <row r="10" spans="1:7">
      <c r="A10" s="73">
        <v>3120</v>
      </c>
      <c r="B10" s="46" t="s">
        <v>435</v>
      </c>
      <c r="C10" s="74">
        <v>0</v>
      </c>
      <c r="D10" s="46"/>
      <c r="E10" s="46"/>
    </row>
    <row r="11" spans="1:7">
      <c r="A11" s="73">
        <v>3130</v>
      </c>
      <c r="B11" s="46" t="s">
        <v>436</v>
      </c>
      <c r="C11" s="74">
        <v>0</v>
      </c>
      <c r="D11" s="46"/>
      <c r="E11" s="46"/>
    </row>
    <row r="12" spans="1:7">
      <c r="A12" s="46"/>
      <c r="B12" s="46"/>
      <c r="C12" s="46"/>
      <c r="D12" s="46"/>
      <c r="E12" s="46"/>
    </row>
    <row r="13" spans="1:7">
      <c r="A13" s="44" t="s">
        <v>437</v>
      </c>
      <c r="B13" s="44"/>
      <c r="C13" s="44"/>
      <c r="D13" s="44"/>
      <c r="E13" s="44"/>
    </row>
    <row r="14" spans="1:7">
      <c r="A14" s="48" t="s">
        <v>73</v>
      </c>
      <c r="B14" s="48" t="s">
        <v>74</v>
      </c>
      <c r="C14" s="48" t="s">
        <v>75</v>
      </c>
      <c r="D14" s="48" t="s">
        <v>438</v>
      </c>
      <c r="E14" s="48"/>
    </row>
    <row r="15" spans="1:7">
      <c r="A15" s="73">
        <v>3210</v>
      </c>
      <c r="B15" s="46" t="s">
        <v>439</v>
      </c>
      <c r="C15" s="74">
        <f>'[1]0312_ESF_PEGT_FAC_2402'!E36</f>
        <v>10430442.540000007</v>
      </c>
      <c r="D15" s="46"/>
      <c r="E15" s="46"/>
      <c r="G15" s="69">
        <f>+C15-'[1]0312_ESF_PEGT_FAC_2402'!E36</f>
        <v>0</v>
      </c>
    </row>
    <row r="16" spans="1:7">
      <c r="A16" s="73">
        <v>3220</v>
      </c>
      <c r="B16" s="46" t="s">
        <v>440</v>
      </c>
      <c r="C16" s="74">
        <f>'[1]0312_ESF_PEGT_FAC_2402'!E37</f>
        <v>10706696.75</v>
      </c>
      <c r="D16" s="46"/>
      <c r="E16" s="74"/>
      <c r="G16" s="69">
        <f>+C16-'[1]0312_ESF_PEGT_FAC_2402'!E37</f>
        <v>0</v>
      </c>
    </row>
    <row r="17" spans="1:5">
      <c r="A17" s="73">
        <v>3230</v>
      </c>
      <c r="B17" s="46" t="s">
        <v>441</v>
      </c>
      <c r="C17" s="74">
        <v>0</v>
      </c>
      <c r="D17" s="46"/>
    </row>
    <row r="18" spans="1:5">
      <c r="A18" s="73">
        <v>3231</v>
      </c>
      <c r="B18" s="46" t="s">
        <v>442</v>
      </c>
      <c r="C18" s="74">
        <v>0</v>
      </c>
      <c r="D18" s="46"/>
    </row>
    <row r="19" spans="1:5">
      <c r="A19" s="73">
        <v>3232</v>
      </c>
      <c r="B19" s="46" t="s">
        <v>443</v>
      </c>
      <c r="C19" s="74">
        <v>0</v>
      </c>
      <c r="D19" s="46"/>
    </row>
    <row r="20" spans="1:5">
      <c r="A20" s="73">
        <v>3233</v>
      </c>
      <c r="B20" s="46" t="s">
        <v>444</v>
      </c>
      <c r="C20" s="74">
        <v>0</v>
      </c>
      <c r="D20" s="46"/>
    </row>
    <row r="21" spans="1:5">
      <c r="A21" s="73">
        <v>3239</v>
      </c>
      <c r="B21" s="46" t="s">
        <v>445</v>
      </c>
      <c r="C21" s="74">
        <v>0</v>
      </c>
      <c r="D21" s="46"/>
    </row>
    <row r="22" spans="1:5">
      <c r="A22" s="73">
        <v>3240</v>
      </c>
      <c r="B22" s="46" t="s">
        <v>446</v>
      </c>
      <c r="C22" s="74">
        <v>0</v>
      </c>
      <c r="D22" s="46"/>
    </row>
    <row r="23" spans="1:5">
      <c r="A23" s="73">
        <v>3241</v>
      </c>
      <c r="B23" s="46" t="s">
        <v>447</v>
      </c>
      <c r="C23" s="74">
        <v>0</v>
      </c>
      <c r="D23" s="46"/>
    </row>
    <row r="24" spans="1:5">
      <c r="A24" s="73">
        <v>3242</v>
      </c>
      <c r="B24" s="46" t="s">
        <v>448</v>
      </c>
      <c r="C24" s="74">
        <v>0</v>
      </c>
      <c r="D24" s="46"/>
    </row>
    <row r="25" spans="1:5">
      <c r="A25" s="73">
        <v>3243</v>
      </c>
      <c r="B25" s="46" t="s">
        <v>449</v>
      </c>
      <c r="C25" s="74">
        <v>0</v>
      </c>
      <c r="D25" s="46"/>
    </row>
    <row r="26" spans="1:5">
      <c r="A26" s="73">
        <v>3250</v>
      </c>
      <c r="B26" s="46" t="s">
        <v>450</v>
      </c>
      <c r="C26" s="74">
        <v>0</v>
      </c>
      <c r="D26" s="46"/>
    </row>
    <row r="27" spans="1:5">
      <c r="A27" s="73">
        <v>3251</v>
      </c>
      <c r="B27" s="46" t="s">
        <v>451</v>
      </c>
      <c r="C27" s="74">
        <v>0</v>
      </c>
      <c r="D27" s="46"/>
    </row>
    <row r="28" spans="1:5">
      <c r="A28" s="73">
        <v>3252</v>
      </c>
      <c r="B28" s="46" t="s">
        <v>452</v>
      </c>
      <c r="C28" s="74">
        <v>0</v>
      </c>
      <c r="D28" s="46"/>
    </row>
    <row r="29" spans="1:5">
      <c r="A29" s="81">
        <v>3253</v>
      </c>
      <c r="B29" s="82" t="s">
        <v>453</v>
      </c>
      <c r="C29" s="74">
        <v>0</v>
      </c>
      <c r="D29" s="46"/>
    </row>
    <row r="30" spans="1:5">
      <c r="A30" s="46"/>
      <c r="B30" s="46"/>
      <c r="C30" s="46"/>
      <c r="D30" s="46"/>
    </row>
    <row r="31" spans="1:5" ht="51" customHeight="1">
      <c r="A31" s="46"/>
      <c r="B31" s="83" t="s">
        <v>454</v>
      </c>
      <c r="C31" s="83"/>
      <c r="D31" s="83"/>
      <c r="E31" s="83"/>
    </row>
    <row r="35" spans="2:4">
      <c r="B35" s="18" t="str">
        <f>[1]Hoja2!A1</f>
        <v>Ing. Marisol Suárez Correa</v>
      </c>
      <c r="D35" s="18" t="str">
        <f>[1]Hoja2!C1</f>
        <v xml:space="preserve">C.P. Juan  Lara Centeno </v>
      </c>
    </row>
    <row r="36" spans="2:4">
      <c r="B36" s="18" t="str">
        <f>[1]Hoja2!A2</f>
        <v>Presidenta Suplente del Comité</v>
      </c>
      <c r="D36" s="18" t="str">
        <f>[1]Hoja2!C2</f>
        <v xml:space="preserve">Dirección de Control y Seguimiento de Fideicomisos </v>
      </c>
    </row>
  </sheetData>
  <mergeCells count="5">
    <mergeCell ref="A1:C1"/>
    <mergeCell ref="A2:C2"/>
    <mergeCell ref="A3:C3"/>
    <mergeCell ref="A4:C4"/>
    <mergeCell ref="B31:E31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51"/>
  <sheetViews>
    <sheetView topLeftCell="A115" workbookViewId="0">
      <selection activeCell="B161" sqref="B161"/>
    </sheetView>
  </sheetViews>
  <sheetFormatPr baseColWidth="10" defaultColWidth="14.42578125" defaultRowHeight="12.75"/>
  <cols>
    <col min="1" max="1" width="10" style="5" customWidth="1"/>
    <col min="2" max="2" width="85.85546875" style="5" customWidth="1"/>
    <col min="3" max="3" width="15.140625" style="5" customWidth="1"/>
    <col min="4" max="4" width="16.42578125" style="5" customWidth="1"/>
    <col min="5" max="5" width="19.140625" style="5" customWidth="1"/>
    <col min="6" max="7" width="9.140625" style="5" customWidth="1"/>
    <col min="8" max="8" width="11.5703125" style="5" hidden="1" customWidth="1"/>
    <col min="9" max="27" width="9.140625" style="5" customWidth="1"/>
    <col min="28" max="16384" width="14.42578125" style="5"/>
  </cols>
  <sheetData>
    <row r="1" spans="1:8">
      <c r="A1" s="39" t="s">
        <v>0</v>
      </c>
      <c r="B1" s="7"/>
      <c r="C1" s="7"/>
      <c r="D1" s="72" t="s">
        <v>1</v>
      </c>
      <c r="E1" s="41">
        <f>'Notas a los Edos Financiero '!D1</f>
        <v>2025</v>
      </c>
    </row>
    <row r="2" spans="1:8">
      <c r="A2" s="39" t="s">
        <v>455</v>
      </c>
      <c r="B2" s="7"/>
      <c r="C2" s="7"/>
      <c r="D2" s="72" t="s">
        <v>3</v>
      </c>
      <c r="E2" s="41" t="str">
        <f>'Notas a los Edos Financiero '!D2</f>
        <v>Trimestral</v>
      </c>
    </row>
    <row r="3" spans="1:8">
      <c r="A3" s="39" t="s">
        <v>70</v>
      </c>
      <c r="B3" s="7"/>
      <c r="C3" s="7"/>
      <c r="D3" s="72" t="s">
        <v>6</v>
      </c>
      <c r="E3" s="41">
        <f>'Notas a los Edos Financiero '!D3</f>
        <v>2</v>
      </c>
    </row>
    <row r="4" spans="1:8">
      <c r="A4" s="39" t="s">
        <v>7</v>
      </c>
      <c r="B4" s="7"/>
      <c r="C4" s="7"/>
      <c r="D4" s="72"/>
      <c r="E4" s="41"/>
    </row>
    <row r="5" spans="1:8">
      <c r="A5" s="43" t="s">
        <v>71</v>
      </c>
      <c r="B5" s="44"/>
      <c r="C5" s="44"/>
      <c r="D5" s="44"/>
      <c r="E5" s="44"/>
    </row>
    <row r="6" spans="1:8">
      <c r="A6" s="46"/>
      <c r="B6" s="46"/>
      <c r="C6" s="46"/>
      <c r="D6" s="46"/>
      <c r="E6" s="46"/>
    </row>
    <row r="7" spans="1:8">
      <c r="A7" s="44" t="s">
        <v>456</v>
      </c>
      <c r="B7" s="44"/>
      <c r="C7" s="44"/>
      <c r="D7" s="44"/>
      <c r="E7" s="46"/>
    </row>
    <row r="8" spans="1:8">
      <c r="A8" s="48" t="s">
        <v>73</v>
      </c>
      <c r="B8" s="48" t="s">
        <v>74</v>
      </c>
      <c r="C8" s="49">
        <v>2025</v>
      </c>
      <c r="D8" s="49">
        <v>2024</v>
      </c>
      <c r="E8" s="46"/>
    </row>
    <row r="9" spans="1:8">
      <c r="A9" s="73">
        <v>1111</v>
      </c>
      <c r="B9" s="46" t="s">
        <v>457</v>
      </c>
      <c r="C9" s="74">
        <v>0</v>
      </c>
      <c r="D9" s="74">
        <v>0</v>
      </c>
      <c r="E9" s="46"/>
    </row>
    <row r="10" spans="1:8">
      <c r="A10" s="73">
        <v>1112</v>
      </c>
      <c r="B10" s="46" t="s">
        <v>458</v>
      </c>
      <c r="C10" s="74">
        <f>[1]cuentas!D3</f>
        <v>281.68</v>
      </c>
      <c r="D10" s="74">
        <v>4.01</v>
      </c>
      <c r="E10" s="46"/>
    </row>
    <row r="11" spans="1:8">
      <c r="A11" s="73">
        <v>1113</v>
      </c>
      <c r="B11" s="46" t="s">
        <v>459</v>
      </c>
      <c r="C11" s="74">
        <v>0</v>
      </c>
      <c r="D11" s="74">
        <v>0</v>
      </c>
      <c r="E11" s="46"/>
    </row>
    <row r="12" spans="1:8">
      <c r="A12" s="73">
        <v>1114</v>
      </c>
      <c r="B12" s="46" t="s">
        <v>271</v>
      </c>
      <c r="C12" s="74">
        <f>[1]cuentas!D4</f>
        <v>20519876.25</v>
      </c>
      <c r="D12" s="74">
        <f>8182092.27+16537.39+80350.89</f>
        <v>8278980.5499999989</v>
      </c>
      <c r="E12" s="46"/>
    </row>
    <row r="13" spans="1:8">
      <c r="A13" s="73">
        <v>1115</v>
      </c>
      <c r="B13" s="46" t="s">
        <v>272</v>
      </c>
      <c r="C13" s="74">
        <v>0</v>
      </c>
      <c r="D13" s="74">
        <v>0</v>
      </c>
      <c r="E13" s="46"/>
    </row>
    <row r="14" spans="1:8">
      <c r="A14" s="73">
        <v>1116</v>
      </c>
      <c r="B14" s="46" t="s">
        <v>460</v>
      </c>
      <c r="C14" s="74">
        <v>0</v>
      </c>
      <c r="D14" s="74">
        <v>0</v>
      </c>
      <c r="E14" s="46"/>
    </row>
    <row r="15" spans="1:8">
      <c r="A15" s="73">
        <v>1119</v>
      </c>
      <c r="B15" s="46" t="s">
        <v>461</v>
      </c>
      <c r="C15" s="74">
        <v>0</v>
      </c>
      <c r="D15" s="74">
        <v>0</v>
      </c>
      <c r="E15" s="46"/>
    </row>
    <row r="16" spans="1:8">
      <c r="A16" s="84">
        <v>1110</v>
      </c>
      <c r="B16" s="85" t="s">
        <v>462</v>
      </c>
      <c r="C16" s="86">
        <f>SUM(C9:C15)</f>
        <v>20520157.93</v>
      </c>
      <c r="D16" s="86">
        <f>SUM(D9:D15)</f>
        <v>8278984.5599999987</v>
      </c>
      <c r="E16" s="46"/>
      <c r="H16" s="69">
        <f>+C16-'[1]0312_ESF_PEGT_FAC_2402'!B5</f>
        <v>0</v>
      </c>
    </row>
    <row r="19" spans="1:4">
      <c r="A19" s="44" t="s">
        <v>463</v>
      </c>
      <c r="B19" s="44"/>
      <c r="C19" s="44"/>
      <c r="D19" s="44"/>
    </row>
    <row r="20" spans="1:4">
      <c r="A20" s="48" t="s">
        <v>73</v>
      </c>
      <c r="B20" s="48" t="s">
        <v>74</v>
      </c>
      <c r="C20" s="49">
        <v>2025</v>
      </c>
      <c r="D20" s="49">
        <v>2024</v>
      </c>
    </row>
    <row r="21" spans="1:4">
      <c r="A21" s="84">
        <v>1230</v>
      </c>
      <c r="B21" s="87" t="s">
        <v>321</v>
      </c>
      <c r="C21" s="86">
        <v>0</v>
      </c>
      <c r="D21" s="86">
        <v>0</v>
      </c>
    </row>
    <row r="22" spans="1:4">
      <c r="A22" s="73">
        <v>1231</v>
      </c>
      <c r="B22" s="46" t="s">
        <v>322</v>
      </c>
      <c r="C22" s="74">
        <v>0</v>
      </c>
      <c r="D22" s="74">
        <v>0</v>
      </c>
    </row>
    <row r="23" spans="1:4">
      <c r="A23" s="73">
        <v>1232</v>
      </c>
      <c r="B23" s="46" t="s">
        <v>323</v>
      </c>
      <c r="C23" s="74">
        <v>0</v>
      </c>
      <c r="D23" s="74">
        <v>0</v>
      </c>
    </row>
    <row r="24" spans="1:4">
      <c r="A24" s="73">
        <v>1233</v>
      </c>
      <c r="B24" s="46" t="s">
        <v>324</v>
      </c>
      <c r="C24" s="74">
        <v>0</v>
      </c>
      <c r="D24" s="74">
        <v>0</v>
      </c>
    </row>
    <row r="25" spans="1:4">
      <c r="A25" s="73">
        <v>1234</v>
      </c>
      <c r="B25" s="46" t="s">
        <v>325</v>
      </c>
      <c r="C25" s="74">
        <v>0</v>
      </c>
      <c r="D25" s="74">
        <v>0</v>
      </c>
    </row>
    <row r="26" spans="1:4">
      <c r="A26" s="73">
        <v>1235</v>
      </c>
      <c r="B26" s="46" t="s">
        <v>326</v>
      </c>
      <c r="C26" s="74">
        <v>0</v>
      </c>
      <c r="D26" s="74">
        <v>0</v>
      </c>
    </row>
    <row r="27" spans="1:4">
      <c r="A27" s="73">
        <v>1236</v>
      </c>
      <c r="B27" s="46" t="s">
        <v>327</v>
      </c>
      <c r="C27" s="74">
        <v>0</v>
      </c>
      <c r="D27" s="74">
        <v>0</v>
      </c>
    </row>
    <row r="28" spans="1:4">
      <c r="A28" s="73">
        <v>1239</v>
      </c>
      <c r="B28" s="46" t="s">
        <v>328</v>
      </c>
      <c r="C28" s="74">
        <v>0</v>
      </c>
      <c r="D28" s="74">
        <v>0</v>
      </c>
    </row>
    <row r="29" spans="1:4">
      <c r="A29" s="84">
        <v>1240</v>
      </c>
      <c r="B29" s="87" t="s">
        <v>329</v>
      </c>
      <c r="C29" s="86">
        <v>0</v>
      </c>
      <c r="D29" s="86">
        <v>0</v>
      </c>
    </row>
    <row r="30" spans="1:4">
      <c r="A30" s="73">
        <v>1241</v>
      </c>
      <c r="B30" s="46" t="s">
        <v>330</v>
      </c>
      <c r="C30" s="74">
        <v>0</v>
      </c>
      <c r="D30" s="74">
        <v>115136</v>
      </c>
    </row>
    <row r="31" spans="1:4">
      <c r="A31" s="73">
        <v>1242</v>
      </c>
      <c r="B31" s="46" t="s">
        <v>334</v>
      </c>
      <c r="C31" s="74">
        <v>0</v>
      </c>
      <c r="D31" s="74">
        <v>0</v>
      </c>
    </row>
    <row r="32" spans="1:4">
      <c r="A32" s="73">
        <v>1243</v>
      </c>
      <c r="B32" s="46" t="s">
        <v>335</v>
      </c>
      <c r="C32" s="74">
        <v>0</v>
      </c>
      <c r="D32" s="74">
        <v>0</v>
      </c>
    </row>
    <row r="33" spans="1:4">
      <c r="A33" s="73">
        <v>1244</v>
      </c>
      <c r="B33" s="46" t="s">
        <v>336</v>
      </c>
      <c r="C33" s="74">
        <v>0</v>
      </c>
      <c r="D33" s="74">
        <v>0</v>
      </c>
    </row>
    <row r="34" spans="1:4">
      <c r="A34" s="73">
        <v>1245</v>
      </c>
      <c r="B34" s="46" t="s">
        <v>338</v>
      </c>
      <c r="C34" s="74">
        <v>0</v>
      </c>
      <c r="D34" s="74">
        <v>0</v>
      </c>
    </row>
    <row r="35" spans="1:4">
      <c r="A35" s="73">
        <v>1246</v>
      </c>
      <c r="B35" s="46" t="s">
        <v>339</v>
      </c>
      <c r="C35" s="74">
        <v>0</v>
      </c>
      <c r="D35" s="74">
        <v>46353.599999999999</v>
      </c>
    </row>
    <row r="36" spans="1:4">
      <c r="A36" s="73">
        <v>1247</v>
      </c>
      <c r="B36" s="46" t="s">
        <v>340</v>
      </c>
      <c r="C36" s="74">
        <v>0</v>
      </c>
      <c r="D36" s="74">
        <v>0</v>
      </c>
    </row>
    <row r="37" spans="1:4">
      <c r="A37" s="73">
        <v>1248</v>
      </c>
      <c r="B37" s="46" t="s">
        <v>341</v>
      </c>
      <c r="C37" s="74">
        <v>0</v>
      </c>
      <c r="D37" s="74">
        <v>0</v>
      </c>
    </row>
    <row r="38" spans="1:4">
      <c r="A38" s="84">
        <v>1250</v>
      </c>
      <c r="B38" s="87" t="s">
        <v>347</v>
      </c>
      <c r="C38" s="86">
        <v>0</v>
      </c>
      <c r="D38" s="86">
        <v>0</v>
      </c>
    </row>
    <row r="39" spans="1:4">
      <c r="A39" s="73">
        <v>1251</v>
      </c>
      <c r="B39" s="46" t="s">
        <v>348</v>
      </c>
      <c r="C39" s="74">
        <v>0</v>
      </c>
      <c r="D39" s="74">
        <v>0</v>
      </c>
    </row>
    <row r="40" spans="1:4">
      <c r="A40" s="73">
        <v>1252</v>
      </c>
      <c r="B40" s="46" t="s">
        <v>349</v>
      </c>
      <c r="C40" s="74">
        <v>0</v>
      </c>
      <c r="D40" s="74">
        <v>0</v>
      </c>
    </row>
    <row r="41" spans="1:4">
      <c r="A41" s="73">
        <v>1253</v>
      </c>
      <c r="B41" s="46" t="s">
        <v>350</v>
      </c>
      <c r="C41" s="74">
        <v>0</v>
      </c>
      <c r="D41" s="74">
        <v>0</v>
      </c>
    </row>
    <row r="42" spans="1:4">
      <c r="A42" s="73">
        <v>1254</v>
      </c>
      <c r="B42" s="46" t="s">
        <v>351</v>
      </c>
      <c r="C42" s="74">
        <v>0</v>
      </c>
      <c r="D42" s="74">
        <v>0</v>
      </c>
    </row>
    <row r="43" spans="1:4">
      <c r="A43" s="73">
        <v>1259</v>
      </c>
      <c r="B43" s="46" t="s">
        <v>352</v>
      </c>
      <c r="C43" s="74">
        <v>0</v>
      </c>
      <c r="D43" s="74">
        <v>0</v>
      </c>
    </row>
    <row r="44" spans="1:4">
      <c r="A44" s="73"/>
      <c r="B44" s="85" t="s">
        <v>464</v>
      </c>
      <c r="C44" s="86">
        <f t="shared" ref="C44:D44" si="0">C21+C29+C38</f>
        <v>0</v>
      </c>
      <c r="D44" s="86">
        <f t="shared" si="0"/>
        <v>0</v>
      </c>
    </row>
    <row r="45" spans="1:4">
      <c r="A45" s="46"/>
      <c r="B45" s="46"/>
      <c r="C45" s="46"/>
      <c r="D45" s="46"/>
    </row>
    <row r="46" spans="1:4">
      <c r="A46" s="44" t="s">
        <v>465</v>
      </c>
      <c r="B46" s="44"/>
      <c r="C46" s="44"/>
      <c r="D46" s="44"/>
    </row>
    <row r="47" spans="1:4">
      <c r="A47" s="48" t="s">
        <v>73</v>
      </c>
      <c r="B47" s="48" t="s">
        <v>74</v>
      </c>
      <c r="C47" s="49">
        <v>2025</v>
      </c>
      <c r="D47" s="49">
        <v>2024</v>
      </c>
    </row>
    <row r="48" spans="1:4">
      <c r="A48" s="84">
        <v>3210</v>
      </c>
      <c r="B48" s="87" t="s">
        <v>466</v>
      </c>
      <c r="C48" s="86">
        <f>'[1]0312_ESF_PEGT_FAC_2402'!E36</f>
        <v>10430442.540000007</v>
      </c>
      <c r="D48" s="86">
        <f>'[1]0312_ESF_PEGT_FAC_2402'!F36</f>
        <v>413566.30000001192</v>
      </c>
    </row>
    <row r="49" spans="1:4">
      <c r="A49" s="73"/>
      <c r="B49" s="85" t="s">
        <v>467</v>
      </c>
      <c r="C49" s="86">
        <f>C62</f>
        <v>-2209337.2200000002</v>
      </c>
      <c r="D49" s="86">
        <f>D62</f>
        <v>-4449329.96</v>
      </c>
    </row>
    <row r="50" spans="1:4">
      <c r="A50" s="84">
        <v>5400</v>
      </c>
      <c r="B50" s="87" t="s">
        <v>222</v>
      </c>
      <c r="C50" s="86">
        <v>0</v>
      </c>
      <c r="D50" s="86">
        <v>0</v>
      </c>
    </row>
    <row r="51" spans="1:4">
      <c r="A51" s="73">
        <v>5410</v>
      </c>
      <c r="B51" s="46" t="s">
        <v>468</v>
      </c>
      <c r="C51" s="74">
        <v>0</v>
      </c>
      <c r="D51" s="74">
        <v>0</v>
      </c>
    </row>
    <row r="52" spans="1:4">
      <c r="A52" s="73">
        <v>5411</v>
      </c>
      <c r="B52" s="46" t="s">
        <v>224</v>
      </c>
      <c r="C52" s="74">
        <v>0</v>
      </c>
      <c r="D52" s="74">
        <v>0</v>
      </c>
    </row>
    <row r="53" spans="1:4">
      <c r="A53" s="73">
        <v>5420</v>
      </c>
      <c r="B53" s="46" t="s">
        <v>469</v>
      </c>
      <c r="C53" s="74">
        <v>0</v>
      </c>
      <c r="D53" s="74">
        <v>0</v>
      </c>
    </row>
    <row r="54" spans="1:4">
      <c r="A54" s="73">
        <v>5421</v>
      </c>
      <c r="B54" s="46" t="s">
        <v>227</v>
      </c>
      <c r="C54" s="74">
        <v>0</v>
      </c>
      <c r="D54" s="74">
        <v>0</v>
      </c>
    </row>
    <row r="55" spans="1:4">
      <c r="A55" s="73">
        <v>5430</v>
      </c>
      <c r="B55" s="46" t="s">
        <v>470</v>
      </c>
      <c r="C55" s="74">
        <v>0</v>
      </c>
      <c r="D55" s="74">
        <v>0</v>
      </c>
    </row>
    <row r="56" spans="1:4">
      <c r="A56" s="73">
        <v>5431</v>
      </c>
      <c r="B56" s="46" t="s">
        <v>230</v>
      </c>
      <c r="C56" s="74">
        <v>0</v>
      </c>
      <c r="D56" s="74">
        <v>0</v>
      </c>
    </row>
    <row r="57" spans="1:4">
      <c r="A57" s="73">
        <v>5440</v>
      </c>
      <c r="B57" s="46" t="s">
        <v>471</v>
      </c>
      <c r="C57" s="74">
        <v>0</v>
      </c>
      <c r="D57" s="74">
        <v>0</v>
      </c>
    </row>
    <row r="58" spans="1:4">
      <c r="A58" s="73">
        <v>5441</v>
      </c>
      <c r="B58" s="46" t="s">
        <v>471</v>
      </c>
      <c r="C58" s="74">
        <v>0</v>
      </c>
      <c r="D58" s="74">
        <v>0</v>
      </c>
    </row>
    <row r="59" spans="1:4">
      <c r="A59" s="73">
        <v>5450</v>
      </c>
      <c r="B59" s="46" t="s">
        <v>472</v>
      </c>
      <c r="C59" s="74">
        <v>0</v>
      </c>
      <c r="D59" s="74">
        <v>0</v>
      </c>
    </row>
    <row r="60" spans="1:4">
      <c r="A60" s="73">
        <v>5451</v>
      </c>
      <c r="B60" s="46" t="s">
        <v>234</v>
      </c>
      <c r="C60" s="74">
        <v>0</v>
      </c>
      <c r="D60" s="74">
        <v>0</v>
      </c>
    </row>
    <row r="61" spans="1:4">
      <c r="A61" s="73">
        <v>5452</v>
      </c>
      <c r="B61" s="46" t="s">
        <v>235</v>
      </c>
      <c r="C61" s="74">
        <v>0</v>
      </c>
      <c r="D61" s="74">
        <v>0</v>
      </c>
    </row>
    <row r="62" spans="1:4">
      <c r="A62" s="84">
        <v>5500</v>
      </c>
      <c r="B62" s="87" t="s">
        <v>236</v>
      </c>
      <c r="C62" s="86">
        <f>+C63+C72+C75+C81</f>
        <v>-2209337.2200000002</v>
      </c>
      <c r="D62" s="86">
        <f>+D63+D72+D75+D81</f>
        <v>-4449329.96</v>
      </c>
    </row>
    <row r="63" spans="1:4">
      <c r="A63" s="84">
        <v>5510</v>
      </c>
      <c r="B63" s="87" t="s">
        <v>237</v>
      </c>
      <c r="C63" s="86">
        <f>+C64+C65+C66+C67+C68+C69+C70+C71</f>
        <v>225596.34</v>
      </c>
      <c r="D63" s="86">
        <f>+D64+D65+D66+D67+D68+D69+D70+D71</f>
        <v>438461.82</v>
      </c>
    </row>
    <row r="64" spans="1:4">
      <c r="A64" s="73">
        <v>5511</v>
      </c>
      <c r="B64" s="46" t="s">
        <v>238</v>
      </c>
      <c r="C64" s="74">
        <v>0</v>
      </c>
      <c r="D64" s="74">
        <v>0</v>
      </c>
    </row>
    <row r="65" spans="1:4">
      <c r="A65" s="73">
        <v>5512</v>
      </c>
      <c r="B65" s="46" t="s">
        <v>239</v>
      </c>
      <c r="C65" s="74">
        <v>0</v>
      </c>
      <c r="D65" s="74">
        <v>0</v>
      </c>
    </row>
    <row r="66" spans="1:4">
      <c r="A66" s="73">
        <v>5513</v>
      </c>
      <c r="B66" s="46" t="s">
        <v>240</v>
      </c>
      <c r="C66" s="74">
        <v>0</v>
      </c>
      <c r="D66" s="74">
        <v>0</v>
      </c>
    </row>
    <row r="67" spans="1:4">
      <c r="A67" s="73">
        <v>5514</v>
      </c>
      <c r="B67" s="46" t="s">
        <v>241</v>
      </c>
      <c r="C67" s="74">
        <v>0</v>
      </c>
      <c r="D67" s="74">
        <v>0</v>
      </c>
    </row>
    <row r="68" spans="1:4">
      <c r="A68" s="73">
        <v>5515</v>
      </c>
      <c r="B68" s="46" t="s">
        <v>242</v>
      </c>
      <c r="C68" s="74">
        <f>'[1]0311_ACT_PEGT_FAC_2402'!B56</f>
        <v>225596.34</v>
      </c>
      <c r="D68" s="60">
        <f>'[1]0311_ACT_PEGT_FAC_2402'!C56</f>
        <v>438461.82</v>
      </c>
    </row>
    <row r="69" spans="1:4">
      <c r="A69" s="73">
        <v>5516</v>
      </c>
      <c r="B69" s="46" t="s">
        <v>243</v>
      </c>
      <c r="C69" s="74">
        <v>0</v>
      </c>
      <c r="D69" s="74">
        <v>0</v>
      </c>
    </row>
    <row r="70" spans="1:4">
      <c r="A70" s="73">
        <v>5517</v>
      </c>
      <c r="B70" s="46" t="s">
        <v>244</v>
      </c>
      <c r="C70" s="74">
        <v>0</v>
      </c>
      <c r="D70" s="74">
        <v>0</v>
      </c>
    </row>
    <row r="71" spans="1:4">
      <c r="A71" s="73">
        <v>5518</v>
      </c>
      <c r="B71" s="46" t="s">
        <v>245</v>
      </c>
      <c r="C71" s="74">
        <v>0</v>
      </c>
      <c r="D71" s="74">
        <v>0</v>
      </c>
    </row>
    <row r="72" spans="1:4">
      <c r="A72" s="84">
        <v>5520</v>
      </c>
      <c r="B72" s="87" t="s">
        <v>246</v>
      </c>
      <c r="C72" s="86">
        <f>+C73</f>
        <v>-68233.56</v>
      </c>
      <c r="D72" s="86">
        <f>+D73</f>
        <v>162641.28</v>
      </c>
    </row>
    <row r="73" spans="1:4">
      <c r="A73" s="73">
        <v>5521</v>
      </c>
      <c r="B73" s="46" t="s">
        <v>247</v>
      </c>
      <c r="C73" s="74">
        <f>+'[1]0312_ESF_PEGT_FAC_2402'!E5-'[1]0312_ESF_PEGT_FAC_2402'!F5</f>
        <v>-68233.56</v>
      </c>
      <c r="D73" s="88">
        <v>162641.28</v>
      </c>
    </row>
    <row r="74" spans="1:4">
      <c r="A74" s="73">
        <v>5522</v>
      </c>
      <c r="B74" s="46" t="s">
        <v>248</v>
      </c>
      <c r="C74" s="74">
        <v>0</v>
      </c>
      <c r="D74" s="74">
        <v>0</v>
      </c>
    </row>
    <row r="75" spans="1:4">
      <c r="A75" s="84">
        <v>5530</v>
      </c>
      <c r="B75" s="87" t="s">
        <v>249</v>
      </c>
      <c r="C75" s="86">
        <v>0</v>
      </c>
      <c r="D75" s="86">
        <v>0</v>
      </c>
    </row>
    <row r="76" spans="1:4">
      <c r="A76" s="73">
        <v>5531</v>
      </c>
      <c r="B76" s="46" t="s">
        <v>250</v>
      </c>
      <c r="C76" s="74">
        <v>0</v>
      </c>
      <c r="D76" s="74">
        <v>0</v>
      </c>
    </row>
    <row r="77" spans="1:4">
      <c r="A77" s="73">
        <v>5532</v>
      </c>
      <c r="B77" s="46" t="s">
        <v>251</v>
      </c>
      <c r="C77" s="74">
        <v>0</v>
      </c>
      <c r="D77" s="74">
        <v>0</v>
      </c>
    </row>
    <row r="78" spans="1:4">
      <c r="A78" s="73">
        <v>5533</v>
      </c>
      <c r="B78" s="46" t="s">
        <v>252</v>
      </c>
      <c r="C78" s="74">
        <v>0</v>
      </c>
      <c r="D78" s="74">
        <v>0</v>
      </c>
    </row>
    <row r="79" spans="1:4">
      <c r="A79" s="73">
        <v>5534</v>
      </c>
      <c r="B79" s="46" t="s">
        <v>253</v>
      </c>
      <c r="C79" s="74">
        <v>0</v>
      </c>
      <c r="D79" s="74">
        <v>0</v>
      </c>
    </row>
    <row r="80" spans="1:4">
      <c r="A80" s="73">
        <v>5535</v>
      </c>
      <c r="B80" s="46" t="s">
        <v>254</v>
      </c>
      <c r="C80" s="74">
        <v>0</v>
      </c>
      <c r="D80" s="74">
        <v>0</v>
      </c>
    </row>
    <row r="81" spans="1:4">
      <c r="A81" s="84">
        <v>5590</v>
      </c>
      <c r="B81" s="87" t="s">
        <v>255</v>
      </c>
      <c r="C81" s="86">
        <f>+C82</f>
        <v>-2366700</v>
      </c>
      <c r="D81" s="86">
        <f>+D82</f>
        <v>-5050433.0599999996</v>
      </c>
    </row>
    <row r="82" spans="1:4">
      <c r="A82" s="73">
        <v>5591</v>
      </c>
      <c r="B82" s="46" t="s">
        <v>256</v>
      </c>
      <c r="C82" s="74">
        <f>-'[1]0315_EFE_PEGT_FAC_2402'!B32</f>
        <v>-2366700</v>
      </c>
      <c r="D82" s="74">
        <f>-'[1]0315_EFE_PEGT_FAC_2402'!C32</f>
        <v>-5050433.0599999996</v>
      </c>
    </row>
    <row r="83" spans="1:4">
      <c r="A83" s="73">
        <v>5592</v>
      </c>
      <c r="B83" s="46" t="s">
        <v>257</v>
      </c>
      <c r="C83" s="74">
        <v>0</v>
      </c>
      <c r="D83" s="74">
        <v>0</v>
      </c>
    </row>
    <row r="84" spans="1:4">
      <c r="A84" s="73">
        <v>5593</v>
      </c>
      <c r="B84" s="46" t="s">
        <v>258</v>
      </c>
      <c r="C84" s="74">
        <v>0</v>
      </c>
      <c r="D84" s="74">
        <v>0</v>
      </c>
    </row>
    <row r="85" spans="1:4">
      <c r="A85" s="73">
        <v>5594</v>
      </c>
      <c r="B85" s="46" t="s">
        <v>473</v>
      </c>
      <c r="C85" s="74">
        <v>0</v>
      </c>
      <c r="D85" s="74">
        <v>0</v>
      </c>
    </row>
    <row r="86" spans="1:4">
      <c r="A86" s="73">
        <v>5595</v>
      </c>
      <c r="B86" s="46" t="s">
        <v>260</v>
      </c>
      <c r="C86" s="74">
        <v>0</v>
      </c>
      <c r="D86" s="74">
        <v>0</v>
      </c>
    </row>
    <row r="87" spans="1:4">
      <c r="A87" s="73">
        <v>5596</v>
      </c>
      <c r="B87" s="46" t="s">
        <v>152</v>
      </c>
      <c r="C87" s="74">
        <v>0</v>
      </c>
      <c r="D87" s="74">
        <v>0</v>
      </c>
    </row>
    <row r="88" spans="1:4">
      <c r="A88" s="73">
        <v>5597</v>
      </c>
      <c r="B88" s="46" t="s">
        <v>261</v>
      </c>
      <c r="C88" s="74">
        <v>0</v>
      </c>
      <c r="D88" s="74">
        <v>0</v>
      </c>
    </row>
    <row r="89" spans="1:4">
      <c r="A89" s="73">
        <v>5599</v>
      </c>
      <c r="B89" s="46" t="s">
        <v>263</v>
      </c>
      <c r="C89" s="74">
        <v>0</v>
      </c>
      <c r="D89" s="74">
        <v>0</v>
      </c>
    </row>
    <row r="90" spans="1:4">
      <c r="A90" s="84">
        <v>5600</v>
      </c>
      <c r="B90" s="87" t="s">
        <v>264</v>
      </c>
      <c r="C90" s="86">
        <v>0</v>
      </c>
      <c r="D90" s="86">
        <v>0</v>
      </c>
    </row>
    <row r="91" spans="1:4">
      <c r="A91" s="84">
        <v>5610</v>
      </c>
      <c r="B91" s="87" t="s">
        <v>265</v>
      </c>
      <c r="C91" s="86">
        <v>0</v>
      </c>
      <c r="D91" s="86">
        <v>0</v>
      </c>
    </row>
    <row r="92" spans="1:4">
      <c r="A92" s="73">
        <v>5611</v>
      </c>
      <c r="B92" s="46" t="s">
        <v>266</v>
      </c>
      <c r="C92" s="74">
        <v>0</v>
      </c>
      <c r="D92" s="74">
        <v>0</v>
      </c>
    </row>
    <row r="93" spans="1:4">
      <c r="A93" s="84">
        <v>2110</v>
      </c>
      <c r="B93" s="89" t="s">
        <v>474</v>
      </c>
      <c r="C93" s="86">
        <v>0</v>
      </c>
      <c r="D93" s="86">
        <v>0</v>
      </c>
    </row>
    <row r="94" spans="1:4">
      <c r="A94" s="73">
        <v>2111</v>
      </c>
      <c r="B94" s="46" t="s">
        <v>475</v>
      </c>
      <c r="C94" s="74">
        <v>0</v>
      </c>
      <c r="D94" s="74">
        <v>0</v>
      </c>
    </row>
    <row r="95" spans="1:4">
      <c r="A95" s="73">
        <v>2112</v>
      </c>
      <c r="B95" s="46" t="s">
        <v>476</v>
      </c>
      <c r="C95" s="74">
        <v>0</v>
      </c>
      <c r="D95" s="74">
        <v>0</v>
      </c>
    </row>
    <row r="96" spans="1:4">
      <c r="A96" s="73">
        <v>2112</v>
      </c>
      <c r="B96" s="46" t="s">
        <v>477</v>
      </c>
      <c r="C96" s="74">
        <v>0</v>
      </c>
      <c r="D96" s="74">
        <v>0</v>
      </c>
    </row>
    <row r="97" spans="1:4">
      <c r="A97" s="73">
        <v>2115</v>
      </c>
      <c r="B97" s="46" t="s">
        <v>478</v>
      </c>
      <c r="C97" s="74">
        <v>0</v>
      </c>
      <c r="D97" s="74">
        <v>0</v>
      </c>
    </row>
    <row r="98" spans="1:4">
      <c r="A98" s="73">
        <v>2114</v>
      </c>
      <c r="B98" s="46" t="s">
        <v>479</v>
      </c>
      <c r="C98" s="74">
        <v>0</v>
      </c>
      <c r="D98" s="74">
        <v>0</v>
      </c>
    </row>
    <row r="99" spans="1:4">
      <c r="A99" s="84">
        <v>5120</v>
      </c>
      <c r="B99" s="89" t="s">
        <v>306</v>
      </c>
      <c r="C99" s="86">
        <v>0</v>
      </c>
      <c r="D99" s="86">
        <v>0</v>
      </c>
    </row>
    <row r="100" spans="1:4">
      <c r="A100" s="73">
        <v>5120</v>
      </c>
      <c r="B100" s="18" t="s">
        <v>306</v>
      </c>
      <c r="C100" s="74">
        <v>0</v>
      </c>
      <c r="D100" s="74">
        <v>0</v>
      </c>
    </row>
    <row r="101" spans="1:4">
      <c r="A101" s="73"/>
      <c r="B101" s="85" t="s">
        <v>480</v>
      </c>
      <c r="C101" s="86">
        <f>+C116</f>
        <v>-4020068.05</v>
      </c>
      <c r="D101" s="86">
        <f>+D116</f>
        <v>-5042161.82</v>
      </c>
    </row>
    <row r="102" spans="1:4">
      <c r="A102" s="84">
        <v>4300</v>
      </c>
      <c r="B102" s="85" t="s">
        <v>136</v>
      </c>
      <c r="C102" s="74">
        <v>0</v>
      </c>
      <c r="D102" s="74">
        <v>0</v>
      </c>
    </row>
    <row r="103" spans="1:4">
      <c r="A103" s="84">
        <v>4310</v>
      </c>
      <c r="B103" s="85" t="s">
        <v>137</v>
      </c>
      <c r="C103" s="86">
        <v>0</v>
      </c>
      <c r="D103" s="86">
        <v>0</v>
      </c>
    </row>
    <row r="104" spans="1:4">
      <c r="A104" s="73">
        <v>4311</v>
      </c>
      <c r="B104" s="90" t="s">
        <v>138</v>
      </c>
      <c r="C104" s="74">
        <v>0</v>
      </c>
      <c r="D104" s="74">
        <v>0</v>
      </c>
    </row>
    <row r="105" spans="1:4">
      <c r="A105" s="73">
        <v>4319</v>
      </c>
      <c r="B105" s="90" t="s">
        <v>139</v>
      </c>
      <c r="C105" s="74">
        <v>0</v>
      </c>
      <c r="D105" s="74">
        <v>0</v>
      </c>
    </row>
    <row r="106" spans="1:4">
      <c r="A106" s="84">
        <v>4320</v>
      </c>
      <c r="B106" s="85" t="s">
        <v>140</v>
      </c>
      <c r="C106" s="86">
        <v>0</v>
      </c>
      <c r="D106" s="86">
        <v>0</v>
      </c>
    </row>
    <row r="107" spans="1:4">
      <c r="A107" s="73">
        <v>4321</v>
      </c>
      <c r="B107" s="90" t="s">
        <v>141</v>
      </c>
      <c r="C107" s="74">
        <v>0</v>
      </c>
      <c r="D107" s="74">
        <v>0</v>
      </c>
    </row>
    <row r="108" spans="1:4">
      <c r="A108" s="73">
        <v>4322</v>
      </c>
      <c r="B108" s="90" t="s">
        <v>142</v>
      </c>
      <c r="C108" s="74">
        <v>0</v>
      </c>
      <c r="D108" s="74">
        <v>0</v>
      </c>
    </row>
    <row r="109" spans="1:4">
      <c r="A109" s="73">
        <v>4323</v>
      </c>
      <c r="B109" s="90" t="s">
        <v>143</v>
      </c>
      <c r="C109" s="74">
        <v>0</v>
      </c>
      <c r="D109" s="74">
        <v>0</v>
      </c>
    </row>
    <row r="110" spans="1:4">
      <c r="A110" s="73">
        <v>4324</v>
      </c>
      <c r="B110" s="90" t="s">
        <v>144</v>
      </c>
      <c r="C110" s="74">
        <v>0</v>
      </c>
      <c r="D110" s="74">
        <v>0</v>
      </c>
    </row>
    <row r="111" spans="1:4">
      <c r="A111" s="73">
        <v>4325</v>
      </c>
      <c r="B111" s="90" t="s">
        <v>145</v>
      </c>
      <c r="C111" s="74">
        <v>0</v>
      </c>
      <c r="D111" s="74">
        <v>0</v>
      </c>
    </row>
    <row r="112" spans="1:4">
      <c r="A112" s="84">
        <v>4330</v>
      </c>
      <c r="B112" s="85" t="s">
        <v>146</v>
      </c>
      <c r="C112" s="86">
        <v>0</v>
      </c>
      <c r="D112" s="86">
        <v>0</v>
      </c>
    </row>
    <row r="113" spans="1:4">
      <c r="A113" s="73">
        <v>4331</v>
      </c>
      <c r="B113" s="90" t="s">
        <v>146</v>
      </c>
      <c r="C113" s="74">
        <v>0</v>
      </c>
      <c r="D113" s="74">
        <v>0</v>
      </c>
    </row>
    <row r="114" spans="1:4">
      <c r="A114" s="84">
        <v>4340</v>
      </c>
      <c r="B114" s="85" t="s">
        <v>147</v>
      </c>
      <c r="C114" s="86">
        <v>0</v>
      </c>
      <c r="D114" s="86">
        <v>0</v>
      </c>
    </row>
    <row r="115" spans="1:4">
      <c r="A115" s="73">
        <v>4341</v>
      </c>
      <c r="B115" s="90" t="s">
        <v>147</v>
      </c>
      <c r="C115" s="74">
        <v>0</v>
      </c>
      <c r="D115" s="74">
        <v>0</v>
      </c>
    </row>
    <row r="116" spans="1:4">
      <c r="A116" s="84">
        <v>4390</v>
      </c>
      <c r="B116" s="85" t="s">
        <v>148</v>
      </c>
      <c r="C116" s="86">
        <f>+C123</f>
        <v>-4020068.05</v>
      </c>
      <c r="D116" s="86">
        <f>+D123</f>
        <v>-5042161.82</v>
      </c>
    </row>
    <row r="117" spans="1:4">
      <c r="A117" s="73">
        <v>4392</v>
      </c>
      <c r="B117" s="90" t="s">
        <v>149</v>
      </c>
      <c r="C117" s="74">
        <v>0</v>
      </c>
      <c r="D117" s="74">
        <v>0</v>
      </c>
    </row>
    <row r="118" spans="1:4">
      <c r="A118" s="73">
        <v>4393</v>
      </c>
      <c r="B118" s="90" t="s">
        <v>150</v>
      </c>
      <c r="C118" s="74">
        <v>0</v>
      </c>
      <c r="D118" s="74">
        <v>0</v>
      </c>
    </row>
    <row r="119" spans="1:4">
      <c r="A119" s="73">
        <v>4394</v>
      </c>
      <c r="B119" s="90" t="s">
        <v>151</v>
      </c>
      <c r="C119" s="74">
        <v>0</v>
      </c>
      <c r="D119" s="74">
        <v>0</v>
      </c>
    </row>
    <row r="120" spans="1:4">
      <c r="A120" s="73">
        <v>4395</v>
      </c>
      <c r="B120" s="90" t="s">
        <v>152</v>
      </c>
      <c r="C120" s="74">
        <v>0</v>
      </c>
      <c r="D120" s="74">
        <v>0</v>
      </c>
    </row>
    <row r="121" spans="1:4">
      <c r="A121" s="73">
        <v>4396</v>
      </c>
      <c r="B121" s="90" t="s">
        <v>153</v>
      </c>
      <c r="C121" s="74">
        <v>0</v>
      </c>
      <c r="D121" s="74">
        <v>0</v>
      </c>
    </row>
    <row r="122" spans="1:4">
      <c r="A122" s="73">
        <v>4397</v>
      </c>
      <c r="B122" s="90" t="s">
        <v>154</v>
      </c>
      <c r="C122" s="74">
        <v>0</v>
      </c>
      <c r="D122" s="74">
        <v>0</v>
      </c>
    </row>
    <row r="123" spans="1:4">
      <c r="A123" s="73">
        <v>4399</v>
      </c>
      <c r="B123" s="90" t="s">
        <v>148</v>
      </c>
      <c r="C123" s="74">
        <f>-'[1]0315_EFE_PEGT_FAC_2402'!B14+'[1]0311_ACT_PEGT_FAC_2402'!B22</f>
        <v>-4020068.05</v>
      </c>
      <c r="D123" s="74">
        <f>-'[1]0315_EFE_PEGT_FAC_2402'!C14+'[1]0311_ACT_PEGT_FAC_2402'!C22</f>
        <v>-5042161.82</v>
      </c>
    </row>
    <row r="124" spans="1:4">
      <c r="A124" s="84">
        <v>1120</v>
      </c>
      <c r="B124" s="89" t="s">
        <v>481</v>
      </c>
      <c r="C124" s="86">
        <v>0</v>
      </c>
      <c r="D124" s="86">
        <v>0</v>
      </c>
    </row>
    <row r="125" spans="1:4">
      <c r="A125" s="73">
        <v>1124</v>
      </c>
      <c r="B125" s="18" t="s">
        <v>482</v>
      </c>
      <c r="C125" s="74">
        <v>0</v>
      </c>
      <c r="D125" s="74">
        <v>0</v>
      </c>
    </row>
    <row r="126" spans="1:4">
      <c r="A126" s="73">
        <v>1124</v>
      </c>
      <c r="B126" s="18" t="s">
        <v>483</v>
      </c>
      <c r="C126" s="74">
        <v>0</v>
      </c>
      <c r="D126" s="74">
        <v>0</v>
      </c>
    </row>
    <row r="127" spans="1:4">
      <c r="A127" s="73">
        <v>1124</v>
      </c>
      <c r="B127" s="18" t="s">
        <v>484</v>
      </c>
      <c r="C127" s="74">
        <v>0</v>
      </c>
      <c r="D127" s="74">
        <v>0</v>
      </c>
    </row>
    <row r="128" spans="1:4">
      <c r="A128" s="73">
        <v>1124</v>
      </c>
      <c r="B128" s="18" t="s">
        <v>485</v>
      </c>
      <c r="C128" s="74">
        <v>0</v>
      </c>
      <c r="D128" s="74">
        <v>0</v>
      </c>
    </row>
    <row r="129" spans="1:4">
      <c r="A129" s="73">
        <v>1124</v>
      </c>
      <c r="B129" s="18" t="s">
        <v>486</v>
      </c>
      <c r="C129" s="74">
        <v>0</v>
      </c>
      <c r="D129" s="74">
        <v>0</v>
      </c>
    </row>
    <row r="130" spans="1:4">
      <c r="A130" s="73">
        <v>1124</v>
      </c>
      <c r="B130" s="18" t="s">
        <v>487</v>
      </c>
      <c r="C130" s="74">
        <v>0</v>
      </c>
      <c r="D130" s="74">
        <v>0</v>
      </c>
    </row>
    <row r="131" spans="1:4">
      <c r="A131" s="73">
        <v>1122</v>
      </c>
      <c r="B131" s="18" t="s">
        <v>488</v>
      </c>
      <c r="C131" s="74">
        <v>0</v>
      </c>
      <c r="D131" s="74">
        <v>0</v>
      </c>
    </row>
    <row r="132" spans="1:4">
      <c r="A132" s="73">
        <v>1122</v>
      </c>
      <c r="B132" s="18" t="s">
        <v>489</v>
      </c>
      <c r="C132" s="74">
        <v>0</v>
      </c>
      <c r="D132" s="74">
        <v>0</v>
      </c>
    </row>
    <row r="133" spans="1:4">
      <c r="A133" s="73">
        <v>1122</v>
      </c>
      <c r="B133" s="18" t="s">
        <v>490</v>
      </c>
      <c r="C133" s="74">
        <v>0</v>
      </c>
      <c r="D133" s="74">
        <v>0</v>
      </c>
    </row>
    <row r="134" spans="1:4">
      <c r="A134" s="84">
        <v>5120</v>
      </c>
      <c r="B134" s="89" t="s">
        <v>306</v>
      </c>
      <c r="C134" s="86">
        <v>0</v>
      </c>
      <c r="D134" s="86">
        <v>0</v>
      </c>
    </row>
    <row r="135" spans="1:4">
      <c r="A135" s="73">
        <v>5120</v>
      </c>
      <c r="B135" s="18" t="s">
        <v>306</v>
      </c>
      <c r="C135" s="74">
        <v>0</v>
      </c>
      <c r="D135" s="74">
        <v>0</v>
      </c>
    </row>
    <row r="136" spans="1:4">
      <c r="A136" s="73"/>
      <c r="B136" s="91" t="s">
        <v>491</v>
      </c>
      <c r="C136" s="86">
        <f>+C48+C49-C101</f>
        <v>12241173.370000005</v>
      </c>
      <c r="D136" s="86">
        <f>+D48+D49-D101</f>
        <v>1006398.1600000123</v>
      </c>
    </row>
    <row r="137" spans="1:4">
      <c r="A137" s="46"/>
      <c r="B137" s="46"/>
    </row>
    <row r="138" spans="1:4">
      <c r="A138" s="46"/>
      <c r="B138" s="46" t="s">
        <v>68</v>
      </c>
      <c r="C138" s="46"/>
      <c r="D138" s="46"/>
    </row>
    <row r="143" spans="1:4">
      <c r="B143" s="18" t="str">
        <f>[1]Hoja2!A1</f>
        <v>Ing. Marisol Suárez Correa</v>
      </c>
      <c r="C143" s="18" t="str">
        <f>[1]Hoja2!C1</f>
        <v xml:space="preserve">C.P. Juan  Lara Centeno </v>
      </c>
    </row>
    <row r="144" spans="1:4">
      <c r="B144" s="18" t="str">
        <f>[1]Hoja2!A2</f>
        <v>Presidenta Suplente del Comité</v>
      </c>
      <c r="C144" s="18" t="str">
        <f>[1]Hoja2!C2</f>
        <v xml:space="preserve">Dirección de Control y Seguimiento de Fideicomisos </v>
      </c>
    </row>
    <row r="145" spans="3:4" hidden="1"/>
    <row r="146" spans="3:4" hidden="1"/>
    <row r="147" spans="3:4" hidden="1">
      <c r="C147" s="92">
        <f>+C136-'[1]0315_EFE_PEGT_FAC_2402'!B33</f>
        <v>0</v>
      </c>
      <c r="D147" s="92">
        <f>-D136+'[1]0315_EFE_PEGT_FAC_2402'!C33</f>
        <v>-1.5832483768463135E-8</v>
      </c>
    </row>
    <row r="148" spans="3:4" hidden="1"/>
    <row r="149" spans="3:4" hidden="1"/>
    <row r="150" spans="3:4" hidden="1"/>
    <row r="151" spans="3:4" hidden="1"/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B28" sqref="B28"/>
    </sheetView>
  </sheetViews>
  <sheetFormatPr baseColWidth="10" defaultColWidth="14.42578125" defaultRowHeight="15" customHeight="1"/>
  <cols>
    <col min="1" max="1" width="4" style="5" customWidth="1"/>
    <col min="2" max="2" width="63.140625" style="5" customWidth="1"/>
    <col min="3" max="3" width="24.85546875" style="5" customWidth="1"/>
    <col min="4" max="26" width="11.42578125" style="5" customWidth="1"/>
    <col min="27" max="16384" width="14.42578125" style="5"/>
  </cols>
  <sheetData>
    <row r="1" spans="1:3" ht="12.75" customHeight="1">
      <c r="A1" s="93" t="s">
        <v>0</v>
      </c>
      <c r="B1" s="2"/>
      <c r="C1" s="94"/>
    </row>
    <row r="2" spans="1:3" ht="12.75" customHeight="1">
      <c r="A2" s="6" t="s">
        <v>492</v>
      </c>
      <c r="B2" s="7"/>
      <c r="C2" s="95"/>
    </row>
    <row r="3" spans="1:3" ht="12.75" customHeight="1">
      <c r="A3" s="6" t="s">
        <v>70</v>
      </c>
      <c r="B3" s="7"/>
      <c r="C3" s="95"/>
    </row>
    <row r="4" spans="1:3" ht="12.75" customHeight="1">
      <c r="A4" s="12" t="s">
        <v>493</v>
      </c>
      <c r="B4" s="13"/>
      <c r="C4" s="95"/>
    </row>
    <row r="5" spans="1:3" ht="13.5" customHeight="1">
      <c r="A5" s="96" t="s">
        <v>494</v>
      </c>
      <c r="B5" s="97"/>
      <c r="C5" s="98">
        <v>2025</v>
      </c>
    </row>
    <row r="6" spans="1:3" ht="15.75" customHeight="1">
      <c r="A6" s="99" t="s">
        <v>495</v>
      </c>
      <c r="B6" s="100"/>
      <c r="C6" s="101">
        <f>'[1]0321_EAI PARA ASEG'!F15</f>
        <v>102994656.74000001</v>
      </c>
    </row>
    <row r="7" spans="1:3" ht="12.75" customHeight="1">
      <c r="A7" s="102"/>
      <c r="B7" s="103"/>
      <c r="C7" s="104"/>
    </row>
    <row r="8" spans="1:3" ht="15" customHeight="1">
      <c r="A8" s="105" t="s">
        <v>496</v>
      </c>
      <c r="B8" s="106"/>
      <c r="C8" s="107">
        <f>SUM(C9:C14)</f>
        <v>0</v>
      </c>
    </row>
    <row r="9" spans="1:3" ht="13.5" customHeight="1">
      <c r="A9" s="108" t="s">
        <v>497</v>
      </c>
      <c r="B9" s="109" t="s">
        <v>137</v>
      </c>
      <c r="C9" s="110">
        <v>0</v>
      </c>
    </row>
    <row r="10" spans="1:3" ht="13.5" customHeight="1">
      <c r="A10" s="111" t="s">
        <v>498</v>
      </c>
      <c r="B10" s="112" t="s">
        <v>499</v>
      </c>
      <c r="C10" s="110">
        <v>0</v>
      </c>
    </row>
    <row r="11" spans="1:3" ht="25.5">
      <c r="A11" s="111" t="s">
        <v>500</v>
      </c>
      <c r="B11" s="112" t="s">
        <v>146</v>
      </c>
      <c r="C11" s="110">
        <v>0</v>
      </c>
    </row>
    <row r="12" spans="1:3" ht="13.5" customHeight="1">
      <c r="A12" s="111" t="s">
        <v>501</v>
      </c>
      <c r="B12" s="112" t="s">
        <v>147</v>
      </c>
      <c r="C12" s="110">
        <v>0</v>
      </c>
    </row>
    <row r="13" spans="1:3" ht="13.5" customHeight="1">
      <c r="A13" s="111" t="s">
        <v>502</v>
      </c>
      <c r="B13" s="112" t="s">
        <v>148</v>
      </c>
      <c r="C13" s="110">
        <v>0</v>
      </c>
    </row>
    <row r="14" spans="1:3" ht="13.5" customHeight="1">
      <c r="A14" s="113" t="s">
        <v>503</v>
      </c>
      <c r="B14" s="114" t="s">
        <v>504</v>
      </c>
      <c r="C14" s="110">
        <v>0</v>
      </c>
    </row>
    <row r="15" spans="1:3" ht="12.75">
      <c r="A15" s="115"/>
      <c r="B15" s="112"/>
      <c r="C15" s="110"/>
    </row>
    <row r="16" spans="1:3" ht="16.5" customHeight="1">
      <c r="A16" s="116" t="s">
        <v>505</v>
      </c>
      <c r="B16" s="117"/>
      <c r="C16" s="107">
        <f>SUM(C17:C19)</f>
        <v>0</v>
      </c>
    </row>
    <row r="17" spans="1:4" ht="13.5" customHeight="1">
      <c r="A17" s="118">
        <v>3.1</v>
      </c>
      <c r="B17" s="112" t="s">
        <v>506</v>
      </c>
      <c r="C17" s="110">
        <v>0</v>
      </c>
    </row>
    <row r="18" spans="1:4" ht="13.5" customHeight="1">
      <c r="A18" s="119">
        <v>3.2</v>
      </c>
      <c r="B18" s="112" t="s">
        <v>507</v>
      </c>
      <c r="C18" s="110">
        <v>0</v>
      </c>
    </row>
    <row r="19" spans="1:4" ht="13.5" customHeight="1">
      <c r="A19" s="119">
        <v>3.3</v>
      </c>
      <c r="B19" s="114" t="s">
        <v>508</v>
      </c>
      <c r="C19" s="120">
        <v>0</v>
      </c>
    </row>
    <row r="20" spans="1:4" ht="12.75">
      <c r="A20" s="115"/>
      <c r="B20" s="114"/>
      <c r="C20" s="121"/>
    </row>
    <row r="21" spans="1:4" ht="16.5" customHeight="1">
      <c r="A21" s="122" t="s">
        <v>509</v>
      </c>
      <c r="B21" s="123"/>
      <c r="C21" s="124">
        <f>C6+C8-C16</f>
        <v>102994656.74000001</v>
      </c>
      <c r="D21" s="55">
        <f>+C21-'[1]0311_ACT_PEGT_FAC_2402'!B24</f>
        <v>0</v>
      </c>
    </row>
    <row r="22" spans="1:4" ht="9.75" customHeight="1">
      <c r="A22" s="18"/>
      <c r="B22" s="18"/>
      <c r="C22" s="18"/>
    </row>
    <row r="23" spans="1:4" ht="36.75" customHeight="1">
      <c r="A23" s="125" t="s">
        <v>68</v>
      </c>
      <c r="B23" s="125"/>
      <c r="C23" s="125"/>
    </row>
    <row r="26" spans="1:4" ht="15" customHeight="1">
      <c r="B26" s="18" t="str">
        <f>[1]Hoja2!A1</f>
        <v>Ing. Marisol Suárez Correa</v>
      </c>
      <c r="C26" s="18" t="str">
        <f>[1]Hoja2!C1</f>
        <v xml:space="preserve">C.P. Juan  Lara Centeno </v>
      </c>
    </row>
    <row r="27" spans="1:4" ht="15" customHeight="1">
      <c r="B27" s="18" t="str">
        <f>[1]Hoja2!A2</f>
        <v>Presidenta Suplente del Comité</v>
      </c>
      <c r="C27" s="18" t="str">
        <f>[1]Hoja2!C2</f>
        <v xml:space="preserve">Dirección de Control y Seguimiento de Fideicomisos </v>
      </c>
    </row>
  </sheetData>
  <mergeCells count="6">
    <mergeCell ref="A1:C1"/>
    <mergeCell ref="A2:C2"/>
    <mergeCell ref="A3:C3"/>
    <mergeCell ref="A4:C4"/>
    <mergeCell ref="A5:B5"/>
    <mergeCell ref="A23:C23"/>
  </mergeCells>
  <pageMargins left="0.70866141732283472" right="0.70866141732283472" top="0.74803149606299213" bottom="0.74803149606299213" header="0" footer="0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7" zoomScaleNormal="100" workbookViewId="0">
      <selection activeCell="E1" sqref="E1:L1048576"/>
    </sheetView>
  </sheetViews>
  <sheetFormatPr baseColWidth="10" defaultColWidth="14.42578125" defaultRowHeight="12.75"/>
  <cols>
    <col min="1" max="1" width="4.85546875" style="5" customWidth="1"/>
    <col min="2" max="2" width="62.140625" style="5" customWidth="1"/>
    <col min="3" max="3" width="25.28515625" style="5" customWidth="1"/>
    <col min="4" max="4" width="20" style="5" customWidth="1"/>
    <col min="5" max="12" width="11.42578125" style="5" hidden="1" customWidth="1"/>
    <col min="13" max="26" width="11.42578125" style="5" customWidth="1"/>
    <col min="27" max="16384" width="14.42578125" style="5"/>
  </cols>
  <sheetData>
    <row r="1" spans="1:3">
      <c r="A1" s="126" t="s">
        <v>510</v>
      </c>
      <c r="B1" s="2"/>
      <c r="C1" s="94"/>
    </row>
    <row r="2" spans="1:3">
      <c r="A2" s="127" t="s">
        <v>511</v>
      </c>
      <c r="B2" s="7"/>
      <c r="C2" s="95"/>
    </row>
    <row r="3" spans="1:3">
      <c r="A3" s="127" t="s">
        <v>70</v>
      </c>
      <c r="B3" s="7"/>
      <c r="C3" s="95"/>
    </row>
    <row r="4" spans="1:3">
      <c r="A4" s="12" t="s">
        <v>493</v>
      </c>
      <c r="B4" s="13"/>
      <c r="C4" s="128"/>
    </row>
    <row r="5" spans="1:3">
      <c r="A5" s="96" t="s">
        <v>494</v>
      </c>
      <c r="B5" s="129"/>
      <c r="C5" s="130">
        <v>2025</v>
      </c>
    </row>
    <row r="6" spans="1:3" ht="14.25" customHeight="1">
      <c r="A6" s="131" t="s">
        <v>512</v>
      </c>
      <c r="B6" s="123"/>
      <c r="C6" s="132">
        <f>'[1]0322_EAE_PEGT_FAC_2304'!E76</f>
        <v>92338617.859999999</v>
      </c>
    </row>
    <row r="7" spans="1:3">
      <c r="A7" s="133"/>
      <c r="B7" s="117"/>
      <c r="C7" s="134"/>
    </row>
    <row r="8" spans="1:3" ht="14.25" customHeight="1">
      <c r="A8" s="135" t="s">
        <v>513</v>
      </c>
      <c r="B8" s="136"/>
      <c r="C8" s="137">
        <f>SUM(C9:C29)</f>
        <v>0</v>
      </c>
    </row>
    <row r="9" spans="1:3" ht="13.5" customHeight="1">
      <c r="A9" s="138">
        <v>2.1</v>
      </c>
      <c r="B9" s="139" t="s">
        <v>167</v>
      </c>
      <c r="C9" s="140">
        <v>0</v>
      </c>
    </row>
    <row r="10" spans="1:3" ht="13.5" customHeight="1">
      <c r="A10" s="138">
        <v>2.2000000000000002</v>
      </c>
      <c r="B10" s="139" t="s">
        <v>164</v>
      </c>
      <c r="C10" s="140">
        <v>0</v>
      </c>
    </row>
    <row r="11" spans="1:3" ht="13.5" customHeight="1">
      <c r="A11" s="141">
        <v>2.2999999999999998</v>
      </c>
      <c r="B11" s="142" t="s">
        <v>330</v>
      </c>
      <c r="C11" s="140">
        <f>+'[1]0322_EAE_PEGT_FAC_2304'!E43</f>
        <v>0</v>
      </c>
    </row>
    <row r="12" spans="1:3" ht="13.5" customHeight="1">
      <c r="A12" s="141">
        <v>2.4</v>
      </c>
      <c r="B12" s="142" t="s">
        <v>334</v>
      </c>
      <c r="C12" s="140">
        <v>0</v>
      </c>
    </row>
    <row r="13" spans="1:3" ht="13.5" customHeight="1">
      <c r="A13" s="141">
        <v>2.5</v>
      </c>
      <c r="B13" s="142" t="s">
        <v>335</v>
      </c>
      <c r="C13" s="140">
        <v>0</v>
      </c>
    </row>
    <row r="14" spans="1:3" ht="13.5" customHeight="1">
      <c r="A14" s="141">
        <v>2.6</v>
      </c>
      <c r="B14" s="142" t="s">
        <v>336</v>
      </c>
      <c r="C14" s="140">
        <v>0</v>
      </c>
    </row>
    <row r="15" spans="1:3" ht="13.5" customHeight="1">
      <c r="A15" s="141">
        <v>2.7</v>
      </c>
      <c r="B15" s="142" t="s">
        <v>338</v>
      </c>
      <c r="C15" s="140">
        <v>0</v>
      </c>
    </row>
    <row r="16" spans="1:3" ht="13.5" customHeight="1">
      <c r="A16" s="141">
        <v>2.8</v>
      </c>
      <c r="B16" s="142" t="s">
        <v>339</v>
      </c>
      <c r="C16" s="140">
        <f>+'[1]0322_EAE_PEGT_FAC_2304'!E48</f>
        <v>0</v>
      </c>
    </row>
    <row r="17" spans="1:5" ht="13.5" customHeight="1">
      <c r="A17" s="141">
        <v>2.9</v>
      </c>
      <c r="B17" s="142" t="s">
        <v>341</v>
      </c>
      <c r="C17" s="140">
        <v>0</v>
      </c>
    </row>
    <row r="18" spans="1:5" ht="13.5" customHeight="1">
      <c r="A18" s="141" t="s">
        <v>514</v>
      </c>
      <c r="B18" s="142" t="s">
        <v>515</v>
      </c>
      <c r="C18" s="140">
        <v>0</v>
      </c>
    </row>
    <row r="19" spans="1:5" ht="13.5" customHeight="1">
      <c r="A19" s="141" t="s">
        <v>516</v>
      </c>
      <c r="B19" s="142" t="s">
        <v>347</v>
      </c>
      <c r="C19" s="140">
        <v>0</v>
      </c>
    </row>
    <row r="20" spans="1:5" ht="13.5" customHeight="1">
      <c r="A20" s="141" t="s">
        <v>517</v>
      </c>
      <c r="B20" s="142" t="s">
        <v>518</v>
      </c>
      <c r="C20" s="140">
        <v>0</v>
      </c>
    </row>
    <row r="21" spans="1:5" ht="13.5" customHeight="1">
      <c r="A21" s="141" t="s">
        <v>519</v>
      </c>
      <c r="B21" s="142" t="s">
        <v>520</v>
      </c>
      <c r="C21" s="140">
        <v>0</v>
      </c>
    </row>
    <row r="22" spans="1:5" ht="13.5" customHeight="1">
      <c r="A22" s="141" t="s">
        <v>521</v>
      </c>
      <c r="B22" s="142" t="s">
        <v>522</v>
      </c>
      <c r="C22" s="140">
        <v>0</v>
      </c>
    </row>
    <row r="23" spans="1:5" ht="13.5" customHeight="1">
      <c r="A23" s="141" t="s">
        <v>523</v>
      </c>
      <c r="B23" s="142" t="s">
        <v>524</v>
      </c>
      <c r="C23" s="140">
        <v>0</v>
      </c>
    </row>
    <row r="24" spans="1:5" ht="13.5" customHeight="1">
      <c r="A24" s="141" t="s">
        <v>525</v>
      </c>
      <c r="B24" s="142" t="s">
        <v>526</v>
      </c>
      <c r="C24" s="140">
        <v>0</v>
      </c>
    </row>
    <row r="25" spans="1:5" ht="13.5" customHeight="1">
      <c r="A25" s="141" t="s">
        <v>527</v>
      </c>
      <c r="B25" s="142" t="s">
        <v>528</v>
      </c>
      <c r="C25" s="140">
        <v>0</v>
      </c>
    </row>
    <row r="26" spans="1:5" ht="13.5" customHeight="1">
      <c r="A26" s="141" t="s">
        <v>529</v>
      </c>
      <c r="B26" s="142" t="s">
        <v>530</v>
      </c>
      <c r="C26" s="140">
        <v>0</v>
      </c>
    </row>
    <row r="27" spans="1:5" ht="13.5" customHeight="1">
      <c r="A27" s="141" t="s">
        <v>531</v>
      </c>
      <c r="B27" s="142" t="s">
        <v>532</v>
      </c>
      <c r="C27" s="140">
        <v>0</v>
      </c>
    </row>
    <row r="28" spans="1:5" ht="13.5" customHeight="1">
      <c r="A28" s="141" t="s">
        <v>533</v>
      </c>
      <c r="B28" s="142" t="s">
        <v>534</v>
      </c>
      <c r="C28" s="140">
        <v>0</v>
      </c>
    </row>
    <row r="29" spans="1:5" ht="13.5" customHeight="1">
      <c r="A29" s="141" t="s">
        <v>535</v>
      </c>
      <c r="B29" s="139" t="s">
        <v>536</v>
      </c>
      <c r="C29" s="140">
        <v>0</v>
      </c>
      <c r="E29" s="5" t="s">
        <v>537</v>
      </c>
    </row>
    <row r="30" spans="1:5">
      <c r="A30" s="133"/>
      <c r="B30" s="143"/>
      <c r="C30" s="144"/>
      <c r="E30" s="5" t="s">
        <v>538</v>
      </c>
    </row>
    <row r="31" spans="1:5" ht="14.25" customHeight="1">
      <c r="A31" s="145" t="s">
        <v>539</v>
      </c>
      <c r="B31" s="146"/>
      <c r="C31" s="147">
        <f>SUM(C32:C38)</f>
        <v>225596.34</v>
      </c>
    </row>
    <row r="32" spans="1:5" ht="25.5">
      <c r="A32" s="141" t="s">
        <v>540</v>
      </c>
      <c r="B32" s="142" t="s">
        <v>237</v>
      </c>
      <c r="C32" s="140">
        <f>'[1]0311_ACT_PEGT_FAC_2402'!B56</f>
        <v>225596.34</v>
      </c>
    </row>
    <row r="33" spans="1:4" ht="13.5" customHeight="1">
      <c r="A33" s="141" t="s">
        <v>541</v>
      </c>
      <c r="B33" s="142" t="s">
        <v>246</v>
      </c>
      <c r="C33" s="140">
        <v>0</v>
      </c>
    </row>
    <row r="34" spans="1:4" ht="13.5" customHeight="1">
      <c r="A34" s="141" t="s">
        <v>542</v>
      </c>
      <c r="B34" s="142" t="s">
        <v>249</v>
      </c>
      <c r="C34" s="140">
        <v>0</v>
      </c>
    </row>
    <row r="35" spans="1:4" ht="13.5" customHeight="1">
      <c r="A35" s="141" t="s">
        <v>543</v>
      </c>
      <c r="B35" s="142" t="s">
        <v>255</v>
      </c>
      <c r="C35" s="140">
        <v>0</v>
      </c>
    </row>
    <row r="36" spans="1:4" ht="13.5" customHeight="1">
      <c r="A36" s="141" t="s">
        <v>544</v>
      </c>
      <c r="B36" s="142" t="s">
        <v>265</v>
      </c>
      <c r="C36" s="140">
        <v>0</v>
      </c>
    </row>
    <row r="37" spans="1:4" ht="13.5" customHeight="1">
      <c r="A37" s="141" t="s">
        <v>545</v>
      </c>
      <c r="B37" s="142" t="s">
        <v>546</v>
      </c>
      <c r="C37" s="140">
        <v>0</v>
      </c>
    </row>
    <row r="38" spans="1:4" ht="13.5" customHeight="1">
      <c r="A38" s="141" t="s">
        <v>547</v>
      </c>
      <c r="B38" s="139" t="s">
        <v>548</v>
      </c>
      <c r="C38" s="148">
        <v>0</v>
      </c>
    </row>
    <row r="39" spans="1:4">
      <c r="A39" s="133"/>
      <c r="B39" s="149"/>
      <c r="C39" s="150"/>
    </row>
    <row r="40" spans="1:4" ht="13.5" customHeight="1">
      <c r="A40" s="151" t="s">
        <v>549</v>
      </c>
      <c r="B40" s="123"/>
      <c r="C40" s="152">
        <f>C6-C8+C31</f>
        <v>92564214.200000003</v>
      </c>
      <c r="D40" s="55">
        <f>+C40-'[1]0311_ACT_PEGT_FAC_2402'!B64</f>
        <v>0</v>
      </c>
    </row>
    <row r="41" spans="1:4">
      <c r="A41" s="18"/>
      <c r="B41" s="18"/>
      <c r="C41" s="18"/>
    </row>
    <row r="42" spans="1:4" ht="39.75" customHeight="1">
      <c r="A42" s="125" t="s">
        <v>68</v>
      </c>
      <c r="B42" s="125"/>
      <c r="C42" s="125"/>
    </row>
    <row r="45" spans="1:4">
      <c r="B45" s="18" t="str">
        <f>[1]Hoja2!A1</f>
        <v>Ing. Marisol Suárez Correa</v>
      </c>
      <c r="C45" s="18" t="str">
        <f>[1]Hoja2!C1</f>
        <v xml:space="preserve">C.P. Juan  Lara Centeno </v>
      </c>
    </row>
    <row r="46" spans="1:4">
      <c r="B46" s="18" t="str">
        <f>[1]Hoja2!A2</f>
        <v>Presidenta Suplente del Comité</v>
      </c>
      <c r="C46" s="18" t="str">
        <f>[1]Hoja2!C2</f>
        <v xml:space="preserve">Dirección de Control y Seguimiento de Fideicomisos </v>
      </c>
    </row>
  </sheetData>
  <mergeCells count="6">
    <mergeCell ref="A1:C1"/>
    <mergeCell ref="A2:C2"/>
    <mergeCell ref="A3:C3"/>
    <mergeCell ref="A4:C4"/>
    <mergeCell ref="A5:B5"/>
    <mergeCell ref="A42:C42"/>
  </mergeCells>
  <pageMargins left="0.70866141732283472" right="0.70866141732283472" top="0.74803149606299213" bottom="0.74803149606299213" header="0" footer="0"/>
  <pageSetup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67"/>
  <sheetViews>
    <sheetView tabSelected="1" zoomScale="85" zoomScaleNormal="85" workbookViewId="0">
      <selection activeCell="G23" sqref="G23"/>
    </sheetView>
  </sheetViews>
  <sheetFormatPr baseColWidth="10" defaultColWidth="14.42578125" defaultRowHeight="15"/>
  <cols>
    <col min="1" max="1" width="12.85546875" style="158" customWidth="1"/>
    <col min="2" max="2" width="72.140625" style="158" customWidth="1"/>
    <col min="3" max="3" width="15.85546875" style="158" customWidth="1"/>
    <col min="4" max="4" width="20.42578125" style="158" customWidth="1"/>
    <col min="5" max="5" width="15.28515625" style="158" bestFit="1" customWidth="1"/>
    <col min="6" max="6" width="9.28515625" style="158" bestFit="1" customWidth="1"/>
    <col min="7" max="7" width="15.85546875" style="158" customWidth="1"/>
    <col min="8" max="8" width="11.85546875" style="158" customWidth="1"/>
    <col min="9" max="9" width="11" style="158" bestFit="1" customWidth="1"/>
    <col min="10" max="10" width="13" style="158" bestFit="1" customWidth="1"/>
    <col min="11" max="26" width="9.140625" style="158" customWidth="1"/>
    <col min="27" max="16384" width="14.42578125" style="158"/>
  </cols>
  <sheetData>
    <row r="1" spans="1:10">
      <c r="A1" s="153" t="s">
        <v>510</v>
      </c>
      <c r="B1" s="154"/>
      <c r="C1" s="154"/>
      <c r="D1" s="154"/>
      <c r="E1" s="154"/>
      <c r="F1" s="154"/>
      <c r="G1" s="155" t="s">
        <v>1</v>
      </c>
      <c r="H1" s="156">
        <f>'Notas a los Edos Financiero '!D1</f>
        <v>2025</v>
      </c>
      <c r="I1" s="157"/>
      <c r="J1" s="157"/>
    </row>
    <row r="2" spans="1:10">
      <c r="A2" s="153" t="s">
        <v>550</v>
      </c>
      <c r="B2" s="154"/>
      <c r="C2" s="154"/>
      <c r="D2" s="154"/>
      <c r="E2" s="154"/>
      <c r="F2" s="154"/>
      <c r="G2" s="155" t="s">
        <v>3</v>
      </c>
      <c r="H2" s="156" t="str">
        <f>'Notas a los Edos Financiero '!D2</f>
        <v>Trimestral</v>
      </c>
      <c r="I2" s="157"/>
      <c r="J2" s="157"/>
    </row>
    <row r="3" spans="1:10">
      <c r="A3" s="153" t="s">
        <v>551</v>
      </c>
      <c r="B3" s="154"/>
      <c r="C3" s="154"/>
      <c r="D3" s="154"/>
      <c r="E3" s="154"/>
      <c r="F3" s="154"/>
      <c r="G3" s="155" t="s">
        <v>6</v>
      </c>
      <c r="H3" s="156">
        <f>'Notas a los Edos Financiero '!D3</f>
        <v>2</v>
      </c>
      <c r="I3" s="157"/>
      <c r="J3" s="157"/>
    </row>
    <row r="4" spans="1:10">
      <c r="A4" s="153" t="s">
        <v>7</v>
      </c>
      <c r="B4" s="154"/>
      <c r="C4" s="154"/>
      <c r="D4" s="154"/>
      <c r="E4" s="154"/>
      <c r="F4" s="154"/>
      <c r="G4" s="155"/>
      <c r="H4" s="156"/>
      <c r="I4" s="157"/>
      <c r="J4" s="157"/>
    </row>
    <row r="5" spans="1:10">
      <c r="A5" s="159" t="s">
        <v>71</v>
      </c>
      <c r="B5" s="160"/>
      <c r="C5" s="160"/>
      <c r="D5" s="160"/>
      <c r="E5" s="160"/>
      <c r="F5" s="160"/>
      <c r="G5" s="160"/>
      <c r="H5" s="160"/>
      <c r="I5" s="157"/>
      <c r="J5" s="157"/>
    </row>
    <row r="6" spans="1:10">
      <c r="A6" s="157"/>
      <c r="B6" s="157"/>
      <c r="C6" s="157"/>
      <c r="D6" s="157"/>
      <c r="E6" s="157"/>
      <c r="F6" s="157"/>
      <c r="G6" s="157"/>
      <c r="H6" s="157"/>
      <c r="I6" s="157"/>
      <c r="J6" s="157"/>
    </row>
    <row r="7" spans="1:10">
      <c r="A7" s="157"/>
      <c r="B7" s="157"/>
      <c r="C7" s="157"/>
      <c r="D7" s="157"/>
      <c r="E7" s="157"/>
      <c r="F7" s="157"/>
      <c r="G7" s="157"/>
      <c r="H7" s="157"/>
      <c r="I7" s="157"/>
      <c r="J7" s="157"/>
    </row>
    <row r="8" spans="1:10" ht="22.5">
      <c r="A8" s="161" t="s">
        <v>73</v>
      </c>
      <c r="B8" s="161" t="s">
        <v>494</v>
      </c>
      <c r="C8" s="162" t="s">
        <v>552</v>
      </c>
      <c r="D8" s="162" t="s">
        <v>553</v>
      </c>
      <c r="E8" s="162" t="s">
        <v>554</v>
      </c>
      <c r="F8" s="162" t="s">
        <v>555</v>
      </c>
      <c r="G8" s="162" t="s">
        <v>556</v>
      </c>
      <c r="H8" s="162" t="s">
        <v>557</v>
      </c>
      <c r="I8" s="162" t="s">
        <v>558</v>
      </c>
      <c r="J8" s="162" t="s">
        <v>559</v>
      </c>
    </row>
    <row r="9" spans="1:10">
      <c r="A9" s="163">
        <v>7000</v>
      </c>
      <c r="B9" s="164" t="s">
        <v>560</v>
      </c>
      <c r="C9" s="165"/>
      <c r="D9" s="165"/>
      <c r="E9" s="165"/>
      <c r="F9" s="165"/>
      <c r="G9" s="165"/>
      <c r="H9" s="165"/>
      <c r="I9" s="165"/>
      <c r="J9" s="165"/>
    </row>
    <row r="10" spans="1:10">
      <c r="A10" s="157">
        <v>7110</v>
      </c>
      <c r="B10" s="166" t="s">
        <v>556</v>
      </c>
      <c r="C10" s="167">
        <v>0</v>
      </c>
      <c r="D10" s="167">
        <v>0</v>
      </c>
      <c r="E10" s="167">
        <v>0</v>
      </c>
      <c r="F10" s="167">
        <v>0</v>
      </c>
      <c r="G10" s="157"/>
      <c r="H10" s="157"/>
      <c r="I10" s="157"/>
      <c r="J10" s="157"/>
    </row>
    <row r="11" spans="1:10">
      <c r="A11" s="157">
        <v>7120</v>
      </c>
      <c r="B11" s="166" t="s">
        <v>561</v>
      </c>
      <c r="C11" s="167">
        <v>0</v>
      </c>
      <c r="D11" s="167">
        <v>0</v>
      </c>
      <c r="E11" s="167">
        <v>0</v>
      </c>
      <c r="F11" s="167">
        <v>0</v>
      </c>
      <c r="G11" s="157"/>
      <c r="H11" s="157"/>
      <c r="I11" s="157"/>
      <c r="J11" s="157"/>
    </row>
    <row r="12" spans="1:10">
      <c r="A12" s="157">
        <v>7130</v>
      </c>
      <c r="B12" s="166" t="s">
        <v>562</v>
      </c>
      <c r="C12" s="167">
        <v>0</v>
      </c>
      <c r="D12" s="167">
        <v>0</v>
      </c>
      <c r="E12" s="167">
        <v>0</v>
      </c>
      <c r="F12" s="167">
        <v>0</v>
      </c>
      <c r="G12" s="157"/>
      <c r="H12" s="157"/>
      <c r="I12" s="157"/>
      <c r="J12" s="157"/>
    </row>
    <row r="13" spans="1:10">
      <c r="A13" s="157">
        <v>7140</v>
      </c>
      <c r="B13" s="166" t="s">
        <v>563</v>
      </c>
      <c r="C13" s="167">
        <v>0</v>
      </c>
      <c r="D13" s="167">
        <v>0</v>
      </c>
      <c r="E13" s="167">
        <v>0</v>
      </c>
      <c r="F13" s="167">
        <v>0</v>
      </c>
      <c r="G13" s="157"/>
      <c r="H13" s="157"/>
      <c r="I13" s="157"/>
      <c r="J13" s="157"/>
    </row>
    <row r="14" spans="1:10">
      <c r="A14" s="157">
        <v>7150</v>
      </c>
      <c r="B14" s="166" t="s">
        <v>564</v>
      </c>
      <c r="C14" s="167">
        <v>0</v>
      </c>
      <c r="D14" s="167">
        <v>0</v>
      </c>
      <c r="E14" s="167">
        <v>0</v>
      </c>
      <c r="F14" s="167">
        <v>0</v>
      </c>
      <c r="G14" s="157"/>
      <c r="H14" s="157"/>
      <c r="I14" s="157"/>
      <c r="J14" s="157"/>
    </row>
    <row r="15" spans="1:10">
      <c r="A15" s="157">
        <v>7160</v>
      </c>
      <c r="B15" s="166" t="s">
        <v>565</v>
      </c>
      <c r="C15" s="167">
        <v>0</v>
      </c>
      <c r="D15" s="167">
        <v>0</v>
      </c>
      <c r="E15" s="167">
        <v>0</v>
      </c>
      <c r="F15" s="167">
        <v>0</v>
      </c>
      <c r="G15" s="157"/>
      <c r="H15" s="157"/>
      <c r="I15" s="157"/>
      <c r="J15" s="157"/>
    </row>
    <row r="16" spans="1:10">
      <c r="A16" s="157">
        <v>7210</v>
      </c>
      <c r="B16" s="166" t="s">
        <v>566</v>
      </c>
      <c r="C16" s="167">
        <v>0</v>
      </c>
      <c r="D16" s="167">
        <v>0</v>
      </c>
      <c r="E16" s="167">
        <v>0</v>
      </c>
      <c r="F16" s="167">
        <v>0</v>
      </c>
      <c r="G16" s="157"/>
      <c r="H16" s="157"/>
      <c r="I16" s="157"/>
      <c r="J16" s="157"/>
    </row>
    <row r="17" spans="1:10">
      <c r="A17" s="157">
        <v>7220</v>
      </c>
      <c r="B17" s="166" t="s">
        <v>567</v>
      </c>
      <c r="C17" s="167">
        <v>0</v>
      </c>
      <c r="D17" s="167">
        <v>0</v>
      </c>
      <c r="E17" s="167">
        <v>0</v>
      </c>
      <c r="F17" s="167">
        <v>0</v>
      </c>
      <c r="G17" s="157"/>
      <c r="H17" s="157"/>
      <c r="I17" s="157"/>
      <c r="J17" s="157"/>
    </row>
    <row r="18" spans="1:10">
      <c r="A18" s="157">
        <v>7230</v>
      </c>
      <c r="B18" s="166" t="s">
        <v>568</v>
      </c>
      <c r="C18" s="167">
        <v>0</v>
      </c>
      <c r="D18" s="167">
        <v>0</v>
      </c>
      <c r="E18" s="167">
        <v>0</v>
      </c>
      <c r="F18" s="167">
        <v>0</v>
      </c>
      <c r="G18" s="157"/>
      <c r="H18" s="157"/>
      <c r="I18" s="157"/>
      <c r="J18" s="157"/>
    </row>
    <row r="19" spans="1:10">
      <c r="A19" s="157">
        <v>7240</v>
      </c>
      <c r="B19" s="166" t="s">
        <v>569</v>
      </c>
      <c r="C19" s="167">
        <v>0</v>
      </c>
      <c r="D19" s="167">
        <v>0</v>
      </c>
      <c r="E19" s="167">
        <v>0</v>
      </c>
      <c r="F19" s="167">
        <v>0</v>
      </c>
      <c r="G19" s="157"/>
      <c r="H19" s="157"/>
      <c r="I19" s="157"/>
      <c r="J19" s="157"/>
    </row>
    <row r="20" spans="1:10">
      <c r="A20" s="157">
        <v>7250</v>
      </c>
      <c r="B20" s="166" t="s">
        <v>570</v>
      </c>
      <c r="C20" s="167">
        <v>0</v>
      </c>
      <c r="D20" s="167">
        <v>0</v>
      </c>
      <c r="E20" s="167">
        <v>0</v>
      </c>
      <c r="F20" s="167">
        <v>0</v>
      </c>
      <c r="G20" s="157"/>
      <c r="H20" s="157"/>
      <c r="I20" s="157"/>
      <c r="J20" s="157"/>
    </row>
    <row r="21" spans="1:10">
      <c r="A21" s="157">
        <v>7260</v>
      </c>
      <c r="B21" s="166" t="s">
        <v>571</v>
      </c>
      <c r="C21" s="167">
        <v>0</v>
      </c>
      <c r="D21" s="167">
        <v>0</v>
      </c>
      <c r="E21" s="167">
        <v>0</v>
      </c>
      <c r="F21" s="167">
        <v>0</v>
      </c>
      <c r="G21" s="157"/>
      <c r="H21" s="157"/>
      <c r="I21" s="157"/>
      <c r="J21" s="157"/>
    </row>
    <row r="22" spans="1:10">
      <c r="A22" s="157">
        <v>7310</v>
      </c>
      <c r="B22" s="166" t="s">
        <v>572</v>
      </c>
      <c r="C22" s="167">
        <v>0</v>
      </c>
      <c r="D22" s="167">
        <v>0</v>
      </c>
      <c r="E22" s="167">
        <v>0</v>
      </c>
      <c r="F22" s="167">
        <v>0</v>
      </c>
      <c r="G22" s="157"/>
      <c r="H22" s="157"/>
      <c r="I22" s="157"/>
      <c r="J22" s="157"/>
    </row>
    <row r="23" spans="1:10">
      <c r="A23" s="157">
        <v>7320</v>
      </c>
      <c r="B23" s="166" t="s">
        <v>573</v>
      </c>
      <c r="C23" s="167">
        <v>0</v>
      </c>
      <c r="D23" s="167">
        <v>0</v>
      </c>
      <c r="E23" s="167">
        <v>0</v>
      </c>
      <c r="F23" s="167">
        <v>0</v>
      </c>
      <c r="G23" s="157"/>
      <c r="H23" s="157"/>
      <c r="I23" s="157"/>
      <c r="J23" s="157"/>
    </row>
    <row r="24" spans="1:10">
      <c r="A24" s="157">
        <v>7330</v>
      </c>
      <c r="B24" s="166" t="s">
        <v>574</v>
      </c>
      <c r="C24" s="167">
        <v>0</v>
      </c>
      <c r="D24" s="167">
        <v>0</v>
      </c>
      <c r="E24" s="167">
        <v>0</v>
      </c>
      <c r="F24" s="167">
        <v>0</v>
      </c>
      <c r="G24" s="157"/>
      <c r="H24" s="157"/>
      <c r="I24" s="157"/>
      <c r="J24" s="157"/>
    </row>
    <row r="25" spans="1:10">
      <c r="A25" s="157">
        <v>7340</v>
      </c>
      <c r="B25" s="166" t="s">
        <v>575</v>
      </c>
      <c r="C25" s="167">
        <v>0</v>
      </c>
      <c r="D25" s="167">
        <v>0</v>
      </c>
      <c r="E25" s="167">
        <v>0</v>
      </c>
      <c r="F25" s="167">
        <v>0</v>
      </c>
      <c r="G25" s="157"/>
      <c r="H25" s="157"/>
      <c r="I25" s="157"/>
      <c r="J25" s="157"/>
    </row>
    <row r="26" spans="1:10">
      <c r="A26" s="157">
        <v>7350</v>
      </c>
      <c r="B26" s="166" t="s">
        <v>576</v>
      </c>
      <c r="C26" s="167">
        <v>0</v>
      </c>
      <c r="D26" s="167">
        <v>0</v>
      </c>
      <c r="E26" s="167">
        <v>0</v>
      </c>
      <c r="F26" s="167">
        <v>0</v>
      </c>
      <c r="G26" s="157"/>
      <c r="H26" s="157"/>
      <c r="I26" s="157"/>
      <c r="J26" s="157"/>
    </row>
    <row r="27" spans="1:10">
      <c r="A27" s="157">
        <v>7360</v>
      </c>
      <c r="B27" s="166" t="s">
        <v>577</v>
      </c>
      <c r="C27" s="167">
        <v>0</v>
      </c>
      <c r="D27" s="167">
        <v>0</v>
      </c>
      <c r="E27" s="167">
        <v>0</v>
      </c>
      <c r="F27" s="167">
        <v>0</v>
      </c>
      <c r="G27" s="157"/>
      <c r="H27" s="157"/>
      <c r="I27" s="157"/>
      <c r="J27" s="157"/>
    </row>
    <row r="28" spans="1:10">
      <c r="A28" s="157">
        <v>7410</v>
      </c>
      <c r="B28" s="166" t="s">
        <v>578</v>
      </c>
      <c r="C28" s="167">
        <v>0</v>
      </c>
      <c r="D28" s="167">
        <v>0</v>
      </c>
      <c r="E28" s="167">
        <v>0</v>
      </c>
      <c r="F28" s="167">
        <v>0</v>
      </c>
      <c r="G28" s="157"/>
      <c r="H28" s="157"/>
      <c r="I28" s="157"/>
      <c r="J28" s="157"/>
    </row>
    <row r="29" spans="1:10">
      <c r="A29" s="157">
        <v>7420</v>
      </c>
      <c r="B29" s="166" t="s">
        <v>579</v>
      </c>
      <c r="C29" s="167">
        <v>0</v>
      </c>
      <c r="D29" s="167">
        <v>0</v>
      </c>
      <c r="E29" s="167">
        <v>0</v>
      </c>
      <c r="F29" s="167">
        <v>0</v>
      </c>
      <c r="G29" s="157"/>
      <c r="H29" s="157"/>
      <c r="I29" s="157"/>
      <c r="J29" s="157"/>
    </row>
    <row r="30" spans="1:10">
      <c r="A30" s="157">
        <v>7510</v>
      </c>
      <c r="B30" s="166" t="s">
        <v>580</v>
      </c>
      <c r="C30" s="167">
        <v>0</v>
      </c>
      <c r="D30" s="167">
        <v>0</v>
      </c>
      <c r="E30" s="167">
        <v>0</v>
      </c>
      <c r="F30" s="167">
        <v>0</v>
      </c>
      <c r="G30" s="157"/>
      <c r="H30" s="157"/>
      <c r="I30" s="157"/>
      <c r="J30" s="157"/>
    </row>
    <row r="31" spans="1:10">
      <c r="A31" s="157">
        <v>7520</v>
      </c>
      <c r="B31" s="166" t="s">
        <v>581</v>
      </c>
      <c r="C31" s="167">
        <v>0</v>
      </c>
      <c r="D31" s="167">
        <v>0</v>
      </c>
      <c r="E31" s="167">
        <v>0</v>
      </c>
      <c r="F31" s="167">
        <v>0</v>
      </c>
      <c r="G31" s="157"/>
      <c r="H31" s="157"/>
      <c r="I31" s="157"/>
      <c r="J31" s="157"/>
    </row>
    <row r="32" spans="1:10">
      <c r="A32" s="157">
        <v>7610</v>
      </c>
      <c r="B32" s="166" t="s">
        <v>582</v>
      </c>
      <c r="C32" s="167">
        <v>0</v>
      </c>
      <c r="D32" s="167">
        <v>0</v>
      </c>
      <c r="E32" s="167">
        <v>0</v>
      </c>
      <c r="F32" s="167">
        <v>0</v>
      </c>
      <c r="G32" s="157"/>
      <c r="H32" s="157"/>
      <c r="I32" s="157"/>
      <c r="J32" s="157"/>
    </row>
    <row r="33" spans="1:10">
      <c r="A33" s="157">
        <v>7620</v>
      </c>
      <c r="B33" s="166" t="s">
        <v>583</v>
      </c>
      <c r="C33" s="167">
        <v>0</v>
      </c>
      <c r="D33" s="167">
        <v>0</v>
      </c>
      <c r="E33" s="167">
        <v>0</v>
      </c>
      <c r="F33" s="167">
        <v>0</v>
      </c>
      <c r="G33" s="157"/>
      <c r="H33" s="157"/>
      <c r="I33" s="157"/>
      <c r="J33" s="157"/>
    </row>
    <row r="34" spans="1:10">
      <c r="A34" s="157">
        <v>7630</v>
      </c>
      <c r="B34" s="166" t="s">
        <v>584</v>
      </c>
      <c r="C34" s="167">
        <v>0</v>
      </c>
      <c r="D34" s="167">
        <v>0</v>
      </c>
      <c r="E34" s="167">
        <v>0</v>
      </c>
      <c r="F34" s="167">
        <v>0</v>
      </c>
      <c r="G34" s="157"/>
      <c r="H34" s="157"/>
      <c r="I34" s="157"/>
      <c r="J34" s="157"/>
    </row>
    <row r="35" spans="1:10">
      <c r="A35" s="157">
        <v>7640</v>
      </c>
      <c r="B35" s="166" t="s">
        <v>585</v>
      </c>
      <c r="C35" s="167">
        <v>0</v>
      </c>
      <c r="D35" s="167">
        <v>0</v>
      </c>
      <c r="E35" s="167">
        <v>0</v>
      </c>
      <c r="F35" s="167">
        <v>0</v>
      </c>
      <c r="G35" s="157"/>
      <c r="H35" s="157"/>
      <c r="I35" s="157"/>
      <c r="J35" s="157"/>
    </row>
    <row r="36" spans="1:10">
      <c r="A36" s="157"/>
      <c r="B36" s="157"/>
      <c r="C36" s="168"/>
      <c r="D36" s="168"/>
      <c r="E36" s="168"/>
      <c r="F36" s="168"/>
      <c r="G36" s="157"/>
      <c r="H36" s="157"/>
      <c r="I36" s="157"/>
      <c r="J36" s="157"/>
    </row>
    <row r="37" spans="1:10">
      <c r="A37" s="163">
        <v>8000</v>
      </c>
      <c r="B37" s="164" t="s">
        <v>586</v>
      </c>
      <c r="C37" s="165"/>
      <c r="D37" s="165"/>
      <c r="E37" s="165"/>
      <c r="F37" s="165"/>
      <c r="G37" s="165"/>
      <c r="H37" s="165"/>
      <c r="I37" s="165"/>
      <c r="J37" s="165"/>
    </row>
    <row r="38" spans="1:10" ht="15.75" thickBot="1">
      <c r="A38" s="157"/>
      <c r="B38" s="157"/>
      <c r="C38" s="157"/>
      <c r="D38" s="157"/>
      <c r="E38" s="157"/>
      <c r="F38" s="157"/>
      <c r="G38" s="157"/>
      <c r="H38" s="157"/>
      <c r="I38" s="157"/>
      <c r="J38" s="157"/>
    </row>
    <row r="39" spans="1:10">
      <c r="A39" s="157"/>
      <c r="B39" s="169" t="s">
        <v>587</v>
      </c>
      <c r="C39" s="170"/>
      <c r="D39" s="157"/>
      <c r="E39" s="157"/>
      <c r="F39" s="157"/>
      <c r="G39" s="157"/>
      <c r="H39" s="157"/>
      <c r="I39" s="157"/>
      <c r="J39" s="157"/>
    </row>
    <row r="40" spans="1:10">
      <c r="A40" s="157"/>
      <c r="B40" s="171" t="s">
        <v>494</v>
      </c>
      <c r="C40" s="172">
        <v>2025</v>
      </c>
      <c r="D40" s="157"/>
      <c r="E40" s="157"/>
      <c r="F40" s="157"/>
      <c r="G40" s="157"/>
      <c r="H40" s="157"/>
      <c r="I40" s="157"/>
      <c r="J40" s="157"/>
    </row>
    <row r="41" spans="1:10">
      <c r="A41" s="157">
        <v>8110</v>
      </c>
      <c r="B41" s="173" t="s">
        <v>588</v>
      </c>
      <c r="C41" s="174">
        <v>104945377.15000001</v>
      </c>
      <c r="D41" s="175" t="s">
        <v>589</v>
      </c>
      <c r="E41" s="157"/>
      <c r="F41" s="157"/>
      <c r="G41" s="157"/>
      <c r="H41" s="157"/>
      <c r="I41" s="157"/>
      <c r="J41" s="157"/>
    </row>
    <row r="42" spans="1:10">
      <c r="A42" s="157">
        <v>8120</v>
      </c>
      <c r="B42" s="173" t="s">
        <v>590</v>
      </c>
      <c r="C42" s="174">
        <v>-117206949.31999999</v>
      </c>
      <c r="D42" s="175" t="s">
        <v>591</v>
      </c>
      <c r="E42" s="176"/>
      <c r="F42" s="167"/>
      <c r="G42" s="157"/>
      <c r="H42" s="157"/>
      <c r="I42" s="157"/>
      <c r="J42" s="157"/>
    </row>
    <row r="43" spans="1:10">
      <c r="A43" s="157">
        <v>8130</v>
      </c>
      <c r="B43" s="173" t="s">
        <v>592</v>
      </c>
      <c r="C43" s="174">
        <v>115256228.91</v>
      </c>
      <c r="D43" s="175" t="s">
        <v>593</v>
      </c>
      <c r="E43" s="157"/>
      <c r="F43" s="157"/>
      <c r="G43" s="157"/>
      <c r="H43" s="157"/>
      <c r="I43" s="157"/>
      <c r="J43" s="157"/>
    </row>
    <row r="44" spans="1:10">
      <c r="A44" s="157">
        <v>8140</v>
      </c>
      <c r="B44" s="173" t="s">
        <v>594</v>
      </c>
      <c r="C44" s="174">
        <v>440771</v>
      </c>
      <c r="D44" s="175" t="s">
        <v>595</v>
      </c>
      <c r="E44" s="167"/>
      <c r="F44" s="157"/>
      <c r="G44" s="157"/>
      <c r="H44" s="157"/>
      <c r="I44" s="157"/>
      <c r="J44" s="157"/>
    </row>
    <row r="45" spans="1:10" ht="15.75" thickBot="1">
      <c r="A45" s="157">
        <v>8150</v>
      </c>
      <c r="B45" s="177" t="s">
        <v>596</v>
      </c>
      <c r="C45" s="178">
        <v>440771</v>
      </c>
      <c r="D45" s="179" t="s">
        <v>597</v>
      </c>
      <c r="E45" s="157"/>
      <c r="F45" s="157"/>
      <c r="G45" s="157"/>
      <c r="H45" s="157"/>
      <c r="I45" s="157"/>
      <c r="J45" s="157"/>
    </row>
    <row r="46" spans="1:10">
      <c r="A46" s="157"/>
      <c r="B46" s="157"/>
      <c r="C46" s="157"/>
      <c r="D46" s="82"/>
      <c r="E46" s="157"/>
      <c r="F46" s="157"/>
      <c r="G46" s="157"/>
      <c r="H46" s="157"/>
      <c r="I46" s="157"/>
      <c r="J46" s="157"/>
    </row>
    <row r="47" spans="1:10" ht="15.75" thickBot="1">
      <c r="A47" s="157"/>
      <c r="B47" s="157"/>
      <c r="C47" s="157"/>
      <c r="D47" s="82"/>
      <c r="E47" s="157"/>
      <c r="F47" s="157"/>
      <c r="G47" s="157"/>
      <c r="H47" s="157"/>
      <c r="I47" s="157"/>
      <c r="J47" s="157"/>
    </row>
    <row r="48" spans="1:10">
      <c r="A48" s="157"/>
      <c r="B48" s="169" t="s">
        <v>598</v>
      </c>
      <c r="C48" s="170"/>
      <c r="D48" s="82"/>
      <c r="E48" s="157"/>
      <c r="F48" s="157"/>
      <c r="G48" s="157"/>
      <c r="H48" s="157"/>
      <c r="I48" s="157"/>
      <c r="J48" s="157"/>
    </row>
    <row r="49" spans="1:6">
      <c r="A49" s="157"/>
      <c r="B49" s="171" t="s">
        <v>494</v>
      </c>
      <c r="C49" s="172">
        <v>2025</v>
      </c>
      <c r="D49" s="180"/>
    </row>
    <row r="50" spans="1:6">
      <c r="A50" s="157">
        <v>8210</v>
      </c>
      <c r="B50" s="173" t="s">
        <v>599</v>
      </c>
      <c r="C50" s="174">
        <v>0</v>
      </c>
      <c r="D50" s="181" t="s">
        <v>600</v>
      </c>
    </row>
    <row r="51" spans="1:6">
      <c r="A51" s="157">
        <v>8220</v>
      </c>
      <c r="B51" s="173" t="s">
        <v>601</v>
      </c>
      <c r="C51" s="174">
        <f>'[1]0322_EAE_PEGT_FAC_2304'!G76</f>
        <v>22917611.050000004</v>
      </c>
      <c r="D51" s="181" t="s">
        <v>602</v>
      </c>
    </row>
    <row r="52" spans="1:6">
      <c r="A52" s="157">
        <v>8230</v>
      </c>
      <c r="B52" s="173" t="s">
        <v>603</v>
      </c>
      <c r="C52" s="174">
        <f>+'[1]0322_EAE_PEGT_FAC_2304'!D76</f>
        <v>115256228.91000001</v>
      </c>
      <c r="D52" s="181" t="s">
        <v>604</v>
      </c>
    </row>
    <row r="53" spans="1:6">
      <c r="A53" s="157">
        <v>8240</v>
      </c>
      <c r="B53" s="173" t="s">
        <v>605</v>
      </c>
      <c r="C53" s="174">
        <v>0</v>
      </c>
      <c r="D53" s="181" t="s">
        <v>606</v>
      </c>
    </row>
    <row r="54" spans="1:6">
      <c r="A54" s="157">
        <v>8250</v>
      </c>
      <c r="B54" s="173" t="s">
        <v>607</v>
      </c>
      <c r="C54" s="174">
        <v>445955.57</v>
      </c>
      <c r="D54" s="181" t="s">
        <v>608</v>
      </c>
      <c r="F54" s="182"/>
    </row>
    <row r="55" spans="1:6">
      <c r="A55" s="157">
        <v>8260</v>
      </c>
      <c r="B55" s="173" t="s">
        <v>609</v>
      </c>
      <c r="C55" s="174">
        <f>C54</f>
        <v>445955.57</v>
      </c>
      <c r="D55" s="181" t="s">
        <v>610</v>
      </c>
      <c r="E55" s="182"/>
    </row>
    <row r="56" spans="1:6" ht="15.75" thickBot="1">
      <c r="A56" s="157">
        <v>8270</v>
      </c>
      <c r="B56" s="177" t="s">
        <v>611</v>
      </c>
      <c r="C56" s="178">
        <v>229263.59</v>
      </c>
      <c r="D56" s="183" t="s">
        <v>612</v>
      </c>
      <c r="E56" s="182"/>
    </row>
    <row r="57" spans="1:6">
      <c r="A57" s="157"/>
      <c r="B57" s="157"/>
      <c r="C57" s="157"/>
    </row>
    <row r="58" spans="1:6">
      <c r="A58" s="157"/>
      <c r="B58" s="157"/>
      <c r="C58" s="157"/>
    </row>
    <row r="59" spans="1:6">
      <c r="A59" s="157"/>
      <c r="B59" s="157" t="s">
        <v>68</v>
      </c>
      <c r="C59" s="157"/>
    </row>
    <row r="60" spans="1:6">
      <c r="B60" s="184"/>
      <c r="C60" s="184"/>
      <c r="D60" s="184"/>
      <c r="E60" s="184"/>
    </row>
    <row r="61" spans="1:6">
      <c r="B61" s="184"/>
      <c r="C61" s="184"/>
      <c r="D61" s="184"/>
      <c r="E61" s="184"/>
    </row>
    <row r="62" spans="1:6">
      <c r="B62" s="18" t="str">
        <f>[1]Hoja2!A1</f>
        <v>Ing. Marisol Suárez Correa</v>
      </c>
      <c r="C62" s="18" t="str">
        <f>[1]Hoja2!C1</f>
        <v xml:space="preserve">C.P. Juan  Lara Centeno </v>
      </c>
      <c r="D62" s="184"/>
      <c r="E62" s="184"/>
    </row>
    <row r="63" spans="1:6">
      <c r="B63" s="18" t="str">
        <f>[1]Hoja2!A2</f>
        <v>Presidenta Suplente del Comité</v>
      </c>
      <c r="C63" s="18" t="str">
        <f>[1]Hoja2!C2</f>
        <v xml:space="preserve">Dirección de Control y Seguimiento de Fideicomisos </v>
      </c>
      <c r="D63" s="184"/>
      <c r="E63" s="184"/>
    </row>
    <row r="64" spans="1:6">
      <c r="B64" s="184"/>
      <c r="C64" s="184"/>
      <c r="D64" s="184"/>
      <c r="E64" s="184"/>
    </row>
    <row r="65" spans="2:6">
      <c r="B65" s="184"/>
      <c r="C65" s="184"/>
      <c r="D65" s="184"/>
      <c r="E65" s="184"/>
    </row>
    <row r="66" spans="2:6" hidden="1">
      <c r="B66" s="185" t="s">
        <v>613</v>
      </c>
      <c r="C66" s="186" t="s">
        <v>614</v>
      </c>
      <c r="D66" s="186"/>
      <c r="E66" s="186"/>
      <c r="F66" s="5"/>
    </row>
    <row r="67" spans="2:6" hidden="1">
      <c r="B67" s="38" t="s">
        <v>615</v>
      </c>
      <c r="C67" s="18"/>
      <c r="D67" s="38" t="s">
        <v>616</v>
      </c>
      <c r="E67" s="18"/>
      <c r="F67" s="5"/>
    </row>
  </sheetData>
  <mergeCells count="7">
    <mergeCell ref="C66:E66"/>
    <mergeCell ref="A1:F1"/>
    <mergeCell ref="A2:F2"/>
    <mergeCell ref="A3:F3"/>
    <mergeCell ref="A4:F4"/>
    <mergeCell ref="B39:C39"/>
    <mergeCell ref="B48:C48"/>
  </mergeCells>
  <pageMargins left="0.70866141732283472" right="0.70866141732283472" top="0" bottom="0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Notas a los Edos Financiero </vt:lpstr>
      <vt:lpstr>ACT (2)</vt:lpstr>
      <vt:lpstr>ESF (2)</vt:lpstr>
      <vt:lpstr>VHP (2)</vt:lpstr>
      <vt:lpstr>EFE</vt:lpstr>
      <vt:lpstr>Conciliacion_Ig (2)</vt:lpstr>
      <vt:lpstr>Conciliacion_Eg (2)</vt:lpstr>
      <vt:lpstr>Memoria (2)</vt:lpstr>
      <vt:lpstr>'ACT (2)'!Área_de_impresión</vt:lpstr>
      <vt:lpstr>'Conciliacion_Eg (2)'!Área_de_impresión</vt:lpstr>
      <vt:lpstr>'Conciliacion_Ig (2)'!Área_de_impresión</vt:lpstr>
      <vt:lpstr>EFE!Área_de_impresión</vt:lpstr>
      <vt:lpstr>'ESF (2)'!Área_de_impresión</vt:lpstr>
      <vt:lpstr>'Memoria (2)'!Área_de_impresión</vt:lpstr>
      <vt:lpstr>'Notas a los Edos Financiero '!Área_de_impresión</vt:lpstr>
      <vt:lpstr>'VHP (2)'!Área_de_impresión</vt:lpstr>
      <vt:lpstr>'ACT (2)'!Títulos_a_imprimir</vt:lpstr>
      <vt:lpstr>EFE!Títulos_a_imprimir</vt:lpstr>
      <vt:lpstr>'ESF (2)'!Títulos_a_imprimir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2025-07-08T22:53:47Z</dcterms:created>
  <dcterms:modified xsi:type="dcterms:W3CDTF">2025-07-08T22:56:39Z</dcterms:modified>
</cp:coreProperties>
</file>