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OFAE 2025\3ER TRIMESTRE\FINANZAS\"/>
    </mc:Choice>
  </mc:AlternateContent>
  <bookViews>
    <workbookView xWindow="0" yWindow="0" windowWidth="28800" windowHeight="11730"/>
  </bookViews>
  <sheets>
    <sheet name="C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 localSheetId="0">[2]ECABR!#REF!</definedName>
    <definedName name="A">[2]ECABR!#REF!</definedName>
    <definedName name="A_impresión_IM" localSheetId="0">[2]ECABR!#REF!</definedName>
    <definedName name="A_impresión_IM">[2]ECABR!#REF!</definedName>
    <definedName name="A325_FFF_PEGT_CLC_2301">[2]ECABR!#REF!</definedName>
    <definedName name="abc" localSheetId="0">[3]TOTAL!#REF!</definedName>
    <definedName name="abc">[4]TOTAL!#REF!</definedName>
    <definedName name="ANIO">'[5]Info General'!$D$20</definedName>
    <definedName name="ANIO_INFORME" localSheetId="0">'[6]Info General'!$C$12</definedName>
    <definedName name="ANIO_INFORME">'[6]Info General'!$C$12</definedName>
    <definedName name="ANIO1P" localSheetId="0">'[6]Info General'!$D$23</definedName>
    <definedName name="ANIO1P">'[6]Info General'!$D$23</definedName>
    <definedName name="ANIO1R" localSheetId="0">'[6]Info General'!$H$25</definedName>
    <definedName name="ANIO1R">'[6]Info General'!$H$25</definedName>
    <definedName name="ANIO2P" localSheetId="0">'[6]Info General'!$E$23</definedName>
    <definedName name="ANIO2P">'[6]Info General'!$E$23</definedName>
    <definedName name="ANIO2R" localSheetId="0">'[6]Info General'!$G$25</definedName>
    <definedName name="ANIO2R">'[6]Info General'!$G$25</definedName>
    <definedName name="ANIO3P" localSheetId="0">'[6]Info General'!$F$23</definedName>
    <definedName name="ANIO3P">'[6]Info General'!$F$23</definedName>
    <definedName name="ANIO3R" localSheetId="0">'[6]Info General'!$F$25</definedName>
    <definedName name="ANIO3R">'[6]Info General'!$F$25</definedName>
    <definedName name="ANIO4P" localSheetId="0">'[6]Info General'!$G$23</definedName>
    <definedName name="ANIO4P">'[6]Info General'!$G$23</definedName>
    <definedName name="ANIO4R" localSheetId="0">'[6]Info General'!$E$25</definedName>
    <definedName name="ANIO4R">'[6]Info General'!$E$25</definedName>
    <definedName name="ANIO5P" localSheetId="0">'[6]Info General'!$H$23</definedName>
    <definedName name="ANIO5P">'[6]Info General'!$H$23</definedName>
    <definedName name="ANIO5R" localSheetId="0">'[6]Info General'!$D$25</definedName>
    <definedName name="ANIO5R">'[6]Info General'!$D$25</definedName>
    <definedName name="ANIO6P" localSheetId="0">'[6]Info General'!$I$23</definedName>
    <definedName name="ANIO6P">'[6]Info General'!$I$23</definedName>
    <definedName name="APP_FIN_04" localSheetId="0">'[6]F-3'!$E$16</definedName>
    <definedName name="APP_FIN_04">'[6]F-3'!$E$16</definedName>
    <definedName name="APP_FIN_06" localSheetId="0">'[6]F-3'!$G$16</definedName>
    <definedName name="APP_FIN_06">'[6]F-3'!$G$16</definedName>
    <definedName name="APP_FIN_07" localSheetId="0">'[6]F-3'!$H$16</definedName>
    <definedName name="APP_FIN_07">'[6]F-3'!$H$16</definedName>
    <definedName name="APP_FIN_08" localSheetId="0">'[6]F-3'!$I$16</definedName>
    <definedName name="APP_FIN_08">'[6]F-3'!$I$16</definedName>
    <definedName name="APP_FIN_09" localSheetId="0">'[6]F-3'!$J$16</definedName>
    <definedName name="APP_FIN_09">'[6]F-3'!$J$16</definedName>
    <definedName name="APP_FIN_10" localSheetId="0">'[6]F-3'!$K$16</definedName>
    <definedName name="APP_FIN_10">'[6]F-3'!$K$16</definedName>
    <definedName name="APP_T10" localSheetId="0">'[6]F-3'!$K$8</definedName>
    <definedName name="APP_T10">'[6]F-3'!$K$8</definedName>
    <definedName name="APP_T4" localSheetId="0">'[6]F-3'!$E$8</definedName>
    <definedName name="APP_T4">'[6]F-3'!$E$8</definedName>
    <definedName name="APP_T6" localSheetId="0">'[6]F-3'!$G$8</definedName>
    <definedName name="APP_T6">'[6]F-3'!$G$8</definedName>
    <definedName name="APP_T7" localSheetId="0">'[6]F-3'!$H$8</definedName>
    <definedName name="APP_T7">'[6]F-3'!$H$8</definedName>
    <definedName name="APP_T8" localSheetId="0">'[6]F-3'!$I$8</definedName>
    <definedName name="APP_T8">'[6]F-3'!$I$8</definedName>
    <definedName name="APP_T9" localSheetId="0">'[6]F-3'!$J$8</definedName>
    <definedName name="APP_T9">'[6]F-3'!$J$8</definedName>
    <definedName name="_xlnm.Extract" localSheetId="0">[7]EGRESOS!#REF!</definedName>
    <definedName name="_xlnm.Extract">[7]EGRESOS!#REF!</definedName>
    <definedName name="_xlnm.Print_Area" localSheetId="0">COG!$A$1:$G$89</definedName>
    <definedName name="B" localSheetId="0">[7]EGRESOS!#REF!</definedName>
    <definedName name="B">[7]EGRESOS!#REF!</definedName>
    <definedName name="balanza_mes">'[8]Ene-16'!$A$1:$H$200</definedName>
    <definedName name="BASE" localSheetId="0">#REF!</definedName>
    <definedName name="BASE">#REF!</definedName>
    <definedName name="_xlnm.Database" localSheetId="0">[10]REPORTO!#REF!</definedName>
    <definedName name="_xlnm.Database">[10]REPORTO!#REF!</definedName>
    <definedName name="cba" localSheetId="0">[3]TOTAL!#REF!</definedName>
    <definedName name="cba">[4]TOTAL!#REF!</definedName>
    <definedName name="DEUDA_CONT_FIN_01" localSheetId="0">'[6]F-2'!$B$26</definedName>
    <definedName name="DEUDA_CONT_FIN_01">'[6]F-2'!$B$26</definedName>
    <definedName name="DEUDA_CONT_FIN_02" localSheetId="0">'[6]F-2'!$C$26</definedName>
    <definedName name="DEUDA_CONT_FIN_02">'[6]F-2'!$C$26</definedName>
    <definedName name="DEUDA_CONT_FIN_03" localSheetId="0">'[6]F-2'!$D$26</definedName>
    <definedName name="DEUDA_CONT_FIN_03">'[6]F-2'!$D$26</definedName>
    <definedName name="DEUDA_CONT_FIN_04" localSheetId="0">'[6]F-2'!$E$26</definedName>
    <definedName name="DEUDA_CONT_FIN_04">'[6]F-2'!$E$26</definedName>
    <definedName name="DEUDA_CONT_FIN_05" localSheetId="0">'[6]F-2'!$F$26</definedName>
    <definedName name="DEUDA_CONT_FIN_05">'[6]F-2'!$F$26</definedName>
    <definedName name="DEUDA_CONT_FIN_06" localSheetId="0">'[6]F-2'!$G$26</definedName>
    <definedName name="DEUDA_CONT_FIN_06">'[6]F-2'!$G$26</definedName>
    <definedName name="DEUDA_CONT_FIN_07" localSheetId="0">'[6]F-2'!$H$26</definedName>
    <definedName name="DEUDA_CONT_FIN_07">'[6]F-2'!$H$26</definedName>
    <definedName name="DEUDA_CONT_T1" localSheetId="0">'[6]F-2'!$B$22</definedName>
    <definedName name="DEUDA_CONT_T1">'[6]F-2'!$B$22</definedName>
    <definedName name="DEUDA_CONT_T2" localSheetId="0">'[6]F-2'!$C$22</definedName>
    <definedName name="DEUDA_CONT_T2">'[6]F-2'!$C$22</definedName>
    <definedName name="DEUDA_CONT_T3" localSheetId="0">'[6]F-2'!$D$22</definedName>
    <definedName name="DEUDA_CONT_T3">'[6]F-2'!$D$22</definedName>
    <definedName name="DEUDA_CONT_T4" localSheetId="0">'[6]F-2'!$E$22</definedName>
    <definedName name="DEUDA_CONT_T4">'[6]F-2'!$E$22</definedName>
    <definedName name="DEUDA_CONT_T6" localSheetId="0">'[6]F-2'!$G$22</definedName>
    <definedName name="DEUDA_CONT_T6">'[6]F-2'!$G$22</definedName>
    <definedName name="DEUDA_CONT_T7" localSheetId="0">'[6]F-2'!$H$22</definedName>
    <definedName name="DEUDA_CONT_T7">'[6]F-2'!$H$22</definedName>
    <definedName name="ELOY" localSheetId="0">#REF!</definedName>
    <definedName name="ELOY">#REF!</definedName>
    <definedName name="ENTE" localSheetId="0">'[6]Datos Generales'!$C$3</definedName>
    <definedName name="ENTE">'[6]Datos Generales'!$C$3</definedName>
    <definedName name="ENTE_PUBLICO" localSheetId="0">'[6]Info General'!$C$6</definedName>
    <definedName name="ENTE_PUBLICO">'[6]Info General'!$C$6</definedName>
    <definedName name="ENTE_PUBLICO_A">'[5]Info General'!$C$7</definedName>
    <definedName name="ENTIDAD" localSheetId="0">'[6]Info General'!$C$11</definedName>
    <definedName name="ENTIDAD">'[6]Info General'!$C$11</definedName>
    <definedName name="ENTIDAD_FEDERATIVA" localSheetId="0">'[6]Info General'!$C$8</definedName>
    <definedName name="ENTIDAD_FEDERATIVA">'[6]Info General'!$C$8</definedName>
    <definedName name="Fecha" localSheetId="0">#REF!</definedName>
    <definedName name="Fecha">#REF!</definedName>
    <definedName name="GASTO_E_FIN_01" localSheetId="0">'[6]F-6b'!$B$28</definedName>
    <definedName name="GASTO_E_FIN_01">'[6]F-6b'!$B$28</definedName>
    <definedName name="GASTO_E_FIN_06" localSheetId="0">'[6]F-6b'!$G$28</definedName>
    <definedName name="GASTO_E_FIN_06">'[6]F-6b'!$G$28</definedName>
    <definedName name="GASTO_E_T1" localSheetId="0">'[6]F-6b'!$B$19</definedName>
    <definedName name="GASTO_E_T1">'[6]F-6b'!$B$19</definedName>
    <definedName name="GASTO_E_T2" localSheetId="0">'[6]F-6b'!$C$19</definedName>
    <definedName name="GASTO_E_T2">'[6]F-6b'!$C$19</definedName>
    <definedName name="GASTO_E_T3" localSheetId="0">'[6]F-6b'!$D$19</definedName>
    <definedName name="GASTO_E_T3">'[6]F-6b'!$D$19</definedName>
    <definedName name="GASTO_E_T4" localSheetId="0">'[6]F-6b'!$E$19</definedName>
    <definedName name="GASTO_E_T4">'[6]F-6b'!$E$19</definedName>
    <definedName name="GASTO_E_T5" localSheetId="0">'[6]F-6b'!$F$19</definedName>
    <definedName name="GASTO_E_T5">'[6]F-6b'!$F$19</definedName>
    <definedName name="GASTO_E_T6" localSheetId="0">'[6]F-6b'!$G$19</definedName>
    <definedName name="GASTO_E_T6">'[6]F-6b'!$G$19</definedName>
    <definedName name="GASTO_NE_FIN_01" localSheetId="0">'[6]F-6b'!$B$18</definedName>
    <definedName name="GASTO_NE_FIN_01">'[6]F-6b'!$B$18</definedName>
    <definedName name="GASTO_NE_FIN_02" localSheetId="0">'[6]F-6b'!$C$18</definedName>
    <definedName name="GASTO_NE_FIN_02">'[6]F-6b'!$C$18</definedName>
    <definedName name="GASTO_NE_FIN_03" localSheetId="0">'[6]F-6b'!$D$18</definedName>
    <definedName name="GASTO_NE_FIN_03">'[6]F-6b'!$D$18</definedName>
    <definedName name="GASTO_NE_FIN_04" localSheetId="0">'[6]F-6b'!$E$18</definedName>
    <definedName name="GASTO_NE_FIN_04">'[6]F-6b'!$E$18</definedName>
    <definedName name="GASTO_NE_FIN_05" localSheetId="0">'[6]F-6b'!$F$18</definedName>
    <definedName name="GASTO_NE_FIN_05">'[6]F-6b'!$F$18</definedName>
    <definedName name="GASTO_NE_FIN_06" localSheetId="0">'[6]F-6b'!$G$18</definedName>
    <definedName name="GASTO_NE_FIN_06">'[6]F-6b'!$G$18</definedName>
    <definedName name="GASTO_NE_T1" localSheetId="0">'[6]F-6b'!$B$9</definedName>
    <definedName name="GASTO_NE_T1">'[6]F-6b'!$B$9</definedName>
    <definedName name="GASTO_NE_T2" localSheetId="0">'[6]F-6b'!$C$9</definedName>
    <definedName name="GASTO_NE_T2">'[6]F-6b'!$C$9</definedName>
    <definedName name="GASTO_NE_T3" localSheetId="0">'[6]F-6b'!$D$9</definedName>
    <definedName name="GASTO_NE_T3">'[6]F-6b'!$D$9</definedName>
    <definedName name="GASTO_NE_T4" localSheetId="0">'[6]F-6b'!$E$9</definedName>
    <definedName name="GASTO_NE_T4">'[6]F-6b'!$E$9</definedName>
    <definedName name="GASTO_NE_T5" localSheetId="0">'[6]F-6b'!$F$9</definedName>
    <definedName name="GASTO_NE_T5">'[6]F-6b'!$F$9</definedName>
    <definedName name="GASTO_NE_T6" localSheetId="0">'[6]F-6b'!$G$9</definedName>
    <definedName name="GASTO_NE_T6">'[6]F-6b'!$G$9</definedName>
    <definedName name="HF">[11]T1705HF!$B$20:$B$20</definedName>
    <definedName name="ju" localSheetId="0">[10]REPORTO!#REF!</definedName>
    <definedName name="ju">[10]REPORTO!#REF!</definedName>
    <definedName name="mao" localSheetId="0">[2]ECABR!#REF!</definedName>
    <definedName name="mao">[2]ECABR!#REF!</definedName>
    <definedName name="MONTO1" localSheetId="0">'[6]Info General'!$D$18</definedName>
    <definedName name="MONTO1">'[6]Info General'!$D$18</definedName>
    <definedName name="MONTO2" localSheetId="0">'[6]Info General'!$E$18</definedName>
    <definedName name="MONTO2">'[6]Info General'!$E$18</definedName>
    <definedName name="MUNICIPIO" localSheetId="0">'[6]Info General'!$C$10</definedName>
    <definedName name="MUNICIPIO">'[6]Info General'!$C$10</definedName>
    <definedName name="N" localSheetId="0">#REF!</definedName>
    <definedName name="N">#REF!</definedName>
    <definedName name="OB_CORTO_PLAZO_FIN_01" localSheetId="0">'[6]F-2'!$B$45</definedName>
    <definedName name="OB_CORTO_PLAZO_FIN_01">'[6]F-2'!$B$45</definedName>
    <definedName name="OB_CORTO_PLAZO_FIN_02" localSheetId="0">'[6]F-2'!$C$45</definedName>
    <definedName name="OB_CORTO_PLAZO_FIN_02">'[6]F-2'!$C$45</definedName>
    <definedName name="OB_CORTO_PLAZO_FIN_03" localSheetId="0">'[6]F-2'!$D$45</definedName>
    <definedName name="OB_CORTO_PLAZO_FIN_03">'[6]F-2'!$D$45</definedName>
    <definedName name="OB_CORTO_PLAZO_FIN_04" localSheetId="0">'[6]F-2'!$E$45</definedName>
    <definedName name="OB_CORTO_PLAZO_FIN_04">'[6]F-2'!$E$45</definedName>
    <definedName name="OB_CORTO_PLAZO_FIN_05" localSheetId="0">'[6]F-2'!$F$45</definedName>
    <definedName name="OB_CORTO_PLAZO_FIN_05">'[6]F-2'!$F$45</definedName>
    <definedName name="OB_CORTO_PLAZO_T1" localSheetId="0">'[6]F-2'!$B$41</definedName>
    <definedName name="OB_CORTO_PLAZO_T1">'[6]F-2'!$B$41</definedName>
    <definedName name="OB_CORTO_PLAZO_T2" localSheetId="0">'[6]F-2'!$C$41</definedName>
    <definedName name="OB_CORTO_PLAZO_T2">'[6]F-2'!$C$41</definedName>
    <definedName name="OB_CORTO_PLAZO_T3" localSheetId="0">'[6]F-2'!$D$41</definedName>
    <definedName name="OB_CORTO_PLAZO_T3">'[6]F-2'!$D$41</definedName>
    <definedName name="OB_CORTO_PLAZO_T4" localSheetId="0">'[6]F-2'!$E$41</definedName>
    <definedName name="OB_CORTO_PLAZO_T4">'[6]F-2'!$E$41</definedName>
    <definedName name="OB_CORTO_PLAZO_T5" localSheetId="0">'[6]F-2'!$F$41</definedName>
    <definedName name="OB_CORTO_PLAZO_T5">'[6]F-2'!$F$41</definedName>
    <definedName name="OTROS_FIN_04" localSheetId="0">'[6]F-3'!$E$27</definedName>
    <definedName name="OTROS_FIN_04">'[6]F-3'!$E$27</definedName>
    <definedName name="OTROS_FIN_06" localSheetId="0">'[6]F-3'!$G$27</definedName>
    <definedName name="OTROS_FIN_06">'[6]F-3'!$G$27</definedName>
    <definedName name="OTROS_FIN_07" localSheetId="0">'[6]F-3'!$H$27</definedName>
    <definedName name="OTROS_FIN_07">'[6]F-3'!$H$27</definedName>
    <definedName name="OTROS_FIN_08" localSheetId="0">'[6]F-3'!$I$27</definedName>
    <definedName name="OTROS_FIN_08">'[6]F-3'!$I$27</definedName>
    <definedName name="OTROS_FIN_09" localSheetId="0">'[6]F-3'!$J$27</definedName>
    <definedName name="OTROS_FIN_09">'[6]F-3'!$J$27</definedName>
    <definedName name="OTROS_FIN_10" localSheetId="0">'[6]F-3'!$K$27</definedName>
    <definedName name="OTROS_FIN_10">'[6]F-3'!$K$27</definedName>
    <definedName name="OTROS_T10" localSheetId="0">'[6]F-3'!$K$22</definedName>
    <definedName name="OTROS_T10">'[6]F-3'!$K$22</definedName>
    <definedName name="OTROS_T4" localSheetId="0">'[6]F-3'!$E$22</definedName>
    <definedName name="OTROS_T4">'[6]F-3'!$E$22</definedName>
    <definedName name="OTROS_T6" localSheetId="0">'[6]F-3'!$G$22</definedName>
    <definedName name="OTROS_T6">'[6]F-3'!$G$22</definedName>
    <definedName name="OTROS_T7" localSheetId="0">'[6]F-3'!$H$22</definedName>
    <definedName name="OTROS_T7">'[6]F-3'!$H$22</definedName>
    <definedName name="OTROS_T8" localSheetId="0">'[6]F-3'!$I$22</definedName>
    <definedName name="OTROS_T8">'[6]F-3'!$I$22</definedName>
    <definedName name="OTROS_T9" localSheetId="0">'[6]F-3'!$J$22</definedName>
    <definedName name="OTROS_T9">'[6]F-3'!$J$22</definedName>
    <definedName name="PERIODO" localSheetId="0">'[6]Info General'!$C$15</definedName>
    <definedName name="PERIODO">'[6]Info General'!$C$15</definedName>
    <definedName name="PERIODO_INFORME">'[5]Info General'!$C$14</definedName>
    <definedName name="REPORTO" localSheetId="0">#REF!</definedName>
    <definedName name="REPORTO">#REF!</definedName>
    <definedName name="SALDO_PENDIENTE" localSheetId="0">'[6]Info General'!$F$18</definedName>
    <definedName name="SALDO_PENDIENTE">'[6]Info General'!$F$18</definedName>
    <definedName name="TCAIE">[12]CH1902!$B$20:$B$20</definedName>
    <definedName name="TCFEEIS" localSheetId="0">#REF!</definedName>
    <definedName name="TCFEEIS">#REF!</definedName>
    <definedName name="TOTAL_E_T1" localSheetId="0">'[6]F-6b'!$B$29</definedName>
    <definedName name="TOTAL_E_T1">'[6]F-6b'!$B$29</definedName>
    <definedName name="TOTAL_E_T2" localSheetId="0">'[6]F-6b'!$C$29</definedName>
    <definedName name="TOTAL_E_T2">'[6]F-6b'!$C$29</definedName>
    <definedName name="TOTAL_E_T3" localSheetId="0">'[6]F-6b'!$D$29</definedName>
    <definedName name="TOTAL_E_T3">'[6]F-6b'!$D$29</definedName>
    <definedName name="TOTAL_E_T4" localSheetId="0">'[6]F-6b'!$E$29</definedName>
    <definedName name="TOTAL_E_T4">'[6]F-6b'!$E$29</definedName>
    <definedName name="TOTAL_E_T5" localSheetId="0">'[6]F-6b'!$F$29</definedName>
    <definedName name="TOTAL_E_T5">'[6]F-6b'!$F$29</definedName>
    <definedName name="TOTAL_E_T6" localSheetId="0">'[6]F-6b'!$G$29</definedName>
    <definedName name="TOTAL_E_T6">'[6]F-6b'!$G$29</definedName>
    <definedName name="TOTAL_ODF_T10" localSheetId="0">'[6]F-3'!$K$28</definedName>
    <definedName name="TOTAL_ODF_T10">'[6]F-3'!$K$28</definedName>
    <definedName name="TOTAL_ODF_T4" localSheetId="0">'[6]F-3'!$E$28</definedName>
    <definedName name="TOTAL_ODF_T4">'[6]F-3'!$E$28</definedName>
    <definedName name="TOTAL_ODF_T6" localSheetId="0">'[6]F-3'!$G$28</definedName>
    <definedName name="TOTAL_ODF_T6">'[6]F-3'!$G$28</definedName>
    <definedName name="TOTAL_ODF_T7" localSheetId="0">'[6]F-3'!$H$28</definedName>
    <definedName name="TOTAL_ODF_T7">'[6]F-3'!$H$28</definedName>
    <definedName name="TOTAL_ODF_T8" localSheetId="0">'[6]F-3'!$I$28</definedName>
    <definedName name="TOTAL_ODF_T8">'[6]F-3'!$I$28</definedName>
    <definedName name="TOTAL_ODF_T9" localSheetId="0">'[6]F-3'!$J$28</definedName>
    <definedName name="TOTAL_ODF_T9">'[6]F-3'!$J$28</definedName>
    <definedName name="TRASP" localSheetId="0">#REF!</definedName>
    <definedName name="TRASP">#REF!</definedName>
    <definedName name="TRIMESTRE" localSheetId="0">'[6]Info General'!$C$16</definedName>
    <definedName name="TRIMESTRE">'[6]Info General'!$C$16</definedName>
    <definedName name="U" localSheetId="0">#REF!</definedName>
    <definedName name="U">#REF!</definedName>
    <definedName name="ULTIMO">'[5]Info General'!$E$20</definedName>
    <definedName name="ULTIMO_SALDO" localSheetId="0">'[6]Info General'!$F$20</definedName>
    <definedName name="ULTIMO_SALDO">'[6]Info General'!$F$20</definedName>
    <definedName name="VALOR_INS_BCC_FIN_01" localSheetId="0">'[6]F-2'!$B$31</definedName>
    <definedName name="VALOR_INS_BCC_FIN_01">'[6]F-2'!$B$31</definedName>
    <definedName name="VALOR_INS_BCC_FIN_02" localSheetId="0">'[6]F-2'!$C$31</definedName>
    <definedName name="VALOR_INS_BCC_FIN_02">'[6]F-2'!$C$31</definedName>
    <definedName name="VALOR_INS_BCC_FIN_03" localSheetId="0">'[6]F-2'!$D$31</definedName>
    <definedName name="VALOR_INS_BCC_FIN_03">'[6]F-2'!$D$31</definedName>
    <definedName name="VALOR_INS_BCC_FIN_04" localSheetId="0">'[6]F-2'!$E$31</definedName>
    <definedName name="VALOR_INS_BCC_FIN_04">'[6]F-2'!$E$31</definedName>
    <definedName name="VALOR_INS_BCC_FIN_05" localSheetId="0">'[6]F-2'!$F$31</definedName>
    <definedName name="VALOR_INS_BCC_FIN_05">'[6]F-2'!$F$31</definedName>
    <definedName name="VALOR_INS_BCC_FIN_06" localSheetId="0">'[6]F-2'!$G$31</definedName>
    <definedName name="VALOR_INS_BCC_FIN_06">'[6]F-2'!$G$31</definedName>
    <definedName name="VALOR_INS_BCC_FIN_07" localSheetId="0">'[6]F-2'!$H$31</definedName>
    <definedName name="VALOR_INS_BCC_FIN_07">'[6]F-2'!$H$31</definedName>
    <definedName name="VALOR_INS_BCC_T1" localSheetId="0">'[6]F-2'!$B$27</definedName>
    <definedName name="VALOR_INS_BCC_T1">'[6]F-2'!$B$27</definedName>
    <definedName name="VALOR_INS_BCC_T2" localSheetId="0">'[6]F-2'!$C$27</definedName>
    <definedName name="VALOR_INS_BCC_T2">'[6]F-2'!$C$27</definedName>
    <definedName name="VALOR_INS_BCC_T3" localSheetId="0">'[6]F-2'!$D$27</definedName>
    <definedName name="VALOR_INS_BCC_T3">'[6]F-2'!$D$27</definedName>
    <definedName name="VALOR_INS_BCC_T4" localSheetId="0">'[6]F-2'!$E$27</definedName>
    <definedName name="VALOR_INS_BCC_T4">'[6]F-2'!$E$27</definedName>
    <definedName name="VALOR_INS_BCC_T5" localSheetId="0">'[6]F-2'!$F$27</definedName>
    <definedName name="VALOR_INS_BCC_T5">'[6]F-2'!$F$27</definedName>
    <definedName name="VALOR_INS_BCC_T6" localSheetId="0">'[6]F-2'!$G$27</definedName>
    <definedName name="VALOR_INS_BCC_T6">'[6]F-2'!$G$27</definedName>
    <definedName name="VALOR_INS_BCC_T7" localSheetId="0">'[6]F-2'!$H$27</definedName>
    <definedName name="VALOR_INS_BCC_T7">'[6]F-2'!$H$27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3" i="1" l="1"/>
  <c r="F96" i="1"/>
  <c r="F91" i="1"/>
  <c r="AA90" i="1"/>
  <c r="C81" i="1"/>
  <c r="A81" i="1"/>
  <c r="C80" i="1"/>
  <c r="A80" i="1"/>
  <c r="AA77" i="1"/>
  <c r="D75" i="1"/>
  <c r="D74" i="1"/>
  <c r="D73" i="1"/>
  <c r="D72" i="1"/>
  <c r="D71" i="1"/>
  <c r="D70" i="1"/>
  <c r="D69" i="1"/>
  <c r="G68" i="1"/>
  <c r="D68" i="1"/>
  <c r="D67" i="1"/>
  <c r="D65" i="1"/>
  <c r="G64" i="1"/>
  <c r="D64" i="1"/>
  <c r="D63" i="1"/>
  <c r="G63" i="1" s="1"/>
  <c r="G56" i="1" s="1"/>
  <c r="D62" i="1"/>
  <c r="D61" i="1"/>
  <c r="D60" i="1"/>
  <c r="D59" i="1"/>
  <c r="D58" i="1"/>
  <c r="D56" i="1" s="1"/>
  <c r="D57" i="1"/>
  <c r="F56" i="1"/>
  <c r="E56" i="1"/>
  <c r="C56" i="1"/>
  <c r="B56" i="1"/>
  <c r="G55" i="1"/>
  <c r="D55" i="1"/>
  <c r="D54" i="1"/>
  <c r="G54" i="1" s="1"/>
  <c r="G53" i="1"/>
  <c r="D53" i="1"/>
  <c r="D52" i="1"/>
  <c r="G52" i="1" s="1"/>
  <c r="G51" i="1"/>
  <c r="D51" i="1"/>
  <c r="D50" i="1"/>
  <c r="G50" i="1" s="1"/>
  <c r="G49" i="1"/>
  <c r="D49" i="1"/>
  <c r="F48" i="1"/>
  <c r="D48" i="1"/>
  <c r="G48" i="1" s="1"/>
  <c r="D47" i="1"/>
  <c r="G47" i="1" s="1"/>
  <c r="D46" i="1"/>
  <c r="G46" i="1" s="1"/>
  <c r="D45" i="1"/>
  <c r="G45" i="1" s="1"/>
  <c r="D44" i="1"/>
  <c r="G44" i="1" s="1"/>
  <c r="F43" i="1"/>
  <c r="F42" i="1" s="1"/>
  <c r="D43" i="1"/>
  <c r="G43" i="1" s="1"/>
  <c r="E42" i="1"/>
  <c r="C42" i="1"/>
  <c r="B42" i="1"/>
  <c r="D41" i="1"/>
  <c r="G41" i="1" s="1"/>
  <c r="G40" i="1"/>
  <c r="D40" i="1"/>
  <c r="D39" i="1"/>
  <c r="G39" i="1" s="1"/>
  <c r="G38" i="1"/>
  <c r="D38" i="1"/>
  <c r="D37" i="1"/>
  <c r="G37" i="1" s="1"/>
  <c r="AB36" i="1"/>
  <c r="AA36" i="1"/>
  <c r="D36" i="1"/>
  <c r="G36" i="1" s="1"/>
  <c r="G35" i="1"/>
  <c r="F35" i="1"/>
  <c r="D35" i="1"/>
  <c r="D34" i="1"/>
  <c r="G34" i="1" s="1"/>
  <c r="C33" i="1"/>
  <c r="D33" i="1" s="1"/>
  <c r="X32" i="1"/>
  <c r="W32" i="1"/>
  <c r="F32" i="1"/>
  <c r="E32" i="1"/>
  <c r="B32" i="1"/>
  <c r="G31" i="1"/>
  <c r="F31" i="1"/>
  <c r="D31" i="1"/>
  <c r="G30" i="1"/>
  <c r="F30" i="1"/>
  <c r="D30" i="1"/>
  <c r="F29" i="1"/>
  <c r="D29" i="1"/>
  <c r="G29" i="1" s="1"/>
  <c r="F28" i="1"/>
  <c r="D28" i="1"/>
  <c r="G28" i="1" s="1"/>
  <c r="AA27" i="1"/>
  <c r="F27" i="1"/>
  <c r="D27" i="1"/>
  <c r="G27" i="1" s="1"/>
  <c r="D26" i="1"/>
  <c r="G26" i="1" s="1"/>
  <c r="AC25" i="1"/>
  <c r="AB25" i="1"/>
  <c r="D25" i="1"/>
  <c r="G25" i="1" s="1"/>
  <c r="G24" i="1"/>
  <c r="F24" i="1"/>
  <c r="D24" i="1"/>
  <c r="F23" i="1"/>
  <c r="C23" i="1"/>
  <c r="C22" i="1" s="1"/>
  <c r="W22" i="1"/>
  <c r="F22" i="1"/>
  <c r="AC23" i="1" s="1"/>
  <c r="E22" i="1"/>
  <c r="X22" i="1" s="1"/>
  <c r="B22" i="1"/>
  <c r="F21" i="1"/>
  <c r="D21" i="1"/>
  <c r="G21" i="1" s="1"/>
  <c r="G20" i="1"/>
  <c r="F20" i="1"/>
  <c r="D20" i="1"/>
  <c r="G19" i="1"/>
  <c r="F19" i="1"/>
  <c r="F12" i="1" s="1"/>
  <c r="D19" i="1"/>
  <c r="F18" i="1"/>
  <c r="D18" i="1"/>
  <c r="G18" i="1" s="1"/>
  <c r="F17" i="1"/>
  <c r="D17" i="1"/>
  <c r="G17" i="1" s="1"/>
  <c r="Y16" i="1"/>
  <c r="F16" i="1"/>
  <c r="D16" i="1"/>
  <c r="G16" i="1" s="1"/>
  <c r="G15" i="1"/>
  <c r="F15" i="1"/>
  <c r="D15" i="1"/>
  <c r="AI14" i="1"/>
  <c r="G14" i="1"/>
  <c r="F14" i="1"/>
  <c r="D14" i="1"/>
  <c r="W13" i="1"/>
  <c r="G13" i="1"/>
  <c r="F13" i="1"/>
  <c r="D13" i="1"/>
  <c r="D12" i="1" s="1"/>
  <c r="W12" i="1"/>
  <c r="E12" i="1"/>
  <c r="AC12" i="1" s="1"/>
  <c r="C12" i="1"/>
  <c r="B12" i="1"/>
  <c r="G11" i="1"/>
  <c r="D11" i="1"/>
  <c r="D10" i="1"/>
  <c r="G10" i="1" s="1"/>
  <c r="G9" i="1"/>
  <c r="D9" i="1"/>
  <c r="D8" i="1"/>
  <c r="G8" i="1" s="1"/>
  <c r="G7" i="1"/>
  <c r="D7" i="1"/>
  <c r="D6" i="1"/>
  <c r="G6" i="1" s="1"/>
  <c r="G5" i="1"/>
  <c r="D5" i="1"/>
  <c r="F4" i="1"/>
  <c r="F76" i="1" s="1"/>
  <c r="E4" i="1"/>
  <c r="E76" i="1" s="1"/>
  <c r="C4" i="1"/>
  <c r="B4" i="1"/>
  <c r="B76" i="1" s="1"/>
  <c r="G33" i="1" l="1"/>
  <c r="G32" i="1" s="1"/>
  <c r="D32" i="1"/>
  <c r="G4" i="1"/>
  <c r="G12" i="1"/>
  <c r="C76" i="1"/>
  <c r="AC27" i="1"/>
  <c r="F90" i="1"/>
  <c r="F92" i="1" s="1"/>
  <c r="G42" i="1"/>
  <c r="X12" i="1"/>
  <c r="D23" i="1"/>
  <c r="D42" i="1"/>
  <c r="C32" i="1"/>
  <c r="D4" i="1"/>
  <c r="G76" i="1" l="1"/>
  <c r="G23" i="1"/>
  <c r="G22" i="1" s="1"/>
  <c r="D22" i="1"/>
  <c r="F99" i="1" l="1"/>
  <c r="F101" i="1" s="1"/>
  <c r="AC78" i="1"/>
  <c r="AA76" i="1"/>
  <c r="AA78" i="1" s="1"/>
  <c r="AD23" i="1"/>
  <c r="AD26" i="1"/>
  <c r="D76" i="1"/>
  <c r="D78" i="1" s="1"/>
</calcChain>
</file>

<file path=xl/sharedStrings.xml><?xml version="1.0" encoding="utf-8"?>
<sst xmlns="http://schemas.openxmlformats.org/spreadsheetml/2006/main" count="95" uniqueCount="92">
  <si>
    <t xml:space="preserve">
Fideicomiso de Alianza para el Campo de Guanajuato  &lt;&lt;ALCAMPO&gt;&gt;
Estado Analítico del Ejercicio del Presupuesto de Egresos
Clasificación por Objeto del Gasto (Capítulo y Concepto)
Del 01 de Enero al 30 de Septiembre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</si>
  <si>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</si>
  <si>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</si>
  <si>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</si>
  <si>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</si>
  <si>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</si>
  <si>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</si>
  <si>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</si>
  <si>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</si>
  <si>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Devengado notas</t>
  </si>
  <si>
    <t>diferencia</t>
  </si>
  <si>
    <t>CXP ESF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</si>
  <si>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</si>
  <si>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</si>
  <si>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</si>
  <si>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</si>
  <si>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</si>
  <si>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</si>
  <si>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</si>
  <si>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</si>
  <si>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</si>
  <si>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</si>
  <si>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</si>
  <si>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</si>
  <si>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</si>
  <si>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</si>
  <si>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</si>
  <si>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</si>
  <si>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</si>
  <si>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</si>
  <si>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</si>
  <si>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</si>
  <si>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</si>
  <si>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</si>
  <si>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</si>
  <si>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</si>
  <si>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</si>
  <si>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</si>
  <si>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</si>
  <si>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</si>
  <si>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</si>
  <si>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</si>
  <si>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</si>
  <si>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</si>
  <si>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</si>
  <si>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</si>
  <si>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</si>
  <si>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</si>
  <si>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</si>
  <si>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</si>
  <si>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</si>
  <si>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</si>
  <si>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</si>
  <si>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</si>
  <si>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</si>
  <si>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</si>
  <si>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</si>
  <si>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</si>
  <si>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</si>
  <si>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</si>
  <si>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</si>
  <si>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</si>
  <si>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</si>
  <si>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</si>
  <si>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</si>
  <si>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</si>
  <si>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</si>
  <si>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</si>
  <si>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</si>
  <si>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</si>
  <si>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</si>
  <si>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</si>
  <si>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SUMAR PROD GEN DEL MES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</si>
  <si>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</si>
  <si>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</si>
  <si>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</si>
  <si>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</si>
  <si>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</si>
  <si>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</si>
  <si>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</si>
  <si>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</si>
  <si>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</si>
  <si>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</si>
  <si>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</si>
  <si>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</si>
  <si>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</si>
  <si>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emisor”.</t>
  </si>
  <si>
    <t>Cuentas por pagar</t>
  </si>
  <si>
    <t>estado de situaciónn financiera</t>
  </si>
  <si>
    <t>efectivo</t>
  </si>
  <si>
    <t>por depositar</t>
  </si>
  <si>
    <t>diferencia en presupuestal por ser un ejercicio nuevo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</si>
</sst>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.0000000000"/>
    <numFmt numFmtId="167" formatCode="_-* #,##0_-;\-* #,##0_-;_-* &quot;-&quot;??_-;_-@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20"/>
      <color rgb="FFFF0000"/>
      <name val="Arial"/>
      <family val="2"/>
    </font>
    <font>
      <b/>
      <sz val="20"/>
      <color rgb="FFFF0000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0" fontId="3" fillId="0" borderId="0"/>
    <xf numFmtId="164" fontId="5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0" fontId="5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4" fillId="2" borderId="3" xfId="2" applyFont="1" applyFill="1" applyBorder="1" applyAlignment="1" applyProtection="1">
      <alignment horizontal="center" vertical="center" wrapText="1"/>
      <protection locked="0"/>
    </xf>
    <xf numFmtId="0" fontId="4" fillId="3" borderId="0" xfId="2" applyFont="1" applyFill="1" applyAlignment="1" applyProtection="1">
      <alignment horizontal="center" vertical="center" wrapText="1"/>
      <protection locked="0"/>
    </xf>
    <xf numFmtId="164" fontId="6" fillId="0" borderId="0" xfId="3" applyFont="1" applyAlignment="1">
      <alignment vertical="center"/>
    </xf>
    <xf numFmtId="0" fontId="6" fillId="0" borderId="0" xfId="4" applyFont="1" applyAlignment="1">
      <alignment vertical="center"/>
    </xf>
    <xf numFmtId="43" fontId="6" fillId="3" borderId="0" xfId="1" applyFont="1" applyFill="1" applyAlignment="1">
      <alignment vertical="center"/>
    </xf>
    <xf numFmtId="0" fontId="6" fillId="3" borderId="0" xfId="4" applyFont="1" applyFill="1" applyAlignment="1">
      <alignment vertical="center"/>
    </xf>
    <xf numFmtId="43" fontId="6" fillId="0" borderId="0" xfId="1" applyFont="1" applyAlignment="1">
      <alignment vertical="center"/>
    </xf>
    <xf numFmtId="0" fontId="4" fillId="2" borderId="4" xfId="2" applyFont="1" applyFill="1" applyBorder="1" applyAlignment="1">
      <alignment horizontal="center" vertical="center"/>
    </xf>
    <xf numFmtId="4" fontId="4" fillId="2" borderId="4" xfId="2" applyNumberFormat="1" applyFont="1" applyFill="1" applyBorder="1" applyAlignment="1">
      <alignment horizontal="center" vertical="center" wrapText="1"/>
    </xf>
    <xf numFmtId="4" fontId="4" fillId="3" borderId="0" xfId="2" applyNumberFormat="1" applyFont="1" applyFill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/>
    </xf>
    <xf numFmtId="4" fontId="4" fillId="2" borderId="6" xfId="2" applyNumberFormat="1" applyFont="1" applyFill="1" applyBorder="1" applyAlignment="1">
      <alignment horizontal="center" vertical="center" wrapText="1"/>
    </xf>
    <xf numFmtId="165" fontId="4" fillId="2" borderId="6" xfId="3" applyNumberFormat="1" applyFont="1" applyFill="1" applyBorder="1" applyAlignment="1">
      <alignment horizontal="center" vertical="center" wrapText="1"/>
    </xf>
    <xf numFmtId="4" fontId="4" fillId="2" borderId="7" xfId="2" applyNumberFormat="1" applyFont="1" applyFill="1" applyBorder="1" applyAlignment="1">
      <alignment horizontal="center" vertical="center" wrapText="1"/>
    </xf>
    <xf numFmtId="164" fontId="4" fillId="2" borderId="6" xfId="3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/>
    </xf>
    <xf numFmtId="3" fontId="6" fillId="3" borderId="5" xfId="0" applyNumberFormat="1" applyFont="1" applyFill="1" applyBorder="1" applyProtection="1">
      <protection locked="0"/>
    </xf>
    <xf numFmtId="3" fontId="4" fillId="3" borderId="0" xfId="0" applyNumberFormat="1" applyFont="1" applyFill="1" applyProtection="1">
      <protection locked="0"/>
    </xf>
    <xf numFmtId="164" fontId="6" fillId="3" borderId="0" xfId="3" applyFont="1" applyFill="1" applyAlignment="1">
      <alignment vertical="center"/>
    </xf>
    <xf numFmtId="164" fontId="6" fillId="3" borderId="0" xfId="4" applyNumberFormat="1" applyFont="1" applyFill="1" applyAlignment="1">
      <alignment vertical="center"/>
    </xf>
    <xf numFmtId="4" fontId="6" fillId="3" borderId="0" xfId="4" applyNumberFormat="1" applyFont="1" applyFill="1" applyAlignment="1">
      <alignment vertical="center"/>
    </xf>
    <xf numFmtId="0" fontId="7" fillId="3" borderId="8" xfId="0" applyFont="1" applyFill="1" applyBorder="1" applyAlignment="1">
      <alignment horizontal="left" indent="2"/>
    </xf>
    <xf numFmtId="3" fontId="7" fillId="3" borderId="0" xfId="0" applyNumberFormat="1" applyFont="1" applyFill="1" applyProtection="1">
      <protection locked="0"/>
    </xf>
    <xf numFmtId="164" fontId="8" fillId="3" borderId="0" xfId="4" applyNumberFormat="1" applyFont="1" applyFill="1" applyAlignment="1">
      <alignment vertical="center"/>
    </xf>
    <xf numFmtId="43" fontId="8" fillId="3" borderId="0" xfId="1" applyFont="1" applyFill="1" applyAlignment="1">
      <alignment vertical="center"/>
    </xf>
    <xf numFmtId="3" fontId="6" fillId="3" borderId="0" xfId="4" applyNumberFormat="1" applyFont="1" applyFill="1" applyAlignment="1">
      <alignment vertical="center"/>
    </xf>
    <xf numFmtId="3" fontId="6" fillId="0" borderId="5" xfId="0" applyNumberFormat="1" applyFont="1" applyBorder="1" applyProtection="1">
      <protection locked="0"/>
    </xf>
    <xf numFmtId="3" fontId="9" fillId="3" borderId="5" xfId="0" applyNumberFormat="1" applyFont="1" applyFill="1" applyBorder="1" applyProtection="1">
      <protection locked="0"/>
    </xf>
    <xf numFmtId="164" fontId="9" fillId="3" borderId="0" xfId="3" applyFont="1" applyFill="1" applyAlignment="1">
      <alignment vertical="center"/>
    </xf>
    <xf numFmtId="0" fontId="9" fillId="3" borderId="0" xfId="4" applyFont="1" applyFill="1" applyAlignment="1">
      <alignment vertical="center"/>
    </xf>
    <xf numFmtId="43" fontId="9" fillId="3" borderId="0" xfId="1" applyFont="1" applyFill="1" applyAlignment="1">
      <alignment vertical="center"/>
    </xf>
    <xf numFmtId="3" fontId="9" fillId="3" borderId="0" xfId="4" applyNumberFormat="1" applyFont="1" applyFill="1" applyAlignment="1">
      <alignment vertical="center"/>
    </xf>
    <xf numFmtId="3" fontId="6" fillId="0" borderId="0" xfId="5" applyNumberFormat="1" applyFont="1"/>
    <xf numFmtId="165" fontId="10" fillId="3" borderId="0" xfId="3" applyNumberFormat="1" applyFont="1" applyFill="1" applyBorder="1" applyAlignment="1">
      <alignment vertical="center"/>
    </xf>
    <xf numFmtId="3" fontId="11" fillId="3" borderId="0" xfId="4" applyNumberFormat="1" applyFont="1" applyFill="1" applyAlignment="1">
      <alignment vertical="center"/>
    </xf>
    <xf numFmtId="0" fontId="11" fillId="3" borderId="0" xfId="4" applyFont="1" applyFill="1" applyAlignment="1">
      <alignment vertical="center"/>
    </xf>
    <xf numFmtId="164" fontId="9" fillId="3" borderId="0" xfId="4" applyNumberFormat="1" applyFont="1" applyFill="1" applyAlignment="1">
      <alignment vertical="center"/>
    </xf>
    <xf numFmtId="0" fontId="12" fillId="3" borderId="0" xfId="4" applyFont="1" applyFill="1" applyAlignment="1">
      <alignment vertical="center"/>
    </xf>
    <xf numFmtId="3" fontId="12" fillId="3" borderId="0" xfId="4" applyNumberFormat="1" applyFont="1" applyFill="1" applyAlignment="1">
      <alignment vertical="center"/>
    </xf>
    <xf numFmtId="3" fontId="6" fillId="0" borderId="0" xfId="4" applyNumberFormat="1" applyFont="1" applyAlignment="1">
      <alignment vertical="center"/>
    </xf>
    <xf numFmtId="164" fontId="13" fillId="3" borderId="0" xfId="3" applyFont="1" applyFill="1" applyAlignment="1">
      <alignment vertical="center"/>
    </xf>
    <xf numFmtId="43" fontId="6" fillId="3" borderId="0" xfId="4" applyNumberFormat="1" applyFont="1" applyFill="1" applyAlignment="1">
      <alignment vertical="center"/>
    </xf>
    <xf numFmtId="165" fontId="14" fillId="3" borderId="0" xfId="3" applyNumberFormat="1" applyFont="1" applyFill="1" applyBorder="1" applyAlignment="1">
      <alignment vertical="center"/>
    </xf>
    <xf numFmtId="166" fontId="9" fillId="3" borderId="0" xfId="4" applyNumberFormat="1" applyFont="1" applyFill="1" applyAlignment="1">
      <alignment vertical="center"/>
    </xf>
    <xf numFmtId="166" fontId="6" fillId="3" borderId="0" xfId="4" applyNumberFormat="1" applyFont="1" applyFill="1" applyAlignment="1">
      <alignment vertical="center"/>
    </xf>
    <xf numFmtId="0" fontId="7" fillId="3" borderId="9" xfId="0" applyFont="1" applyFill="1" applyBorder="1" applyAlignment="1">
      <alignment horizontal="left" indent="2"/>
    </xf>
    <xf numFmtId="0" fontId="4" fillId="3" borderId="9" xfId="0" applyFont="1" applyFill="1" applyBorder="1" applyAlignment="1" applyProtection="1">
      <alignment horizontal="left" indent="2"/>
      <protection locked="0"/>
    </xf>
    <xf numFmtId="3" fontId="4" fillId="3" borderId="7" xfId="0" applyNumberFormat="1" applyFont="1" applyFill="1" applyBorder="1" applyProtection="1">
      <protection locked="0"/>
    </xf>
    <xf numFmtId="43" fontId="15" fillId="3" borderId="0" xfId="1" applyFont="1" applyFill="1" applyAlignment="1">
      <alignment vertical="center"/>
    </xf>
    <xf numFmtId="0" fontId="6" fillId="3" borderId="10" xfId="6" applyFont="1" applyFill="1" applyBorder="1" applyAlignment="1">
      <alignment horizontal="left" vertical="center"/>
    </xf>
    <xf numFmtId="0" fontId="6" fillId="3" borderId="0" xfId="6" applyFont="1" applyFill="1" applyAlignment="1">
      <alignment horizontal="left" vertical="center"/>
    </xf>
    <xf numFmtId="164" fontId="6" fillId="3" borderId="0" xfId="3" applyFont="1" applyFill="1" applyProtection="1">
      <protection locked="0"/>
    </xf>
    <xf numFmtId="0" fontId="6" fillId="3" borderId="0" xfId="7" applyFont="1" applyFill="1" applyAlignment="1" applyProtection="1">
      <alignment horizontal="center" vertical="top" wrapText="1"/>
      <protection locked="0"/>
    </xf>
    <xf numFmtId="0" fontId="6" fillId="3" borderId="0" xfId="8" applyFont="1" applyFill="1" applyAlignment="1" applyProtection="1">
      <alignment vertical="top"/>
      <protection locked="0"/>
    </xf>
    <xf numFmtId="0" fontId="6" fillId="3" borderId="0" xfId="8" applyFont="1" applyFill="1" applyAlignment="1" applyProtection="1">
      <alignment horizontal="center" vertical="top"/>
      <protection locked="0"/>
    </xf>
    <xf numFmtId="0" fontId="6" fillId="3" borderId="0" xfId="7" applyFont="1" applyFill="1" applyAlignment="1" applyProtection="1">
      <alignment horizontal="center"/>
      <protection locked="0"/>
    </xf>
    <xf numFmtId="0" fontId="6" fillId="3" borderId="0" xfId="9" applyFont="1" applyFill="1"/>
    <xf numFmtId="43" fontId="6" fillId="3" borderId="0" xfId="1" applyFont="1" applyFill="1"/>
    <xf numFmtId="165" fontId="6" fillId="3" borderId="0" xfId="9" applyNumberFormat="1" applyFont="1" applyFill="1"/>
    <xf numFmtId="165" fontId="6" fillId="3" borderId="0" xfId="3" applyNumberFormat="1" applyFont="1" applyFill="1" applyAlignment="1">
      <alignment vertical="center"/>
    </xf>
    <xf numFmtId="167" fontId="6" fillId="3" borderId="0" xfId="4" applyNumberFormat="1" applyFont="1" applyFill="1" applyAlignment="1">
      <alignment vertical="center"/>
    </xf>
    <xf numFmtId="0" fontId="6" fillId="3" borderId="0" xfId="0" applyFont="1" applyFill="1"/>
    <xf numFmtId="0" fontId="6" fillId="4" borderId="0" xfId="0" applyFont="1" applyFill="1"/>
    <xf numFmtId="43" fontId="6" fillId="4" borderId="0" xfId="1" applyFont="1" applyFill="1"/>
    <xf numFmtId="0" fontId="6" fillId="4" borderId="0" xfId="4" applyFont="1" applyFill="1" applyAlignment="1">
      <alignment vertical="center"/>
    </xf>
    <xf numFmtId="164" fontId="6" fillId="4" borderId="0" xfId="3" applyFont="1" applyFill="1" applyAlignment="1">
      <alignment vertical="center"/>
    </xf>
    <xf numFmtId="43" fontId="6" fillId="4" borderId="0" xfId="1" applyFont="1" applyFill="1" applyAlignment="1">
      <alignment vertical="center"/>
    </xf>
    <xf numFmtId="0" fontId="6" fillId="0" borderId="0" xfId="0" applyFont="1"/>
    <xf numFmtId="43" fontId="6" fillId="0" borderId="0" xfId="1" applyFont="1"/>
    <xf numFmtId="165" fontId="6" fillId="0" borderId="0" xfId="3" applyNumberFormat="1" applyFont="1" applyAlignment="1">
      <alignment vertical="center"/>
    </xf>
  </cellXfs>
  <cellStyles count="10">
    <cellStyle name="Millares" xfId="1" builtinId="3"/>
    <cellStyle name="Millares 19" xfId="3"/>
    <cellStyle name="Normal" xfId="0" builtinId="0"/>
    <cellStyle name="Normal 2" xfId="8"/>
    <cellStyle name="Normal 2 2" xfId="6"/>
    <cellStyle name="Normal 2 3 3 3" xfId="4"/>
    <cellStyle name="Normal 2 4 3 2" xfId="7"/>
    <cellStyle name="Normal 29" xfId="5"/>
    <cellStyle name="Normal 3 2 3" xfId="2"/>
    <cellStyle name="Normal 5 3 2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ownloads/06%20JUN%20%20CUENTA%20PUBLICA%20FOFA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0322_EAE_PEGT_FAC_25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>
        <row r="29">
          <cell r="B29">
            <v>0</v>
          </cell>
        </row>
        <row r="30">
          <cell r="B30">
            <v>764055.86</v>
          </cell>
        </row>
        <row r="35">
          <cell r="B35">
            <v>0</v>
          </cell>
        </row>
      </sheetData>
      <sheetData sheetId="2">
        <row r="5">
          <cell r="B5">
            <v>20520157.93</v>
          </cell>
          <cell r="E5">
            <v>223859.88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1">
          <cell r="D11">
            <v>67895875</v>
          </cell>
          <cell r="F11">
            <v>65274562</v>
          </cell>
        </row>
        <row r="12">
          <cell r="D12">
            <v>37049502.149999999</v>
          </cell>
          <cell r="F12">
            <v>37049502.149999999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Z113"/>
  <sheetViews>
    <sheetView tabSelected="1" topLeftCell="A54" zoomScale="90" zoomScaleNormal="90" workbookViewId="0">
      <selection activeCell="C111" sqref="C111:AF114"/>
    </sheetView>
  </sheetViews>
  <sheetFormatPr baseColWidth="10" defaultColWidth="25.5" defaultRowHeight="12.75" x14ac:dyDescent="0.2"/>
  <cols>
    <col min="1" max="1" width="85.33203125" style="6" customWidth="1"/>
    <col min="2" max="4" width="23.33203125" style="6" customWidth="1"/>
    <col min="5" max="5" width="23.33203125" style="72" customWidth="1"/>
    <col min="6" max="7" width="23.33203125" style="6" customWidth="1"/>
    <col min="8" max="8" width="2.83203125" style="6" customWidth="1"/>
    <col min="9" max="10" width="25.5" style="5" hidden="1" customWidth="1"/>
    <col min="11" max="14" width="25.5" style="6" hidden="1" customWidth="1"/>
    <col min="15" max="15" width="14" style="6" hidden="1" customWidth="1"/>
    <col min="16" max="16" width="12.1640625" style="6" hidden="1" customWidth="1"/>
    <col min="17" max="17" width="13.5" style="6" hidden="1" customWidth="1"/>
    <col min="18" max="18" width="12.1640625" style="6" hidden="1" customWidth="1"/>
    <col min="19" max="19" width="13.5" style="6" hidden="1" customWidth="1"/>
    <col min="20" max="20" width="10.83203125" style="6" hidden="1" customWidth="1"/>
    <col min="21" max="21" width="13.5" style="6" hidden="1" customWidth="1"/>
    <col min="22" max="22" width="25.5" style="6" hidden="1" customWidth="1"/>
    <col min="23" max="24" width="25.5" style="7" hidden="1" customWidth="1"/>
    <col min="25" max="26" width="25.5" style="8" hidden="1" customWidth="1"/>
    <col min="27" max="28" width="0" style="9" hidden="1" customWidth="1"/>
    <col min="29" max="31" width="0" style="8" hidden="1" customWidth="1"/>
    <col min="32" max="34" width="25.5" style="8"/>
    <col min="35" max="35" width="0" style="8" hidden="1" customWidth="1"/>
    <col min="36" max="52" width="25.5" style="8"/>
    <col min="53" max="16384" width="25.5" style="6"/>
  </cols>
  <sheetData>
    <row r="1" spans="1:35" ht="92.25" customHeight="1" x14ac:dyDescent="0.2">
      <c r="A1" s="1" t="s">
        <v>0</v>
      </c>
      <c r="B1" s="2"/>
      <c r="C1" s="2"/>
      <c r="D1" s="2"/>
      <c r="E1" s="2"/>
      <c r="F1" s="2"/>
      <c r="G1" s="3"/>
      <c r="H1" s="4"/>
    </row>
    <row r="2" spans="1:35" x14ac:dyDescent="0.2">
      <c r="A2" s="10"/>
      <c r="B2" s="1" t="s">
        <v>1</v>
      </c>
      <c r="C2" s="2"/>
      <c r="D2" s="2"/>
      <c r="E2" s="2"/>
      <c r="F2" s="3"/>
      <c r="G2" s="11" t="s">
        <v>2</v>
      </c>
      <c r="H2" s="12"/>
    </row>
    <row r="3" spans="1:35" ht="25.5" x14ac:dyDescent="0.2">
      <c r="A3" s="13" t="s">
        <v>3</v>
      </c>
      <c r="B3" s="14" t="s">
        <v>4</v>
      </c>
      <c r="C3" s="14" t="s">
        <v>5</v>
      </c>
      <c r="D3" s="14" t="s">
        <v>6</v>
      </c>
      <c r="E3" s="15" t="s">
        <v>7</v>
      </c>
      <c r="F3" s="14" t="s">
        <v>8</v>
      </c>
      <c r="G3" s="16"/>
      <c r="H3" s="12"/>
      <c r="O3" s="17" t="s">
        <v>9</v>
      </c>
      <c r="P3" s="14" t="s">
        <v>10</v>
      </c>
      <c r="Q3" s="14" t="s">
        <v>8</v>
      </c>
      <c r="R3" s="14" t="s">
        <v>10</v>
      </c>
      <c r="T3" s="6" t="s">
        <v>11</v>
      </c>
    </row>
    <row r="4" spans="1:35" s="8" customFormat="1" x14ac:dyDescent="0.2">
      <c r="A4" s="18" t="s">
        <v>12</v>
      </c>
      <c r="B4" s="19">
        <f t="shared" ref="B4:G4" si="0">SUM(B5:B11)</f>
        <v>0</v>
      </c>
      <c r="C4" s="19">
        <f t="shared" si="0"/>
        <v>0</v>
      </c>
      <c r="D4" s="19">
        <f t="shared" si="0"/>
        <v>0</v>
      </c>
      <c r="E4" s="19">
        <f t="shared" si="0"/>
        <v>0</v>
      </c>
      <c r="F4" s="19">
        <f t="shared" si="0"/>
        <v>0</v>
      </c>
      <c r="G4" s="19">
        <f t="shared" si="0"/>
        <v>0</v>
      </c>
      <c r="H4" s="20"/>
      <c r="I4" s="21"/>
      <c r="J4" s="21"/>
      <c r="O4" s="22" t="e">
        <v>#REF!</v>
      </c>
      <c r="Q4" s="22">
        <v>929779.83000000007</v>
      </c>
      <c r="R4" s="22"/>
      <c r="S4" s="22" t="e">
        <v>#REF!</v>
      </c>
      <c r="T4" s="23">
        <v>32359.64</v>
      </c>
      <c r="U4" s="21" t="e">
        <v>#REF!</v>
      </c>
      <c r="V4" s="22"/>
      <c r="W4" s="7"/>
      <c r="X4" s="7"/>
      <c r="AA4" s="7"/>
      <c r="AB4" s="7"/>
    </row>
    <row r="5" spans="1:35" s="8" customFormat="1" x14ac:dyDescent="0.2">
      <c r="A5" s="24" t="s">
        <v>13</v>
      </c>
      <c r="B5" s="19">
        <v>0</v>
      </c>
      <c r="C5" s="19">
        <v>0</v>
      </c>
      <c r="D5" s="19">
        <f t="shared" ref="D5:D11" si="1">B5+C5</f>
        <v>0</v>
      </c>
      <c r="E5" s="19">
        <v>0</v>
      </c>
      <c r="F5" s="19">
        <v>0</v>
      </c>
      <c r="G5" s="19">
        <f t="shared" ref="G5:G11" si="2">D5-E5</f>
        <v>0</v>
      </c>
      <c r="H5" s="25"/>
      <c r="I5" s="21">
        <v>280873.01642400003</v>
      </c>
      <c r="J5" s="21">
        <v>-280873.01642400003</v>
      </c>
      <c r="K5" s="22">
        <v>0</v>
      </c>
      <c r="O5" s="22" t="e">
        <v>#REF!</v>
      </c>
      <c r="P5" s="26" t="e">
        <v>#REF!</v>
      </c>
      <c r="Q5" s="22">
        <v>542536.25</v>
      </c>
      <c r="R5" s="26">
        <v>542536.25</v>
      </c>
      <c r="S5" s="22"/>
      <c r="T5" s="22"/>
      <c r="U5" s="22"/>
      <c r="W5" s="27"/>
      <c r="X5" s="7"/>
      <c r="AA5" s="7"/>
      <c r="AB5" s="7"/>
    </row>
    <row r="6" spans="1:35" s="8" customFormat="1" x14ac:dyDescent="0.2">
      <c r="A6" s="24" t="s">
        <v>14</v>
      </c>
      <c r="B6" s="19">
        <v>0</v>
      </c>
      <c r="C6" s="19">
        <v>0</v>
      </c>
      <c r="D6" s="19">
        <f t="shared" si="1"/>
        <v>0</v>
      </c>
      <c r="E6" s="19">
        <v>0</v>
      </c>
      <c r="F6" s="19">
        <v>0</v>
      </c>
      <c r="G6" s="19">
        <f t="shared" si="2"/>
        <v>0</v>
      </c>
      <c r="H6" s="25"/>
      <c r="I6" s="21"/>
      <c r="J6" s="21"/>
      <c r="T6" s="22"/>
      <c r="U6" s="22"/>
      <c r="W6" s="7"/>
      <c r="X6" s="7"/>
      <c r="AA6" s="7"/>
      <c r="AB6" s="7"/>
      <c r="AD6" s="28"/>
    </row>
    <row r="7" spans="1:35" s="8" customFormat="1" x14ac:dyDescent="0.2">
      <c r="A7" s="24" t="s">
        <v>15</v>
      </c>
      <c r="B7" s="19">
        <v>0</v>
      </c>
      <c r="C7" s="19">
        <v>0</v>
      </c>
      <c r="D7" s="19">
        <f t="shared" si="1"/>
        <v>0</v>
      </c>
      <c r="E7" s="19">
        <v>0</v>
      </c>
      <c r="F7" s="19">
        <v>0</v>
      </c>
      <c r="G7" s="19">
        <f t="shared" si="2"/>
        <v>0</v>
      </c>
      <c r="H7" s="25"/>
      <c r="I7" s="21"/>
      <c r="J7" s="21"/>
      <c r="W7" s="7"/>
      <c r="X7" s="7"/>
      <c r="AA7" s="7"/>
      <c r="AB7" s="7"/>
    </row>
    <row r="8" spans="1:35" s="8" customFormat="1" x14ac:dyDescent="0.2">
      <c r="A8" s="24" t="s">
        <v>16</v>
      </c>
      <c r="B8" s="19">
        <v>0</v>
      </c>
      <c r="C8" s="19">
        <v>0</v>
      </c>
      <c r="D8" s="19">
        <f t="shared" si="1"/>
        <v>0</v>
      </c>
      <c r="E8" s="19">
        <v>0</v>
      </c>
      <c r="F8" s="19">
        <v>0</v>
      </c>
      <c r="G8" s="19">
        <f t="shared" si="2"/>
        <v>0</v>
      </c>
      <c r="H8" s="25"/>
      <c r="I8" s="21"/>
      <c r="J8" s="21"/>
      <c r="W8" s="7"/>
      <c r="X8" s="7"/>
      <c r="AA8" s="7"/>
      <c r="AB8" s="7"/>
    </row>
    <row r="9" spans="1:35" s="8" customFormat="1" x14ac:dyDescent="0.2">
      <c r="A9" s="24" t="s">
        <v>17</v>
      </c>
      <c r="B9" s="19">
        <v>0</v>
      </c>
      <c r="C9" s="19">
        <v>0</v>
      </c>
      <c r="D9" s="19">
        <f t="shared" si="1"/>
        <v>0</v>
      </c>
      <c r="E9" s="19">
        <v>0</v>
      </c>
      <c r="F9" s="19">
        <v>0</v>
      </c>
      <c r="G9" s="19">
        <f t="shared" si="2"/>
        <v>0</v>
      </c>
      <c r="H9" s="25"/>
      <c r="I9" s="21"/>
      <c r="J9" s="21"/>
      <c r="W9" s="7"/>
      <c r="X9" s="7"/>
      <c r="AA9" s="7"/>
      <c r="AB9" s="7"/>
    </row>
    <row r="10" spans="1:35" s="8" customFormat="1" x14ac:dyDescent="0.2">
      <c r="A10" s="24" t="s">
        <v>18</v>
      </c>
      <c r="B10" s="19">
        <v>0</v>
      </c>
      <c r="C10" s="19">
        <v>0</v>
      </c>
      <c r="D10" s="19">
        <f t="shared" si="1"/>
        <v>0</v>
      </c>
      <c r="E10" s="19">
        <v>0</v>
      </c>
      <c r="F10" s="19">
        <v>0</v>
      </c>
      <c r="G10" s="19">
        <f t="shared" si="2"/>
        <v>0</v>
      </c>
      <c r="H10" s="25"/>
      <c r="I10" s="21"/>
      <c r="J10" s="21"/>
      <c r="W10" s="7"/>
      <c r="X10" s="7"/>
      <c r="AA10" s="7"/>
      <c r="AB10" s="7"/>
    </row>
    <row r="11" spans="1:35" s="8" customFormat="1" x14ac:dyDescent="0.2">
      <c r="A11" s="24" t="s">
        <v>19</v>
      </c>
      <c r="B11" s="19">
        <v>0</v>
      </c>
      <c r="C11" s="19">
        <v>0</v>
      </c>
      <c r="D11" s="19">
        <f t="shared" si="1"/>
        <v>0</v>
      </c>
      <c r="E11" s="19">
        <v>0</v>
      </c>
      <c r="F11" s="29">
        <v>0</v>
      </c>
      <c r="G11" s="29">
        <f t="shared" si="2"/>
        <v>0</v>
      </c>
      <c r="H11" s="25"/>
      <c r="I11" s="21"/>
      <c r="J11" s="21"/>
      <c r="W11" s="7"/>
      <c r="X11" s="7"/>
      <c r="AA11" s="7"/>
      <c r="AB11" s="7"/>
    </row>
    <row r="12" spans="1:35" s="32" customFormat="1" x14ac:dyDescent="0.2">
      <c r="A12" s="18" t="s">
        <v>20</v>
      </c>
      <c r="B12" s="30">
        <f t="shared" ref="B12:F12" si="3">SUM(B13:B21)</f>
        <v>0</v>
      </c>
      <c r="C12" s="30">
        <f t="shared" si="3"/>
        <v>0</v>
      </c>
      <c r="D12" s="30">
        <f t="shared" si="3"/>
        <v>0</v>
      </c>
      <c r="E12" s="30">
        <f t="shared" si="3"/>
        <v>0</v>
      </c>
      <c r="F12" s="30">
        <f t="shared" si="3"/>
        <v>0</v>
      </c>
      <c r="G12" s="30">
        <f>SUM(G13:G21)</f>
        <v>0</v>
      </c>
      <c r="H12" s="20"/>
      <c r="I12" s="31"/>
      <c r="J12" s="31"/>
      <c r="W12" s="33">
        <f>'[1]0311_ACT_PEGT_FAC_2402'!B29</f>
        <v>0</v>
      </c>
      <c r="X12" s="33">
        <f>+E12-W12</f>
        <v>0</v>
      </c>
      <c r="Y12" s="33">
        <v>736956</v>
      </c>
      <c r="AA12" s="33"/>
      <c r="AB12" s="33"/>
      <c r="AC12" s="34">
        <f>+E12-F12</f>
        <v>0</v>
      </c>
      <c r="AI12" s="33"/>
    </row>
    <row r="13" spans="1:35" s="8" customFormat="1" x14ac:dyDescent="0.2">
      <c r="A13" s="24" t="s">
        <v>21</v>
      </c>
      <c r="B13" s="19">
        <v>0</v>
      </c>
      <c r="C13" s="19">
        <v>0</v>
      </c>
      <c r="D13" s="19">
        <f t="shared" ref="D13:D62" si="4">+B13+C13</f>
        <v>0</v>
      </c>
      <c r="E13" s="35">
        <v>0</v>
      </c>
      <c r="F13" s="19">
        <f>E13</f>
        <v>0</v>
      </c>
      <c r="G13" s="19">
        <f>+D13-E13</f>
        <v>0</v>
      </c>
      <c r="H13" s="36"/>
      <c r="I13" s="21"/>
      <c r="J13" s="21"/>
      <c r="W13" s="7">
        <f>TRUNC(W12,0)</f>
        <v>0</v>
      </c>
      <c r="X13" s="7"/>
      <c r="Y13" s="7">
        <v>1677360</v>
      </c>
      <c r="AA13" s="7"/>
      <c r="AB13" s="7"/>
      <c r="AI13" s="8">
        <v>100</v>
      </c>
    </row>
    <row r="14" spans="1:35" s="8" customFormat="1" x14ac:dyDescent="0.2">
      <c r="A14" s="24" t="s">
        <v>22</v>
      </c>
      <c r="B14" s="19">
        <v>0</v>
      </c>
      <c r="C14" s="19">
        <v>0</v>
      </c>
      <c r="D14" s="19">
        <f t="shared" si="4"/>
        <v>0</v>
      </c>
      <c r="E14" s="19">
        <v>0</v>
      </c>
      <c r="F14" s="19">
        <f t="shared" ref="F14:F20" si="5">E14</f>
        <v>0</v>
      </c>
      <c r="G14" s="19">
        <f t="shared" ref="G14:G55" si="6">+D14-E14</f>
        <v>0</v>
      </c>
      <c r="H14" s="36"/>
      <c r="I14" s="21"/>
      <c r="J14" s="21"/>
      <c r="W14" s="7"/>
      <c r="X14" s="7"/>
      <c r="Y14" s="7">
        <v>112498564</v>
      </c>
      <c r="AA14" s="7"/>
      <c r="AB14" s="7"/>
      <c r="AI14" s="7">
        <f>+AI12*AI13</f>
        <v>0</v>
      </c>
    </row>
    <row r="15" spans="1:35" s="8" customFormat="1" x14ac:dyDescent="0.2">
      <c r="A15" s="24" t="s">
        <v>23</v>
      </c>
      <c r="B15" s="19">
        <v>0</v>
      </c>
      <c r="C15" s="19">
        <v>0</v>
      </c>
      <c r="D15" s="19">
        <f t="shared" si="4"/>
        <v>0</v>
      </c>
      <c r="E15" s="19">
        <v>0</v>
      </c>
      <c r="F15" s="19">
        <f t="shared" si="5"/>
        <v>0</v>
      </c>
      <c r="G15" s="19">
        <f t="shared" si="6"/>
        <v>0</v>
      </c>
      <c r="H15" s="36"/>
      <c r="I15" s="21"/>
      <c r="J15" s="21"/>
      <c r="W15" s="7"/>
      <c r="X15" s="7"/>
      <c r="Y15" s="7">
        <v>199999</v>
      </c>
      <c r="AA15" s="7"/>
      <c r="AB15" s="7"/>
    </row>
    <row r="16" spans="1:35" s="8" customFormat="1" x14ac:dyDescent="0.2">
      <c r="A16" s="24" t="s">
        <v>24</v>
      </c>
      <c r="B16" s="19">
        <v>0</v>
      </c>
      <c r="C16" s="19">
        <v>0</v>
      </c>
      <c r="D16" s="19">
        <f t="shared" si="4"/>
        <v>0</v>
      </c>
      <c r="E16" s="19">
        <v>0</v>
      </c>
      <c r="F16" s="19">
        <f t="shared" si="5"/>
        <v>0</v>
      </c>
      <c r="G16" s="19">
        <f t="shared" si="6"/>
        <v>0</v>
      </c>
      <c r="H16" s="36"/>
      <c r="I16" s="21"/>
      <c r="J16" s="21"/>
      <c r="W16" s="7"/>
      <c r="X16" s="7"/>
      <c r="Y16" s="7">
        <f>+Y12+Y13+Y14+Y15</f>
        <v>115112879</v>
      </c>
      <c r="AA16" s="7"/>
      <c r="AB16" s="7"/>
    </row>
    <row r="17" spans="1:31" s="8" customFormat="1" x14ac:dyDescent="0.2">
      <c r="A17" s="24" t="s">
        <v>25</v>
      </c>
      <c r="B17" s="19">
        <v>0</v>
      </c>
      <c r="C17" s="19">
        <v>0</v>
      </c>
      <c r="D17" s="19">
        <f t="shared" si="4"/>
        <v>0</v>
      </c>
      <c r="E17" s="19">
        <v>0</v>
      </c>
      <c r="F17" s="19">
        <f t="shared" si="5"/>
        <v>0</v>
      </c>
      <c r="G17" s="19">
        <f t="shared" si="6"/>
        <v>0</v>
      </c>
      <c r="H17" s="36"/>
      <c r="I17" s="21"/>
      <c r="J17" s="21"/>
      <c r="W17" s="7"/>
      <c r="X17" s="7"/>
      <c r="AA17" s="7"/>
      <c r="AB17" s="7"/>
      <c r="AC17" s="28"/>
    </row>
    <row r="18" spans="1:31" s="8" customFormat="1" x14ac:dyDescent="0.2">
      <c r="A18" s="24" t="s">
        <v>26</v>
      </c>
      <c r="B18" s="19">
        <v>0</v>
      </c>
      <c r="C18" s="19">
        <v>0</v>
      </c>
      <c r="D18" s="19">
        <f t="shared" si="4"/>
        <v>0</v>
      </c>
      <c r="E18" s="19">
        <v>0</v>
      </c>
      <c r="F18" s="19">
        <f t="shared" si="5"/>
        <v>0</v>
      </c>
      <c r="G18" s="19">
        <f t="shared" si="6"/>
        <v>0</v>
      </c>
      <c r="H18" s="36"/>
      <c r="I18" s="21"/>
      <c r="J18" s="21"/>
      <c r="W18" s="7"/>
      <c r="X18" s="7"/>
      <c r="AA18" s="7"/>
      <c r="AB18" s="7"/>
    </row>
    <row r="19" spans="1:31" s="8" customFormat="1" x14ac:dyDescent="0.2">
      <c r="A19" s="24" t="s">
        <v>27</v>
      </c>
      <c r="B19" s="19">
        <v>0</v>
      </c>
      <c r="C19" s="19">
        <v>0</v>
      </c>
      <c r="D19" s="19">
        <f t="shared" si="4"/>
        <v>0</v>
      </c>
      <c r="E19" s="19">
        <v>0</v>
      </c>
      <c r="F19" s="19">
        <f>E19</f>
        <v>0</v>
      </c>
      <c r="G19" s="19">
        <f t="shared" si="6"/>
        <v>0</v>
      </c>
      <c r="H19" s="36"/>
      <c r="I19" s="21"/>
      <c r="J19" s="21"/>
      <c r="W19" s="7"/>
      <c r="X19" s="7"/>
      <c r="AA19" s="7"/>
      <c r="AB19" s="7"/>
      <c r="AC19" s="28"/>
    </row>
    <row r="20" spans="1:31" s="8" customFormat="1" x14ac:dyDescent="0.2">
      <c r="A20" s="24" t="s">
        <v>28</v>
      </c>
      <c r="B20" s="19">
        <v>0</v>
      </c>
      <c r="C20" s="19">
        <v>0</v>
      </c>
      <c r="D20" s="19">
        <f t="shared" si="4"/>
        <v>0</v>
      </c>
      <c r="E20" s="19">
        <v>0</v>
      </c>
      <c r="F20" s="19">
        <f t="shared" si="5"/>
        <v>0</v>
      </c>
      <c r="G20" s="19">
        <f t="shared" si="6"/>
        <v>0</v>
      </c>
      <c r="H20" s="36"/>
      <c r="I20" s="21"/>
      <c r="J20" s="21"/>
      <c r="W20" s="7"/>
      <c r="X20" s="7"/>
      <c r="AA20" s="7"/>
      <c r="AB20" s="7"/>
    </row>
    <row r="21" spans="1:31" s="8" customFormat="1" ht="25.5" x14ac:dyDescent="0.2">
      <c r="A21" s="24" t="s">
        <v>29</v>
      </c>
      <c r="B21" s="19">
        <v>0</v>
      </c>
      <c r="C21" s="19">
        <v>0</v>
      </c>
      <c r="D21" s="19">
        <f t="shared" si="4"/>
        <v>0</v>
      </c>
      <c r="E21" s="19">
        <v>0</v>
      </c>
      <c r="F21" s="19">
        <f>E21</f>
        <v>0</v>
      </c>
      <c r="G21" s="19">
        <f t="shared" si="6"/>
        <v>0</v>
      </c>
      <c r="H21" s="36"/>
      <c r="I21" s="21"/>
      <c r="J21" s="21"/>
      <c r="W21" s="7"/>
      <c r="X21" s="7"/>
      <c r="AA21" s="7"/>
      <c r="AB21" s="7"/>
      <c r="AC21" s="37"/>
      <c r="AD21" s="38"/>
      <c r="AE21" s="38"/>
    </row>
    <row r="22" spans="1:31" s="32" customFormat="1" ht="26.25" x14ac:dyDescent="0.2">
      <c r="A22" s="18" t="s">
        <v>30</v>
      </c>
      <c r="B22" s="30">
        <f t="shared" ref="B22:C22" si="7">SUM(B23:B31)</f>
        <v>0</v>
      </c>
      <c r="C22" s="30">
        <f t="shared" si="7"/>
        <v>1902933.96</v>
      </c>
      <c r="D22" s="30">
        <f>SUM(D23:D31)</f>
        <v>1902933.96</v>
      </c>
      <c r="E22" s="30">
        <f>SUM(E23:E31)</f>
        <v>1902933.96</v>
      </c>
      <c r="F22" s="30">
        <f>SUM(F23:F31)</f>
        <v>1808457.3499999999</v>
      </c>
      <c r="G22" s="30">
        <f>SUM(G23:G31)</f>
        <v>0</v>
      </c>
      <c r="H22" s="20"/>
      <c r="I22" s="31"/>
      <c r="J22" s="31"/>
      <c r="R22" s="39"/>
      <c r="W22" s="33">
        <f>'[1]0311_ACT_PEGT_FAC_2402'!B30</f>
        <v>764055.86</v>
      </c>
      <c r="X22" s="33">
        <f>+E22-W22</f>
        <v>1138878.1000000001</v>
      </c>
      <c r="AA22" s="33">
        <v>1800050.42</v>
      </c>
      <c r="AB22" s="33"/>
      <c r="AC22" s="40"/>
      <c r="AD22" s="41"/>
      <c r="AE22" s="40"/>
    </row>
    <row r="23" spans="1:31" s="8" customFormat="1" x14ac:dyDescent="0.2">
      <c r="A23" s="24" t="s">
        <v>31</v>
      </c>
      <c r="B23" s="19">
        <v>0</v>
      </c>
      <c r="C23" s="19">
        <f>15500-15500</f>
        <v>0</v>
      </c>
      <c r="D23" s="19">
        <f t="shared" si="4"/>
        <v>0</v>
      </c>
      <c r="E23" s="19">
        <v>0</v>
      </c>
      <c r="F23" s="19">
        <f t="shared" ref="F23:F31" si="8">E23</f>
        <v>0</v>
      </c>
      <c r="G23" s="19">
        <f t="shared" si="6"/>
        <v>0</v>
      </c>
      <c r="H23" s="36"/>
      <c r="I23" s="21">
        <v>4038</v>
      </c>
      <c r="J23" s="21">
        <v>1110</v>
      </c>
      <c r="O23" s="22" t="e">
        <v>#REF!</v>
      </c>
      <c r="P23" s="22" t="e">
        <v>#REF!</v>
      </c>
      <c r="Q23" s="22">
        <v>5685</v>
      </c>
      <c r="R23" s="22">
        <v>3143</v>
      </c>
      <c r="W23" s="7"/>
      <c r="X23" s="7"/>
      <c r="AA23" s="7"/>
      <c r="AB23" s="7"/>
      <c r="AC23" s="28">
        <f>+E22-F22</f>
        <v>94476.610000000102</v>
      </c>
      <c r="AD23" s="42">
        <f>+D22-E22</f>
        <v>0</v>
      </c>
    </row>
    <row r="24" spans="1:31" s="8" customFormat="1" x14ac:dyDescent="0.2">
      <c r="A24" s="24" t="s">
        <v>32</v>
      </c>
      <c r="B24" s="19">
        <v>0</v>
      </c>
      <c r="C24" s="19">
        <v>0</v>
      </c>
      <c r="D24" s="19">
        <f t="shared" si="4"/>
        <v>0</v>
      </c>
      <c r="E24" s="19">
        <v>0</v>
      </c>
      <c r="F24" s="19">
        <f t="shared" si="8"/>
        <v>0</v>
      </c>
      <c r="G24" s="19">
        <f t="shared" si="6"/>
        <v>0</v>
      </c>
      <c r="H24" s="36"/>
      <c r="I24" s="21"/>
      <c r="J24" s="21"/>
      <c r="W24" s="7"/>
      <c r="X24" s="7"/>
      <c r="AA24" s="7"/>
      <c r="AB24" s="7"/>
      <c r="AC24" s="28"/>
      <c r="AD24" s="28"/>
    </row>
    <row r="25" spans="1:31" s="8" customFormat="1" x14ac:dyDescent="0.2">
      <c r="A25" s="24" t="s">
        <v>33</v>
      </c>
      <c r="B25" s="19">
        <v>0</v>
      </c>
      <c r="C25" s="19">
        <v>1432489.19</v>
      </c>
      <c r="D25" s="19">
        <f t="shared" si="4"/>
        <v>1432489.19</v>
      </c>
      <c r="E25" s="19">
        <v>1432489.19</v>
      </c>
      <c r="F25" s="19">
        <v>1338012.5799999998</v>
      </c>
      <c r="G25" s="19">
        <f t="shared" si="6"/>
        <v>0</v>
      </c>
      <c r="H25" s="36"/>
      <c r="I25" s="43">
        <v>9838.1424550000011</v>
      </c>
      <c r="J25" s="21">
        <v>-994.61245500000041</v>
      </c>
      <c r="K25" s="22">
        <v>0</v>
      </c>
      <c r="L25" s="8">
        <v>1963.64</v>
      </c>
      <c r="M25" s="22">
        <v>1963.64</v>
      </c>
      <c r="O25" s="22" t="e">
        <v>#REF!</v>
      </c>
      <c r="P25" s="26" t="e">
        <v>#REF!</v>
      </c>
      <c r="Q25" s="22">
        <v>47226.78</v>
      </c>
      <c r="R25" s="26">
        <v>38383.25</v>
      </c>
      <c r="W25" s="7"/>
      <c r="X25" s="7"/>
      <c r="AA25" s="7">
        <v>930794.27</v>
      </c>
      <c r="AB25" s="7">
        <f>+AA25-C25</f>
        <v>-501694.91999999993</v>
      </c>
      <c r="AC25" s="28">
        <f>+D25-F25</f>
        <v>94476.610000000102</v>
      </c>
      <c r="AD25" s="8">
        <v>318100.28999999998</v>
      </c>
    </row>
    <row r="26" spans="1:31" s="8" customFormat="1" x14ac:dyDescent="0.2">
      <c r="A26" s="24" t="s">
        <v>34</v>
      </c>
      <c r="B26" s="19">
        <v>0</v>
      </c>
      <c r="C26" s="19">
        <v>470444.76999999996</v>
      </c>
      <c r="D26" s="19">
        <f t="shared" si="4"/>
        <v>470444.76999999996</v>
      </c>
      <c r="E26" s="19">
        <v>470444.76999999996</v>
      </c>
      <c r="F26" s="19">
        <v>470444.76999999996</v>
      </c>
      <c r="G26" s="19">
        <f>+D26-E26</f>
        <v>0</v>
      </c>
      <c r="H26" s="36"/>
      <c r="I26" s="43">
        <v>32739.23</v>
      </c>
      <c r="J26" s="21">
        <v>3207.4300000000039</v>
      </c>
      <c r="O26" s="22" t="e">
        <v>#REF!</v>
      </c>
      <c r="P26" s="22" t="e">
        <v>#REF!</v>
      </c>
      <c r="Q26" s="22">
        <v>76391.56</v>
      </c>
      <c r="R26" s="22">
        <v>40444.899999999994</v>
      </c>
      <c r="W26" s="7"/>
      <c r="X26" s="7"/>
      <c r="AA26" s="7">
        <v>475421.5</v>
      </c>
      <c r="AB26" s="7"/>
      <c r="AC26" s="44">
        <v>764055.86</v>
      </c>
      <c r="AD26" s="28">
        <f>+D22-AD25</f>
        <v>1584833.67</v>
      </c>
    </row>
    <row r="27" spans="1:31" s="8" customFormat="1" x14ac:dyDescent="0.2">
      <c r="A27" s="24" t="s">
        <v>35</v>
      </c>
      <c r="B27" s="19">
        <v>0</v>
      </c>
      <c r="C27" s="19">
        <v>0</v>
      </c>
      <c r="D27" s="19">
        <f t="shared" si="4"/>
        <v>0</v>
      </c>
      <c r="E27" s="19">
        <v>0</v>
      </c>
      <c r="F27" s="19">
        <f t="shared" si="8"/>
        <v>0</v>
      </c>
      <c r="G27" s="19">
        <f t="shared" si="6"/>
        <v>0</v>
      </c>
      <c r="H27" s="36"/>
      <c r="I27" s="21">
        <v>25688.720000000001</v>
      </c>
      <c r="J27" s="21">
        <v>15115.809999999998</v>
      </c>
      <c r="O27" s="22" t="e">
        <v>#REF!</v>
      </c>
      <c r="P27" s="22" t="e">
        <v>#REF!</v>
      </c>
      <c r="Q27" s="22">
        <v>80609.440000000002</v>
      </c>
      <c r="R27" s="22">
        <v>54686.55</v>
      </c>
      <c r="W27" s="7"/>
      <c r="X27" s="7"/>
      <c r="AA27" s="7">
        <f>+F26-AA26</f>
        <v>-4976.7300000000396</v>
      </c>
      <c r="AB27" s="7"/>
      <c r="AC27" s="23">
        <f>+C22-AC26</f>
        <v>1138878.1000000001</v>
      </c>
    </row>
    <row r="28" spans="1:31" s="8" customFormat="1" x14ac:dyDescent="0.2">
      <c r="A28" s="24" t="s">
        <v>36</v>
      </c>
      <c r="B28" s="19">
        <v>0</v>
      </c>
      <c r="C28" s="19">
        <v>0</v>
      </c>
      <c r="D28" s="19">
        <f t="shared" si="4"/>
        <v>0</v>
      </c>
      <c r="E28" s="19">
        <v>0</v>
      </c>
      <c r="F28" s="19">
        <f t="shared" si="8"/>
        <v>0</v>
      </c>
      <c r="G28" s="19">
        <f t="shared" si="6"/>
        <v>0</v>
      </c>
      <c r="H28" s="36"/>
      <c r="I28" s="21"/>
      <c r="J28" s="21"/>
      <c r="W28" s="7"/>
      <c r="X28" s="7"/>
      <c r="AA28" s="7"/>
      <c r="AB28" s="7"/>
    </row>
    <row r="29" spans="1:31" s="8" customFormat="1" x14ac:dyDescent="0.2">
      <c r="A29" s="24" t="s">
        <v>37</v>
      </c>
      <c r="B29" s="19">
        <v>0</v>
      </c>
      <c r="C29" s="19">
        <v>0</v>
      </c>
      <c r="D29" s="19">
        <f t="shared" si="4"/>
        <v>0</v>
      </c>
      <c r="E29" s="19">
        <v>0</v>
      </c>
      <c r="F29" s="19">
        <f>E29</f>
        <v>0</v>
      </c>
      <c r="G29" s="19">
        <f t="shared" si="6"/>
        <v>0</v>
      </c>
      <c r="H29" s="36"/>
      <c r="I29" s="21"/>
      <c r="J29" s="21"/>
      <c r="O29" s="22" t="e">
        <v>#REF!</v>
      </c>
      <c r="P29" s="22" t="e">
        <v>#REF!</v>
      </c>
      <c r="Q29" s="22">
        <v>4150</v>
      </c>
      <c r="R29" s="22">
        <v>4038</v>
      </c>
      <c r="W29" s="7"/>
      <c r="X29" s="7"/>
      <c r="AA29" s="7"/>
      <c r="AB29" s="7"/>
    </row>
    <row r="30" spans="1:31" s="8" customFormat="1" x14ac:dyDescent="0.2">
      <c r="A30" s="24" t="s">
        <v>38</v>
      </c>
      <c r="B30" s="19">
        <v>0</v>
      </c>
      <c r="C30" s="19">
        <v>0</v>
      </c>
      <c r="D30" s="19">
        <f t="shared" si="4"/>
        <v>0</v>
      </c>
      <c r="E30" s="19">
        <v>0</v>
      </c>
      <c r="F30" s="19">
        <f t="shared" si="8"/>
        <v>0</v>
      </c>
      <c r="G30" s="19">
        <f t="shared" si="6"/>
        <v>0</v>
      </c>
      <c r="H30" s="36"/>
      <c r="I30" s="21"/>
      <c r="J30" s="21"/>
      <c r="O30" s="22" t="e">
        <v>#REF!</v>
      </c>
      <c r="Q30" s="22">
        <v>162028.79999999999</v>
      </c>
      <c r="R30" s="22">
        <v>161232.79999999999</v>
      </c>
      <c r="W30" s="7"/>
      <c r="X30" s="7"/>
      <c r="AA30" s="7"/>
      <c r="AB30" s="7"/>
      <c r="AC30" s="28"/>
    </row>
    <row r="31" spans="1:31" s="8" customFormat="1" x14ac:dyDescent="0.2">
      <c r="A31" s="24" t="s">
        <v>39</v>
      </c>
      <c r="B31" s="19">
        <v>0</v>
      </c>
      <c r="C31" s="19">
        <v>0</v>
      </c>
      <c r="D31" s="19">
        <f t="shared" si="4"/>
        <v>0</v>
      </c>
      <c r="E31" s="19">
        <v>0</v>
      </c>
      <c r="F31" s="19">
        <f t="shared" si="8"/>
        <v>0</v>
      </c>
      <c r="G31" s="19">
        <f t="shared" si="6"/>
        <v>0</v>
      </c>
      <c r="H31" s="36"/>
      <c r="I31" s="21">
        <v>6459.7485999999999</v>
      </c>
      <c r="J31" s="21">
        <v>100.2514000000001</v>
      </c>
      <c r="K31" s="22">
        <v>-2431</v>
      </c>
      <c r="O31" s="22" t="e">
        <v>#REF!</v>
      </c>
      <c r="P31" s="26" t="e">
        <v>#REF!</v>
      </c>
      <c r="Q31" s="22">
        <v>11152</v>
      </c>
      <c r="R31" s="26">
        <v>7023</v>
      </c>
      <c r="W31" s="7"/>
      <c r="X31" s="7"/>
      <c r="AA31" s="7"/>
      <c r="AB31" s="7"/>
    </row>
    <row r="32" spans="1:31" s="32" customFormat="1" x14ac:dyDescent="0.2">
      <c r="A32" s="18" t="s">
        <v>40</v>
      </c>
      <c r="B32" s="30">
        <f t="shared" ref="B32" si="9">SUM(B33:B41)</f>
        <v>0</v>
      </c>
      <c r="C32" s="30">
        <f>SUM(C33:C41)</f>
        <v>108445377.15000001</v>
      </c>
      <c r="D32" s="30">
        <f>SUM(D33:D41)</f>
        <v>108445377.15000001</v>
      </c>
      <c r="E32" s="30">
        <f>SUM(E33:E41)</f>
        <v>101074562</v>
      </c>
      <c r="F32" s="30">
        <f>SUM(F33:F41)</f>
        <v>101074562</v>
      </c>
      <c r="G32" s="30">
        <f>SUM(G33:G41)</f>
        <v>7370815.150000006</v>
      </c>
      <c r="H32" s="20"/>
      <c r="I32" s="31"/>
      <c r="J32" s="31"/>
      <c r="W32" s="33">
        <f>'[1]0311_ACT_PEGT_FAC_2402'!B35</f>
        <v>0</v>
      </c>
      <c r="X32" s="33">
        <f>+W32-F32</f>
        <v>-101074562</v>
      </c>
      <c r="AA32" s="33"/>
      <c r="AB32" s="33"/>
    </row>
    <row r="33" spans="1:30" s="8" customFormat="1" x14ac:dyDescent="0.2">
      <c r="A33" s="24" t="s">
        <v>41</v>
      </c>
      <c r="B33" s="19">
        <v>0</v>
      </c>
      <c r="C33" s="19">
        <f>7000000+65274562+36699502.15+2621313+350000-3500000</f>
        <v>108445377.15000001</v>
      </c>
      <c r="D33" s="19">
        <f t="shared" si="4"/>
        <v>108445377.15000001</v>
      </c>
      <c r="E33" s="19">
        <v>101074562</v>
      </c>
      <c r="F33" s="19">
        <v>101074562</v>
      </c>
      <c r="G33" s="19">
        <f t="shared" si="6"/>
        <v>7370815.150000006</v>
      </c>
      <c r="H33" s="36"/>
      <c r="I33" s="21"/>
      <c r="J33" s="21"/>
      <c r="W33" s="7"/>
      <c r="X33" s="7"/>
      <c r="AA33" s="7"/>
      <c r="AB33" s="7"/>
      <c r="AC33" s="28"/>
    </row>
    <row r="34" spans="1:30" s="8" customFormat="1" x14ac:dyDescent="0.2">
      <c r="A34" s="24" t="s">
        <v>42</v>
      </c>
      <c r="B34" s="19">
        <v>0</v>
      </c>
      <c r="C34" s="19">
        <v>0</v>
      </c>
      <c r="D34" s="19">
        <f t="shared" si="4"/>
        <v>0</v>
      </c>
      <c r="E34" s="19">
        <v>0</v>
      </c>
      <c r="F34" s="19">
        <v>0</v>
      </c>
      <c r="G34" s="19">
        <f>+D34-E34</f>
        <v>0</v>
      </c>
      <c r="H34" s="36"/>
      <c r="I34" s="21"/>
      <c r="J34" s="21"/>
      <c r="W34" s="7"/>
      <c r="X34" s="7"/>
      <c r="AA34" s="7">
        <v>66448564</v>
      </c>
      <c r="AB34" s="7"/>
      <c r="AC34" s="28"/>
      <c r="AD34" s="44"/>
    </row>
    <row r="35" spans="1:30" s="8" customFormat="1" x14ac:dyDescent="0.2">
      <c r="A35" s="24" t="s">
        <v>43</v>
      </c>
      <c r="B35" s="19">
        <v>0</v>
      </c>
      <c r="C35" s="19">
        <v>0</v>
      </c>
      <c r="D35" s="19">
        <f t="shared" si="4"/>
        <v>0</v>
      </c>
      <c r="E35" s="19">
        <v>0</v>
      </c>
      <c r="F35" s="19">
        <f>E35</f>
        <v>0</v>
      </c>
      <c r="G35" s="19">
        <f>+D35-E35</f>
        <v>0</v>
      </c>
      <c r="H35" s="36"/>
      <c r="I35" s="21"/>
      <c r="J35" s="21"/>
      <c r="W35" s="7"/>
      <c r="X35" s="7"/>
      <c r="AA35" s="7">
        <v>46390100.700000003</v>
      </c>
      <c r="AB35" s="7"/>
      <c r="AC35" s="28"/>
    </row>
    <row r="36" spans="1:30" s="8" customFormat="1" x14ac:dyDescent="0.2">
      <c r="A36" s="24" t="s">
        <v>44</v>
      </c>
      <c r="B36" s="19">
        <v>0</v>
      </c>
      <c r="C36" s="19">
        <v>0</v>
      </c>
      <c r="D36" s="19">
        <f t="shared" si="4"/>
        <v>0</v>
      </c>
      <c r="E36" s="19">
        <v>0</v>
      </c>
      <c r="F36" s="19">
        <v>0</v>
      </c>
      <c r="G36" s="19">
        <f t="shared" si="6"/>
        <v>0</v>
      </c>
      <c r="H36" s="36"/>
      <c r="I36" s="21"/>
      <c r="J36" s="21"/>
      <c r="W36" s="7"/>
      <c r="X36" s="7"/>
      <c r="AA36" s="7">
        <f>+AA34+AA35</f>
        <v>112838664.7</v>
      </c>
      <c r="AB36" s="7">
        <f>+AA36-E34</f>
        <v>112838664.7</v>
      </c>
      <c r="AD36" s="44"/>
    </row>
    <row r="37" spans="1:30" s="8" customFormat="1" x14ac:dyDescent="0.2">
      <c r="A37" s="24" t="s">
        <v>45</v>
      </c>
      <c r="B37" s="19">
        <v>0</v>
      </c>
      <c r="C37" s="19">
        <v>0</v>
      </c>
      <c r="D37" s="19">
        <f t="shared" si="4"/>
        <v>0</v>
      </c>
      <c r="E37" s="19">
        <v>0</v>
      </c>
      <c r="F37" s="19">
        <v>0</v>
      </c>
      <c r="G37" s="19">
        <f t="shared" si="6"/>
        <v>0</v>
      </c>
      <c r="H37" s="36"/>
      <c r="I37" s="21"/>
      <c r="J37" s="21"/>
      <c r="W37" s="7"/>
      <c r="X37" s="7"/>
      <c r="AA37" s="7"/>
      <c r="AB37" s="7"/>
    </row>
    <row r="38" spans="1:30" s="8" customFormat="1" x14ac:dyDescent="0.2">
      <c r="A38" s="24" t="s">
        <v>46</v>
      </c>
      <c r="B38" s="19">
        <v>0</v>
      </c>
      <c r="C38" s="19">
        <v>0</v>
      </c>
      <c r="D38" s="19">
        <f t="shared" si="4"/>
        <v>0</v>
      </c>
      <c r="E38" s="19">
        <v>0</v>
      </c>
      <c r="F38" s="19">
        <v>0</v>
      </c>
      <c r="G38" s="19">
        <f t="shared" si="6"/>
        <v>0</v>
      </c>
      <c r="H38" s="36"/>
      <c r="I38" s="21"/>
      <c r="J38" s="21"/>
      <c r="W38" s="7"/>
      <c r="X38" s="7"/>
      <c r="AA38" s="7"/>
      <c r="AB38" s="7"/>
    </row>
    <row r="39" spans="1:30" s="8" customFormat="1" x14ac:dyDescent="0.2">
      <c r="A39" s="24" t="s">
        <v>47</v>
      </c>
      <c r="B39" s="19">
        <v>0</v>
      </c>
      <c r="C39" s="19">
        <v>0</v>
      </c>
      <c r="D39" s="19">
        <f t="shared" si="4"/>
        <v>0</v>
      </c>
      <c r="E39" s="19">
        <v>0</v>
      </c>
      <c r="F39" s="19">
        <v>0</v>
      </c>
      <c r="G39" s="19">
        <f t="shared" si="6"/>
        <v>0</v>
      </c>
      <c r="H39" s="36"/>
      <c r="I39" s="21"/>
      <c r="J39" s="21"/>
      <c r="W39" s="7"/>
      <c r="X39" s="7"/>
      <c r="AA39" s="7"/>
      <c r="AB39" s="7"/>
      <c r="AD39" s="28"/>
    </row>
    <row r="40" spans="1:30" s="8" customFormat="1" x14ac:dyDescent="0.2">
      <c r="A40" s="24" t="s">
        <v>48</v>
      </c>
      <c r="B40" s="19">
        <v>0</v>
      </c>
      <c r="C40" s="19">
        <v>0</v>
      </c>
      <c r="D40" s="19">
        <f t="shared" si="4"/>
        <v>0</v>
      </c>
      <c r="E40" s="19">
        <v>0</v>
      </c>
      <c r="F40" s="19">
        <v>0</v>
      </c>
      <c r="G40" s="19">
        <f t="shared" si="6"/>
        <v>0</v>
      </c>
      <c r="H40" s="36"/>
      <c r="I40" s="21"/>
      <c r="J40" s="21"/>
      <c r="W40" s="7"/>
      <c r="X40" s="7"/>
      <c r="AA40" s="7"/>
      <c r="AB40" s="7"/>
    </row>
    <row r="41" spans="1:30" s="8" customFormat="1" x14ac:dyDescent="0.2">
      <c r="A41" s="24" t="s">
        <v>49</v>
      </c>
      <c r="B41" s="19">
        <v>0</v>
      </c>
      <c r="C41" s="19">
        <v>0</v>
      </c>
      <c r="D41" s="19">
        <f t="shared" si="4"/>
        <v>0</v>
      </c>
      <c r="E41" s="19">
        <v>0</v>
      </c>
      <c r="F41" s="19">
        <v>0</v>
      </c>
      <c r="G41" s="19">
        <f t="shared" si="6"/>
        <v>0</v>
      </c>
      <c r="H41" s="36"/>
      <c r="I41" s="21"/>
      <c r="J41" s="21"/>
      <c r="W41" s="7"/>
      <c r="X41" s="7"/>
      <c r="AA41" s="7"/>
      <c r="AB41" s="7"/>
    </row>
    <row r="42" spans="1:30" s="32" customFormat="1" x14ac:dyDescent="0.2">
      <c r="A42" s="18" t="s">
        <v>50</v>
      </c>
      <c r="B42" s="30">
        <f t="shared" ref="B42:F42" si="10">SUM(B43:B51)</f>
        <v>0</v>
      </c>
      <c r="C42" s="30">
        <f>SUM(C43:C51)</f>
        <v>0</v>
      </c>
      <c r="D42" s="30">
        <f t="shared" si="10"/>
        <v>0</v>
      </c>
      <c r="E42" s="30">
        <f t="shared" si="10"/>
        <v>0</v>
      </c>
      <c r="F42" s="30">
        <f t="shared" si="10"/>
        <v>0</v>
      </c>
      <c r="G42" s="30">
        <f>SUM(G43:G51)</f>
        <v>0</v>
      </c>
      <c r="H42" s="20"/>
      <c r="I42" s="31"/>
      <c r="J42" s="31"/>
      <c r="W42" s="33"/>
      <c r="X42" s="33"/>
      <c r="AA42" s="33"/>
      <c r="AB42" s="33"/>
    </row>
    <row r="43" spans="1:30" s="8" customFormat="1" x14ac:dyDescent="0.2">
      <c r="A43" s="24" t="s">
        <v>51</v>
      </c>
      <c r="B43" s="19">
        <v>0</v>
      </c>
      <c r="C43" s="19">
        <v>0</v>
      </c>
      <c r="D43" s="19">
        <f t="shared" si="4"/>
        <v>0</v>
      </c>
      <c r="E43" s="19">
        <v>0</v>
      </c>
      <c r="F43" s="19">
        <f>E43</f>
        <v>0</v>
      </c>
      <c r="G43" s="19">
        <f t="shared" si="6"/>
        <v>0</v>
      </c>
      <c r="H43" s="36"/>
      <c r="I43" s="21"/>
      <c r="J43" s="21"/>
      <c r="W43" s="7"/>
      <c r="X43" s="7"/>
      <c r="AA43" s="7"/>
      <c r="AB43" s="7"/>
    </row>
    <row r="44" spans="1:30" s="8" customFormat="1" x14ac:dyDescent="0.2">
      <c r="A44" s="24" t="s">
        <v>52</v>
      </c>
      <c r="B44" s="19">
        <v>0</v>
      </c>
      <c r="C44" s="19">
        <v>0</v>
      </c>
      <c r="D44" s="19">
        <f t="shared" si="4"/>
        <v>0</v>
      </c>
      <c r="E44" s="19">
        <v>0</v>
      </c>
      <c r="F44" s="19">
        <v>0</v>
      </c>
      <c r="G44" s="19">
        <f t="shared" si="6"/>
        <v>0</v>
      </c>
      <c r="H44" s="36"/>
      <c r="I44" s="21"/>
      <c r="J44" s="21"/>
      <c r="W44" s="7"/>
      <c r="X44" s="7"/>
      <c r="AA44" s="7"/>
      <c r="AB44" s="7"/>
    </row>
    <row r="45" spans="1:30" s="8" customFormat="1" x14ac:dyDescent="0.2">
      <c r="A45" s="24" t="s">
        <v>53</v>
      </c>
      <c r="B45" s="19">
        <v>0</v>
      </c>
      <c r="C45" s="19">
        <v>0</v>
      </c>
      <c r="D45" s="19">
        <f t="shared" si="4"/>
        <v>0</v>
      </c>
      <c r="E45" s="19">
        <v>0</v>
      </c>
      <c r="F45" s="19">
        <v>0</v>
      </c>
      <c r="G45" s="19">
        <f t="shared" si="6"/>
        <v>0</v>
      </c>
      <c r="H45" s="36"/>
      <c r="I45" s="21"/>
      <c r="J45" s="21"/>
      <c r="W45" s="7"/>
      <c r="X45" s="7"/>
      <c r="AA45" s="7"/>
      <c r="AB45" s="7"/>
    </row>
    <row r="46" spans="1:30" s="8" customFormat="1" x14ac:dyDescent="0.2">
      <c r="A46" s="24" t="s">
        <v>54</v>
      </c>
      <c r="B46" s="19">
        <v>0</v>
      </c>
      <c r="C46" s="19">
        <v>0</v>
      </c>
      <c r="D46" s="19">
        <f t="shared" si="4"/>
        <v>0</v>
      </c>
      <c r="E46" s="19">
        <v>0</v>
      </c>
      <c r="F46" s="19">
        <v>0</v>
      </c>
      <c r="G46" s="19">
        <f t="shared" si="6"/>
        <v>0</v>
      </c>
      <c r="H46" s="36"/>
      <c r="I46" s="21"/>
      <c r="J46" s="21"/>
      <c r="W46" s="7"/>
      <c r="X46" s="7"/>
      <c r="AA46" s="7"/>
      <c r="AB46" s="7"/>
    </row>
    <row r="47" spans="1:30" s="8" customFormat="1" x14ac:dyDescent="0.2">
      <c r="A47" s="24" t="s">
        <v>55</v>
      </c>
      <c r="B47" s="19">
        <v>0</v>
      </c>
      <c r="C47" s="19">
        <v>0</v>
      </c>
      <c r="D47" s="19">
        <f t="shared" si="4"/>
        <v>0</v>
      </c>
      <c r="E47" s="19">
        <v>0</v>
      </c>
      <c r="F47" s="19">
        <v>0</v>
      </c>
      <c r="G47" s="19">
        <f t="shared" si="6"/>
        <v>0</v>
      </c>
      <c r="H47" s="36"/>
      <c r="I47" s="21"/>
      <c r="J47" s="21"/>
      <c r="W47" s="7"/>
      <c r="X47" s="7"/>
      <c r="AA47" s="7"/>
      <c r="AB47" s="7"/>
    </row>
    <row r="48" spans="1:30" s="8" customFormat="1" x14ac:dyDescent="0.2">
      <c r="A48" s="24" t="s">
        <v>56</v>
      </c>
      <c r="B48" s="19">
        <v>0</v>
      </c>
      <c r="C48" s="19">
        <v>0</v>
      </c>
      <c r="D48" s="19">
        <f t="shared" si="4"/>
        <v>0</v>
      </c>
      <c r="E48" s="19">
        <v>0</v>
      </c>
      <c r="F48" s="19">
        <f>+E48</f>
        <v>0</v>
      </c>
      <c r="G48" s="19">
        <f t="shared" si="6"/>
        <v>0</v>
      </c>
      <c r="H48" s="36"/>
      <c r="I48" s="21"/>
      <c r="J48" s="21"/>
      <c r="W48" s="7"/>
      <c r="X48" s="7"/>
      <c r="AA48" s="7"/>
      <c r="AB48" s="7"/>
    </row>
    <row r="49" spans="1:30" s="8" customFormat="1" x14ac:dyDescent="0.2">
      <c r="A49" s="24" t="s">
        <v>57</v>
      </c>
      <c r="B49" s="19">
        <v>0</v>
      </c>
      <c r="C49" s="19">
        <v>0</v>
      </c>
      <c r="D49" s="19">
        <f t="shared" si="4"/>
        <v>0</v>
      </c>
      <c r="E49" s="19">
        <v>0</v>
      </c>
      <c r="F49" s="19">
        <v>0</v>
      </c>
      <c r="G49" s="19">
        <f t="shared" si="6"/>
        <v>0</v>
      </c>
      <c r="H49" s="36"/>
      <c r="I49" s="21"/>
      <c r="J49" s="21"/>
      <c r="W49" s="7"/>
      <c r="X49" s="7"/>
      <c r="AA49" s="7"/>
      <c r="AB49" s="7"/>
    </row>
    <row r="50" spans="1:30" s="8" customFormat="1" x14ac:dyDescent="0.2">
      <c r="A50" s="24" t="s">
        <v>58</v>
      </c>
      <c r="B50" s="19">
        <v>0</v>
      </c>
      <c r="C50" s="19">
        <v>0</v>
      </c>
      <c r="D50" s="19">
        <f t="shared" si="4"/>
        <v>0</v>
      </c>
      <c r="E50" s="19">
        <v>0</v>
      </c>
      <c r="F50" s="19">
        <v>0</v>
      </c>
      <c r="G50" s="19">
        <f t="shared" si="6"/>
        <v>0</v>
      </c>
      <c r="H50" s="36"/>
      <c r="I50" s="21"/>
      <c r="J50" s="21"/>
      <c r="W50" s="7"/>
      <c r="X50" s="7"/>
      <c r="AA50" s="7"/>
      <c r="AB50" s="7"/>
    </row>
    <row r="51" spans="1:30" s="8" customFormat="1" x14ac:dyDescent="0.2">
      <c r="A51" s="24" t="s">
        <v>59</v>
      </c>
      <c r="B51" s="19">
        <v>0</v>
      </c>
      <c r="C51" s="19">
        <v>0</v>
      </c>
      <c r="D51" s="19">
        <f t="shared" si="4"/>
        <v>0</v>
      </c>
      <c r="E51" s="19">
        <v>0</v>
      </c>
      <c r="F51" s="19">
        <v>0</v>
      </c>
      <c r="G51" s="19">
        <f t="shared" si="6"/>
        <v>0</v>
      </c>
      <c r="H51" s="36"/>
      <c r="I51" s="21"/>
      <c r="J51" s="21"/>
      <c r="W51" s="7"/>
      <c r="X51" s="7"/>
      <c r="AA51" s="7"/>
      <c r="AB51" s="7"/>
    </row>
    <row r="52" spans="1:30" s="32" customFormat="1" x14ac:dyDescent="0.2">
      <c r="A52" s="18" t="s">
        <v>60</v>
      </c>
      <c r="B52" s="30">
        <v>0</v>
      </c>
      <c r="C52" s="30">
        <v>0</v>
      </c>
      <c r="D52" s="30">
        <f>+B52+C52</f>
        <v>0</v>
      </c>
      <c r="E52" s="30">
        <v>0</v>
      </c>
      <c r="F52" s="30">
        <v>0</v>
      </c>
      <c r="G52" s="30">
        <f t="shared" si="6"/>
        <v>0</v>
      </c>
      <c r="H52" s="45"/>
      <c r="I52" s="31"/>
      <c r="J52" s="31"/>
      <c r="W52" s="33"/>
      <c r="X52" s="33"/>
      <c r="AA52" s="33"/>
      <c r="AB52" s="33"/>
    </row>
    <row r="53" spans="1:30" s="8" customFormat="1" x14ac:dyDescent="0.2">
      <c r="A53" s="24" t="s">
        <v>61</v>
      </c>
      <c r="B53" s="19">
        <v>0</v>
      </c>
      <c r="C53" s="19">
        <v>0</v>
      </c>
      <c r="D53" s="19">
        <f t="shared" si="4"/>
        <v>0</v>
      </c>
      <c r="E53" s="19">
        <v>0</v>
      </c>
      <c r="F53" s="19">
        <v>0</v>
      </c>
      <c r="G53" s="19">
        <f t="shared" si="6"/>
        <v>0</v>
      </c>
      <c r="H53" s="36"/>
      <c r="I53" s="21"/>
      <c r="J53" s="21"/>
      <c r="W53" s="7"/>
      <c r="X53" s="7"/>
      <c r="AA53" s="7"/>
      <c r="AB53" s="7"/>
    </row>
    <row r="54" spans="1:30" s="8" customFormat="1" x14ac:dyDescent="0.2">
      <c r="A54" s="24" t="s">
        <v>62</v>
      </c>
      <c r="B54" s="19">
        <v>0</v>
      </c>
      <c r="C54" s="19">
        <v>0</v>
      </c>
      <c r="D54" s="19">
        <f t="shared" si="4"/>
        <v>0</v>
      </c>
      <c r="E54" s="19">
        <v>0</v>
      </c>
      <c r="F54" s="19">
        <v>0</v>
      </c>
      <c r="G54" s="19">
        <f t="shared" si="6"/>
        <v>0</v>
      </c>
      <c r="H54" s="36"/>
      <c r="I54" s="21"/>
      <c r="J54" s="21"/>
      <c r="W54" s="7"/>
      <c r="X54" s="7"/>
      <c r="AA54" s="7"/>
      <c r="AB54" s="7"/>
    </row>
    <row r="55" spans="1:30" s="8" customFormat="1" x14ac:dyDescent="0.2">
      <c r="A55" s="24" t="s">
        <v>63</v>
      </c>
      <c r="B55" s="19">
        <v>0</v>
      </c>
      <c r="C55" s="19">
        <v>0</v>
      </c>
      <c r="D55" s="19">
        <f t="shared" si="4"/>
        <v>0</v>
      </c>
      <c r="E55" s="19">
        <v>0</v>
      </c>
      <c r="F55" s="19">
        <v>0</v>
      </c>
      <c r="G55" s="19">
        <f t="shared" si="6"/>
        <v>0</v>
      </c>
      <c r="H55" s="36"/>
      <c r="I55" s="21"/>
      <c r="J55" s="21"/>
      <c r="W55" s="7"/>
      <c r="X55" s="7"/>
      <c r="AA55" s="7"/>
      <c r="AB55" s="7"/>
    </row>
    <row r="56" spans="1:30" s="32" customFormat="1" x14ac:dyDescent="0.2">
      <c r="A56" s="18" t="s">
        <v>64</v>
      </c>
      <c r="B56" s="30">
        <f t="shared" ref="B56" si="11">SUM(B57:B63)</f>
        <v>0</v>
      </c>
      <c r="C56" s="30">
        <f>SUM(C57:C63)</f>
        <v>5117638.38</v>
      </c>
      <c r="D56" s="30">
        <f>SUM(D57:D63)</f>
        <v>5117638.38</v>
      </c>
      <c r="E56" s="30">
        <f t="shared" ref="E56:F56" si="12">SUM(E57:E63)</f>
        <v>0</v>
      </c>
      <c r="F56" s="30">
        <f t="shared" si="12"/>
        <v>0</v>
      </c>
      <c r="G56" s="30">
        <f>SUM(G57:G63)</f>
        <v>5117638.38</v>
      </c>
      <c r="H56" s="20"/>
      <c r="I56" s="31"/>
      <c r="J56" s="31"/>
      <c r="W56" s="33"/>
      <c r="X56" s="33"/>
      <c r="AA56" s="33"/>
      <c r="AB56" s="33"/>
    </row>
    <row r="57" spans="1:30" s="8" customFormat="1" x14ac:dyDescent="0.2">
      <c r="A57" s="24" t="s">
        <v>65</v>
      </c>
      <c r="B57" s="19">
        <v>0</v>
      </c>
      <c r="C57" s="19">
        <v>0</v>
      </c>
      <c r="D57" s="19">
        <f t="shared" si="4"/>
        <v>0</v>
      </c>
      <c r="E57" s="19">
        <v>0</v>
      </c>
      <c r="F57" s="19">
        <v>0</v>
      </c>
      <c r="G57" s="19">
        <v>0</v>
      </c>
      <c r="H57" s="36"/>
      <c r="I57" s="21"/>
      <c r="J57" s="21"/>
      <c r="W57" s="7"/>
      <c r="X57" s="7"/>
      <c r="AA57" s="7"/>
      <c r="AB57" s="7"/>
      <c r="AC57" s="23"/>
    </row>
    <row r="58" spans="1:30" s="8" customFormat="1" x14ac:dyDescent="0.2">
      <c r="A58" s="24" t="s">
        <v>66</v>
      </c>
      <c r="B58" s="19">
        <v>0</v>
      </c>
      <c r="C58" s="19">
        <v>0</v>
      </c>
      <c r="D58" s="19">
        <f t="shared" si="4"/>
        <v>0</v>
      </c>
      <c r="E58" s="19">
        <v>0</v>
      </c>
      <c r="F58" s="19">
        <v>0</v>
      </c>
      <c r="G58" s="19">
        <v>0</v>
      </c>
      <c r="H58" s="36"/>
      <c r="I58" s="21"/>
      <c r="J58" s="21"/>
      <c r="W58" s="7"/>
      <c r="X58" s="7"/>
      <c r="AA58" s="7"/>
      <c r="AB58" s="7"/>
    </row>
    <row r="59" spans="1:30" s="8" customFormat="1" x14ac:dyDescent="0.2">
      <c r="A59" s="24" t="s">
        <v>67</v>
      </c>
      <c r="B59" s="19">
        <v>0</v>
      </c>
      <c r="C59" s="19">
        <v>0</v>
      </c>
      <c r="D59" s="19">
        <f t="shared" si="4"/>
        <v>0</v>
      </c>
      <c r="E59" s="19">
        <v>0</v>
      </c>
      <c r="F59" s="19">
        <v>0</v>
      </c>
      <c r="G59" s="19">
        <v>0</v>
      </c>
      <c r="H59" s="36"/>
      <c r="I59" s="21"/>
      <c r="J59" s="21"/>
      <c r="W59" s="7"/>
      <c r="X59" s="7"/>
      <c r="AA59" s="7"/>
      <c r="AB59" s="7"/>
    </row>
    <row r="60" spans="1:30" s="8" customFormat="1" x14ac:dyDescent="0.2">
      <c r="A60" s="24" t="s">
        <v>68</v>
      </c>
      <c r="B60" s="19">
        <v>0</v>
      </c>
      <c r="C60" s="19">
        <v>0</v>
      </c>
      <c r="D60" s="19">
        <f t="shared" si="4"/>
        <v>0</v>
      </c>
      <c r="E60" s="19">
        <v>0</v>
      </c>
      <c r="F60" s="19">
        <v>0</v>
      </c>
      <c r="G60" s="19">
        <v>0</v>
      </c>
      <c r="H60" s="36"/>
      <c r="I60" s="21"/>
      <c r="J60" s="21"/>
      <c r="W60" s="7"/>
      <c r="X60" s="7"/>
      <c r="AA60" s="7"/>
      <c r="AB60" s="7"/>
    </row>
    <row r="61" spans="1:30" s="8" customFormat="1" x14ac:dyDescent="0.2">
      <c r="A61" s="24" t="s">
        <v>69</v>
      </c>
      <c r="B61" s="19">
        <v>0</v>
      </c>
      <c r="C61" s="19">
        <v>0</v>
      </c>
      <c r="D61" s="19">
        <f t="shared" si="4"/>
        <v>0</v>
      </c>
      <c r="E61" s="19">
        <v>0</v>
      </c>
      <c r="F61" s="19">
        <v>0</v>
      </c>
      <c r="G61" s="19">
        <v>0</v>
      </c>
      <c r="H61" s="36"/>
      <c r="I61" s="21"/>
      <c r="J61" s="21"/>
      <c r="W61" s="7"/>
      <c r="X61" s="7"/>
      <c r="AA61" s="7"/>
      <c r="AB61" s="7"/>
    </row>
    <row r="62" spans="1:30" s="8" customFormat="1" x14ac:dyDescent="0.2">
      <c r="A62" s="24" t="s">
        <v>70</v>
      </c>
      <c r="B62" s="19">
        <v>0</v>
      </c>
      <c r="C62" s="19">
        <v>0</v>
      </c>
      <c r="D62" s="19">
        <f t="shared" si="4"/>
        <v>0</v>
      </c>
      <c r="E62" s="19">
        <v>0</v>
      </c>
      <c r="F62" s="19">
        <v>0</v>
      </c>
      <c r="G62" s="19">
        <v>0</v>
      </c>
      <c r="H62" s="36"/>
      <c r="I62" s="21"/>
      <c r="J62" s="21"/>
      <c r="W62" s="7"/>
      <c r="X62" s="7"/>
      <c r="AA62" s="7"/>
      <c r="AB62" s="7"/>
    </row>
    <row r="63" spans="1:30" s="8" customFormat="1" x14ac:dyDescent="0.2">
      <c r="A63" s="24" t="s">
        <v>71</v>
      </c>
      <c r="B63" s="19">
        <v>0</v>
      </c>
      <c r="C63" s="19">
        <v>5117638.38</v>
      </c>
      <c r="D63" s="19">
        <f>C63</f>
        <v>5117638.38</v>
      </c>
      <c r="E63" s="19">
        <v>0</v>
      </c>
      <c r="F63" s="19">
        <v>0</v>
      </c>
      <c r="G63" s="19">
        <f>+D63-E63</f>
        <v>5117638.38</v>
      </c>
      <c r="H63" s="36"/>
      <c r="I63" s="21"/>
      <c r="J63" s="21"/>
      <c r="W63" s="7"/>
      <c r="X63" s="7"/>
      <c r="AA63" s="7"/>
      <c r="AB63" s="7"/>
      <c r="AC63" s="7"/>
      <c r="AD63" s="7" t="s">
        <v>72</v>
      </c>
    </row>
    <row r="64" spans="1:30" s="32" customFormat="1" x14ac:dyDescent="0.2">
      <c r="A64" s="18" t="s">
        <v>73</v>
      </c>
      <c r="B64" s="30">
        <v>0</v>
      </c>
      <c r="C64" s="30">
        <v>0</v>
      </c>
      <c r="D64" s="30">
        <f>+B64+C64</f>
        <v>0</v>
      </c>
      <c r="E64" s="30">
        <v>0</v>
      </c>
      <c r="F64" s="30">
        <v>0</v>
      </c>
      <c r="G64" s="30">
        <f>+D64-E64</f>
        <v>0</v>
      </c>
      <c r="H64" s="45"/>
      <c r="I64" s="31"/>
      <c r="J64" s="31"/>
      <c r="W64" s="33"/>
      <c r="X64" s="33"/>
      <c r="AA64" s="33"/>
      <c r="AB64" s="33"/>
      <c r="AC64" s="46"/>
    </row>
    <row r="65" spans="1:29" s="8" customFormat="1" x14ac:dyDescent="0.2">
      <c r="A65" s="24" t="s">
        <v>74</v>
      </c>
      <c r="B65" s="19">
        <v>0</v>
      </c>
      <c r="C65" s="19">
        <v>0</v>
      </c>
      <c r="D65" s="19">
        <f t="shared" ref="D65:D67" si="13">+B65+C65</f>
        <v>0</v>
      </c>
      <c r="E65" s="19">
        <v>0</v>
      </c>
      <c r="F65" s="19">
        <v>0</v>
      </c>
      <c r="G65" s="19">
        <v>0</v>
      </c>
      <c r="H65" s="36"/>
      <c r="I65" s="21"/>
      <c r="J65" s="21"/>
      <c r="W65" s="7"/>
      <c r="X65" s="7"/>
      <c r="AA65" s="7"/>
      <c r="AB65" s="7"/>
    </row>
    <row r="66" spans="1:29" s="8" customFormat="1" x14ac:dyDescent="0.2">
      <c r="A66" s="24" t="s">
        <v>75</v>
      </c>
      <c r="B66" s="19">
        <v>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36"/>
      <c r="I66" s="21"/>
      <c r="J66" s="21"/>
      <c r="W66" s="7"/>
      <c r="X66" s="7"/>
      <c r="AA66" s="7"/>
      <c r="AB66" s="7"/>
      <c r="AC66" s="28"/>
    </row>
    <row r="67" spans="1:29" s="8" customFormat="1" x14ac:dyDescent="0.2">
      <c r="A67" s="24" t="s">
        <v>76</v>
      </c>
      <c r="B67" s="19">
        <v>0</v>
      </c>
      <c r="C67" s="19">
        <v>0</v>
      </c>
      <c r="D67" s="19">
        <f t="shared" si="13"/>
        <v>0</v>
      </c>
      <c r="E67" s="19">
        <v>0</v>
      </c>
      <c r="F67" s="19">
        <v>0</v>
      </c>
      <c r="G67" s="19">
        <v>0</v>
      </c>
      <c r="H67" s="36"/>
      <c r="I67" s="21"/>
      <c r="J67" s="21"/>
      <c r="W67" s="7"/>
      <c r="X67" s="7"/>
      <c r="AA67" s="7"/>
      <c r="AB67" s="7"/>
    </row>
    <row r="68" spans="1:29" s="32" customFormat="1" x14ac:dyDescent="0.2">
      <c r="A68" s="18" t="s">
        <v>77</v>
      </c>
      <c r="B68" s="30">
        <v>0</v>
      </c>
      <c r="C68" s="30">
        <v>0</v>
      </c>
      <c r="D68" s="30">
        <f>+B68+C68</f>
        <v>0</v>
      </c>
      <c r="E68" s="30">
        <v>0</v>
      </c>
      <c r="F68" s="30">
        <v>0</v>
      </c>
      <c r="G68" s="30">
        <f>+D68-E68</f>
        <v>0</v>
      </c>
      <c r="H68" s="45"/>
      <c r="I68" s="31"/>
      <c r="J68" s="31"/>
      <c r="W68" s="33"/>
      <c r="X68" s="33"/>
      <c r="AA68" s="33"/>
      <c r="AB68" s="33"/>
    </row>
    <row r="69" spans="1:29" s="8" customFormat="1" x14ac:dyDescent="0.2">
      <c r="A69" s="24" t="s">
        <v>78</v>
      </c>
      <c r="B69" s="19">
        <v>0</v>
      </c>
      <c r="C69" s="19">
        <v>0</v>
      </c>
      <c r="D69" s="19">
        <f t="shared" ref="D69:D75" si="14">+B69+C69</f>
        <v>0</v>
      </c>
      <c r="E69" s="19">
        <v>0</v>
      </c>
      <c r="F69" s="19">
        <v>0</v>
      </c>
      <c r="G69" s="19">
        <v>0</v>
      </c>
      <c r="H69" s="36"/>
      <c r="I69" s="21"/>
      <c r="J69" s="21"/>
      <c r="W69" s="7"/>
      <c r="X69" s="7"/>
      <c r="AA69" s="7"/>
      <c r="AB69" s="7"/>
      <c r="AC69" s="47"/>
    </row>
    <row r="70" spans="1:29" s="8" customFormat="1" x14ac:dyDescent="0.2">
      <c r="A70" s="24" t="s">
        <v>79</v>
      </c>
      <c r="B70" s="19">
        <v>0</v>
      </c>
      <c r="C70" s="19">
        <v>0</v>
      </c>
      <c r="D70" s="19">
        <f t="shared" si="14"/>
        <v>0</v>
      </c>
      <c r="E70" s="19">
        <v>0</v>
      </c>
      <c r="F70" s="19">
        <v>0</v>
      </c>
      <c r="G70" s="19">
        <v>0</v>
      </c>
      <c r="H70" s="36"/>
      <c r="I70" s="21"/>
      <c r="J70" s="21"/>
      <c r="W70" s="7"/>
      <c r="X70" s="7"/>
      <c r="AA70" s="7"/>
      <c r="AB70" s="7"/>
    </row>
    <row r="71" spans="1:29" s="8" customFormat="1" x14ac:dyDescent="0.2">
      <c r="A71" s="24" t="s">
        <v>80</v>
      </c>
      <c r="B71" s="19">
        <v>0</v>
      </c>
      <c r="C71" s="19">
        <v>0</v>
      </c>
      <c r="D71" s="19">
        <f t="shared" si="14"/>
        <v>0</v>
      </c>
      <c r="E71" s="19">
        <v>0</v>
      </c>
      <c r="F71" s="19">
        <v>0</v>
      </c>
      <c r="G71" s="19">
        <v>0</v>
      </c>
      <c r="H71" s="36"/>
      <c r="I71" s="21"/>
      <c r="J71" s="21"/>
      <c r="W71" s="7"/>
      <c r="X71" s="7"/>
      <c r="AA71" s="7"/>
      <c r="AB71" s="7"/>
    </row>
    <row r="72" spans="1:29" s="8" customFormat="1" x14ac:dyDescent="0.2">
      <c r="A72" s="24" t="s">
        <v>81</v>
      </c>
      <c r="B72" s="19">
        <v>0</v>
      </c>
      <c r="C72" s="19">
        <v>0</v>
      </c>
      <c r="D72" s="19">
        <f t="shared" si="14"/>
        <v>0</v>
      </c>
      <c r="E72" s="19">
        <v>0</v>
      </c>
      <c r="F72" s="19">
        <v>0</v>
      </c>
      <c r="G72" s="19">
        <v>0</v>
      </c>
      <c r="H72" s="36"/>
      <c r="I72" s="21"/>
      <c r="J72" s="21"/>
      <c r="W72" s="7"/>
      <c r="X72" s="7"/>
      <c r="AA72" s="7"/>
      <c r="AB72" s="7"/>
    </row>
    <row r="73" spans="1:29" s="8" customFormat="1" x14ac:dyDescent="0.2">
      <c r="A73" s="24" t="s">
        <v>82</v>
      </c>
      <c r="B73" s="19">
        <v>0</v>
      </c>
      <c r="C73" s="19">
        <v>0</v>
      </c>
      <c r="D73" s="19">
        <f t="shared" si="14"/>
        <v>0</v>
      </c>
      <c r="E73" s="19">
        <v>0</v>
      </c>
      <c r="F73" s="19">
        <v>0</v>
      </c>
      <c r="G73" s="19">
        <v>0</v>
      </c>
      <c r="H73" s="36"/>
      <c r="I73" s="21"/>
      <c r="J73" s="21"/>
      <c r="W73" s="7"/>
      <c r="X73" s="7"/>
      <c r="AA73" s="7"/>
      <c r="AB73" s="7"/>
    </row>
    <row r="74" spans="1:29" s="8" customFormat="1" x14ac:dyDescent="0.2">
      <c r="A74" s="24" t="s">
        <v>83</v>
      </c>
      <c r="B74" s="19">
        <v>0</v>
      </c>
      <c r="C74" s="19">
        <v>0</v>
      </c>
      <c r="D74" s="19">
        <f t="shared" si="14"/>
        <v>0</v>
      </c>
      <c r="E74" s="19">
        <v>0</v>
      </c>
      <c r="F74" s="19">
        <v>0</v>
      </c>
      <c r="G74" s="19">
        <v>0</v>
      </c>
      <c r="H74" s="36"/>
      <c r="I74" s="21"/>
      <c r="J74" s="21"/>
      <c r="W74" s="7"/>
      <c r="X74" s="7"/>
      <c r="AA74" s="7"/>
      <c r="AB74" s="7"/>
    </row>
    <row r="75" spans="1:29" s="8" customFormat="1" x14ac:dyDescent="0.2">
      <c r="A75" s="48" t="s">
        <v>84</v>
      </c>
      <c r="B75" s="19">
        <v>0</v>
      </c>
      <c r="C75" s="19">
        <v>0</v>
      </c>
      <c r="D75" s="19">
        <f t="shared" si="14"/>
        <v>0</v>
      </c>
      <c r="E75" s="19">
        <v>0</v>
      </c>
      <c r="F75" s="19">
        <v>0</v>
      </c>
      <c r="G75" s="19">
        <v>0</v>
      </c>
      <c r="H75" s="36"/>
      <c r="I75" s="21"/>
      <c r="J75" s="21"/>
      <c r="W75" s="7"/>
      <c r="X75" s="7"/>
      <c r="AA75" s="7"/>
      <c r="AB75" s="7"/>
    </row>
    <row r="76" spans="1:29" s="8" customFormat="1" x14ac:dyDescent="0.2">
      <c r="A76" s="49" t="s">
        <v>85</v>
      </c>
      <c r="B76" s="50">
        <f>B4+B12+B22+B32+B42+B52+B56+B64+B68</f>
        <v>0</v>
      </c>
      <c r="C76" s="50">
        <f>C4+C12+C22+C32+C42+C52+C56+C64+C68</f>
        <v>115465949.48999999</v>
      </c>
      <c r="D76" s="50">
        <f t="shared" ref="D76" si="15">D4+D12+D22+D32+D42+D52+D56+D64+D68</f>
        <v>115465949.48999999</v>
      </c>
      <c r="E76" s="50">
        <f>E4+E12+E22+E32+E42+E52+E56+E64+E68</f>
        <v>102977495.95999999</v>
      </c>
      <c r="F76" s="50">
        <f>F4+F12+F22+F32+F42+F52+F56+F64+F68</f>
        <v>102883019.34999999</v>
      </c>
      <c r="G76" s="50">
        <f>G4+G12+G22+G32+G42+G52+G56+G64+G68</f>
        <v>12488453.530000005</v>
      </c>
      <c r="H76" s="20"/>
      <c r="I76" s="21"/>
      <c r="J76" s="21"/>
      <c r="O76" s="22" t="e">
        <v>#REF!</v>
      </c>
      <c r="P76" s="22" t="e">
        <v>#REF!</v>
      </c>
      <c r="Q76" s="22">
        <v>929779.83000000007</v>
      </c>
      <c r="R76" s="22">
        <v>851487.75</v>
      </c>
      <c r="W76" s="7"/>
      <c r="X76" s="7"/>
      <c r="AA76" s="51">
        <f>+G76-'[1]0312_ESF_PEGT_FAC_2402'!B5</f>
        <v>-8031704.3999999948</v>
      </c>
      <c r="AB76" s="7"/>
    </row>
    <row r="77" spans="1:29" s="8" customFormat="1" x14ac:dyDescent="0.2">
      <c r="A77" s="52" t="s">
        <v>86</v>
      </c>
      <c r="B77" s="52"/>
      <c r="C77" s="52"/>
      <c r="D77" s="52"/>
      <c r="E77" s="52"/>
      <c r="F77" s="52"/>
      <c r="G77" s="52"/>
      <c r="H77" s="53"/>
      <c r="I77" s="21"/>
      <c r="J77" s="21"/>
      <c r="Q77" s="22"/>
      <c r="W77" s="7">
        <v>2150000.0000000005</v>
      </c>
      <c r="X77" s="7"/>
      <c r="AA77" s="7">
        <f>+'[1]0312_ESF_PEGT_FAC_2402'!E5</f>
        <v>223859.88</v>
      </c>
      <c r="AB77" s="7"/>
    </row>
    <row r="78" spans="1:29" s="8" customFormat="1" x14ac:dyDescent="0.2">
      <c r="C78" s="31"/>
      <c r="D78" s="21">
        <f>+C76-D76</f>
        <v>0</v>
      </c>
      <c r="E78" s="21"/>
      <c r="F78" s="21"/>
      <c r="G78" s="21"/>
      <c r="H78" s="21"/>
      <c r="I78" s="21"/>
      <c r="J78" s="21"/>
      <c r="W78" s="7"/>
      <c r="X78" s="7"/>
      <c r="AA78" s="7">
        <f>+AA76+AA77</f>
        <v>-7807844.5199999949</v>
      </c>
      <c r="AB78" s="7"/>
      <c r="AC78" s="44">
        <f>+G76+F91</f>
        <v>12712313.410000006</v>
      </c>
    </row>
    <row r="79" spans="1:29" s="8" customFormat="1" x14ac:dyDescent="0.2">
      <c r="C79" s="21"/>
      <c r="D79" s="21"/>
      <c r="E79" s="21"/>
      <c r="F79" s="31"/>
      <c r="G79" s="21"/>
      <c r="H79" s="21"/>
      <c r="I79" s="21"/>
      <c r="J79" s="21"/>
      <c r="W79" s="7"/>
      <c r="X79" s="7"/>
      <c r="AA79" s="7"/>
      <c r="AB79" s="7"/>
    </row>
    <row r="80" spans="1:29" s="8" customFormat="1" x14ac:dyDescent="0.2">
      <c r="A80" s="54" t="str">
        <f>[1]Hoja2!A1</f>
        <v>Ing. Marisol Suárez Correa</v>
      </c>
      <c r="C80" s="54" t="str">
        <f>[1]Hoja2!C1</f>
        <v xml:space="preserve">C.P. Juan  Lara Centeno </v>
      </c>
      <c r="D80" s="54"/>
      <c r="E80" s="21"/>
      <c r="F80" s="31"/>
      <c r="G80" s="21"/>
      <c r="H80" s="21"/>
      <c r="I80" s="21"/>
      <c r="J80" s="21"/>
      <c r="W80" s="7"/>
      <c r="X80" s="7"/>
      <c r="AA80" s="7"/>
      <c r="AB80" s="7"/>
    </row>
    <row r="81" spans="1:30" s="8" customFormat="1" x14ac:dyDescent="0.2">
      <c r="A81" s="54" t="str">
        <f>[1]Hoja2!A2</f>
        <v>Presidenta Suplente del Comité</v>
      </c>
      <c r="C81" s="54" t="str">
        <f>[1]Hoja2!C2</f>
        <v xml:space="preserve">Dirección de Control y Seguimiento de Fideicomisos </v>
      </c>
      <c r="D81" s="54"/>
      <c r="E81" s="21"/>
      <c r="F81" s="31"/>
      <c r="G81" s="21"/>
      <c r="H81" s="21"/>
      <c r="I81" s="21"/>
      <c r="J81" s="21"/>
      <c r="W81" s="7"/>
      <c r="X81" s="7"/>
      <c r="AA81" s="7"/>
      <c r="AB81" s="7"/>
    </row>
    <row r="82" spans="1:30" s="8" customFormat="1" x14ac:dyDescent="0.2">
      <c r="C82" s="21"/>
      <c r="D82" s="21"/>
      <c r="E82" s="21"/>
      <c r="F82" s="31"/>
      <c r="G82" s="21"/>
      <c r="H82" s="21"/>
      <c r="I82" s="21"/>
      <c r="J82" s="21"/>
      <c r="W82" s="7"/>
      <c r="X82" s="7"/>
      <c r="AA82" s="7"/>
      <c r="AB82" s="7"/>
    </row>
    <row r="83" spans="1:30" s="8" customFormat="1" x14ac:dyDescent="0.2">
      <c r="C83" s="21"/>
      <c r="D83" s="21"/>
      <c r="E83" s="21"/>
      <c r="F83" s="31"/>
      <c r="G83" s="21"/>
      <c r="H83" s="21"/>
      <c r="I83" s="21"/>
      <c r="J83" s="21"/>
      <c r="W83" s="7"/>
      <c r="X83" s="7"/>
      <c r="AA83" s="7"/>
      <c r="AB83" s="7"/>
    </row>
    <row r="84" spans="1:30" s="8" customFormat="1" x14ac:dyDescent="0.2">
      <c r="C84" s="21"/>
      <c r="D84" s="21"/>
      <c r="E84" s="21"/>
      <c r="F84" s="31"/>
      <c r="G84" s="21"/>
      <c r="H84" s="21"/>
      <c r="I84" s="21"/>
      <c r="J84" s="21"/>
      <c r="W84" s="7"/>
      <c r="X84" s="7"/>
      <c r="AA84" s="7"/>
      <c r="AB84" s="7"/>
    </row>
    <row r="85" spans="1:30" s="8" customFormat="1" x14ac:dyDescent="0.2">
      <c r="C85" s="21"/>
      <c r="D85" s="21"/>
      <c r="E85" s="21"/>
      <c r="F85" s="31"/>
      <c r="G85" s="21"/>
      <c r="H85" s="21"/>
      <c r="I85" s="21"/>
      <c r="J85" s="21"/>
      <c r="W85" s="7"/>
      <c r="X85" s="7"/>
      <c r="AA85" s="7"/>
      <c r="AB85" s="7"/>
    </row>
    <row r="86" spans="1:30" s="8" customFormat="1" hidden="1" x14ac:dyDescent="0.2">
      <c r="C86" s="21"/>
      <c r="D86" s="21"/>
      <c r="E86" s="21"/>
      <c r="F86" s="31"/>
      <c r="G86" s="21"/>
      <c r="H86" s="21"/>
      <c r="I86" s="21"/>
      <c r="J86" s="21"/>
      <c r="W86" s="7"/>
      <c r="X86" s="7"/>
      <c r="AA86" s="7"/>
      <c r="AB86" s="7"/>
    </row>
    <row r="87" spans="1:30" s="8" customFormat="1" hidden="1" x14ac:dyDescent="0.2">
      <c r="C87" s="21"/>
      <c r="D87" s="21"/>
      <c r="E87" s="21"/>
      <c r="F87" s="31"/>
      <c r="G87" s="21"/>
      <c r="H87" s="21"/>
      <c r="I87" s="21"/>
      <c r="J87" s="21"/>
      <c r="W87" s="7"/>
      <c r="X87" s="7"/>
      <c r="AA87" s="7"/>
      <c r="AB87" s="7"/>
    </row>
    <row r="88" spans="1:30" s="8" customFormat="1" hidden="1" x14ac:dyDescent="0.2">
      <c r="A88" s="55"/>
      <c r="B88" s="56"/>
      <c r="C88" s="57"/>
      <c r="D88" s="57"/>
      <c r="E88" s="56"/>
      <c r="F88" s="44"/>
      <c r="I88" s="21"/>
      <c r="J88" s="21"/>
      <c r="W88" s="7"/>
      <c r="X88" s="7"/>
      <c r="AA88" s="7"/>
      <c r="AB88" s="7"/>
    </row>
    <row r="89" spans="1:30" s="59" customFormat="1" hidden="1" x14ac:dyDescent="0.2">
      <c r="A89" s="58"/>
      <c r="B89" s="56"/>
      <c r="C89" s="56"/>
      <c r="D89" s="56"/>
      <c r="E89" s="56"/>
      <c r="W89" s="60"/>
      <c r="X89" s="60"/>
      <c r="AA89" s="60"/>
      <c r="AB89" s="60"/>
    </row>
    <row r="90" spans="1:30" s="59" customFormat="1" hidden="1" x14ac:dyDescent="0.2">
      <c r="E90" s="61"/>
      <c r="F90" s="21">
        <f>+E76-F76</f>
        <v>94476.609999999404</v>
      </c>
      <c r="G90" s="21" t="s">
        <v>87</v>
      </c>
      <c r="H90" s="21"/>
      <c r="I90" s="21"/>
      <c r="J90" s="21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7"/>
      <c r="X90" s="7"/>
      <c r="Y90" s="8"/>
      <c r="Z90" s="8"/>
      <c r="AA90" s="7">
        <f>+AA88+AA89</f>
        <v>0</v>
      </c>
      <c r="AB90" s="7"/>
      <c r="AC90" s="8"/>
    </row>
    <row r="91" spans="1:30" s="8" customFormat="1" hidden="1" x14ac:dyDescent="0.2">
      <c r="E91" s="62"/>
      <c r="F91" s="31">
        <f>'[1]0312_ESF_PEGT_FAC_2402'!E5</f>
        <v>223859.88</v>
      </c>
      <c r="G91" s="21" t="s">
        <v>88</v>
      </c>
      <c r="H91" s="21"/>
      <c r="I91" s="21"/>
      <c r="J91" s="21"/>
      <c r="W91" s="7"/>
      <c r="X91" s="7"/>
      <c r="AA91" s="7"/>
      <c r="AB91" s="7"/>
    </row>
    <row r="92" spans="1:30" s="8" customFormat="1" hidden="1" x14ac:dyDescent="0.2">
      <c r="E92" s="62"/>
      <c r="F92" s="44">
        <f>+F90-F91</f>
        <v>-129383.2700000006</v>
      </c>
      <c r="G92" s="8" t="s">
        <v>10</v>
      </c>
      <c r="I92" s="21"/>
      <c r="J92" s="21"/>
      <c r="W92" s="7"/>
      <c r="X92" s="7"/>
      <c r="AA92" s="7"/>
      <c r="AB92" s="7"/>
      <c r="AD92" s="7"/>
    </row>
    <row r="93" spans="1:30" s="8" customFormat="1" hidden="1" x14ac:dyDescent="0.2">
      <c r="D93" s="7"/>
      <c r="E93" s="7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  <c r="W93" s="60"/>
      <c r="X93" s="60"/>
      <c r="Y93" s="59"/>
      <c r="Z93" s="59"/>
      <c r="AA93" s="60"/>
      <c r="AB93" s="60"/>
      <c r="AC93" s="59"/>
    </row>
    <row r="94" spans="1:30" s="8" customFormat="1" hidden="1" x14ac:dyDescent="0.2">
      <c r="D94" s="7"/>
      <c r="E94" s="7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60"/>
      <c r="X94" s="60"/>
      <c r="Y94" s="59"/>
      <c r="Z94" s="59"/>
      <c r="AA94" s="60"/>
      <c r="AB94" s="60"/>
      <c r="AC94" s="59"/>
      <c r="AD94" s="44"/>
    </row>
    <row r="95" spans="1:30" s="8" customFormat="1" hidden="1" x14ac:dyDescent="0.2">
      <c r="D95" s="7"/>
      <c r="E95" s="60"/>
      <c r="I95" s="21"/>
      <c r="J95" s="21"/>
      <c r="W95" s="7"/>
      <c r="X95" s="7"/>
      <c r="AA95" s="7"/>
      <c r="AB95" s="7"/>
    </row>
    <row r="96" spans="1:30" s="8" customFormat="1" hidden="1" x14ac:dyDescent="0.2">
      <c r="C96" s="63"/>
      <c r="D96" s="7"/>
      <c r="E96" s="60"/>
      <c r="F96" s="44">
        <f>'[1]0312_ESF_PEGT_FAC_2402'!B5</f>
        <v>20520157.93</v>
      </c>
      <c r="G96" s="8" t="s">
        <v>89</v>
      </c>
      <c r="I96" s="21"/>
      <c r="J96" s="21"/>
      <c r="W96" s="7"/>
      <c r="X96" s="7"/>
      <c r="AA96" s="7"/>
      <c r="AB96" s="7"/>
      <c r="AD96" s="44"/>
    </row>
    <row r="97" spans="4:30" s="8" customFormat="1" hidden="1" x14ac:dyDescent="0.2">
      <c r="D97" s="7"/>
      <c r="E97" s="60"/>
      <c r="F97" s="22"/>
      <c r="I97" s="21"/>
      <c r="J97" s="21"/>
      <c r="W97" s="7"/>
      <c r="X97" s="7"/>
      <c r="AA97" s="7"/>
      <c r="AB97" s="7"/>
      <c r="AD97" s="44"/>
    </row>
    <row r="98" spans="4:30" s="8" customFormat="1" hidden="1" x14ac:dyDescent="0.2">
      <c r="D98" s="7"/>
      <c r="E98" s="60"/>
      <c r="F98" s="44"/>
      <c r="I98" s="21"/>
      <c r="J98" s="21"/>
      <c r="W98" s="7"/>
      <c r="X98" s="7"/>
      <c r="AA98" s="7"/>
      <c r="AB98" s="7"/>
      <c r="AD98" s="44"/>
    </row>
    <row r="99" spans="4:30" s="8" customFormat="1" hidden="1" x14ac:dyDescent="0.2">
      <c r="D99" s="7"/>
      <c r="E99" s="60"/>
      <c r="F99" s="60">
        <f>+G76+F90</f>
        <v>12582930.140000004</v>
      </c>
      <c r="I99" s="21"/>
      <c r="J99" s="21"/>
      <c r="W99" s="7"/>
      <c r="X99" s="7"/>
      <c r="AA99" s="7"/>
      <c r="AB99" s="7"/>
      <c r="AD99" s="47"/>
    </row>
    <row r="100" spans="4:30" s="8" customFormat="1" hidden="1" x14ac:dyDescent="0.2">
      <c r="E100" s="64"/>
      <c r="F100" s="60"/>
      <c r="I100" s="21"/>
      <c r="J100" s="21"/>
      <c r="W100" s="7"/>
      <c r="X100" s="7"/>
      <c r="AA100" s="7"/>
      <c r="AB100" s="7"/>
    </row>
    <row r="101" spans="4:30" s="8" customFormat="1" hidden="1" x14ac:dyDescent="0.2">
      <c r="E101" s="65"/>
      <c r="F101" s="66">
        <f>+F96-F99</f>
        <v>7937227.7899999954</v>
      </c>
      <c r="G101" s="67" t="s">
        <v>90</v>
      </c>
      <c r="H101" s="67"/>
      <c r="I101" s="68"/>
      <c r="J101" s="68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9"/>
      <c r="X101" s="69"/>
      <c r="Y101" s="67"/>
      <c r="Z101" s="67"/>
      <c r="AA101" s="69"/>
      <c r="AB101" s="69"/>
      <c r="AC101" s="67"/>
      <c r="AD101" s="8" t="s">
        <v>91</v>
      </c>
    </row>
    <row r="102" spans="4:30" s="8" customFormat="1" hidden="1" x14ac:dyDescent="0.2">
      <c r="E102" s="64"/>
      <c r="F102" s="60"/>
      <c r="I102" s="21"/>
      <c r="J102" s="21"/>
      <c r="W102" s="7"/>
      <c r="X102" s="7"/>
      <c r="AA102" s="7"/>
      <c r="AB102" s="7"/>
    </row>
    <row r="103" spans="4:30" s="8" customFormat="1" hidden="1" x14ac:dyDescent="0.2">
      <c r="E103" s="64"/>
      <c r="F103" s="60">
        <f>+'[1]0321_EAI PARA ASEG'!D11+'[1]0321_EAI PARA ASEG'!D12-'[1]0321_EAI PARA ASEG'!F11-'[1]0321_EAI PARA ASEG'!F12</f>
        <v>2621313.0000000075</v>
      </c>
      <c r="I103" s="21"/>
      <c r="J103" s="21"/>
      <c r="W103" s="7"/>
      <c r="X103" s="7"/>
      <c r="AA103" s="7"/>
      <c r="AB103" s="7"/>
    </row>
    <row r="104" spans="4:30" s="8" customFormat="1" hidden="1" x14ac:dyDescent="0.2">
      <c r="E104" s="64"/>
      <c r="F104" s="60"/>
      <c r="I104" s="21"/>
      <c r="J104" s="21"/>
      <c r="W104" s="7"/>
      <c r="X104" s="7"/>
      <c r="AA104" s="7"/>
      <c r="AB104" s="7"/>
    </row>
    <row r="105" spans="4:30" s="8" customFormat="1" hidden="1" x14ac:dyDescent="0.2">
      <c r="E105" s="64"/>
      <c r="F105" s="60"/>
      <c r="I105" s="21"/>
      <c r="J105" s="21"/>
      <c r="W105" s="7"/>
      <c r="X105" s="7"/>
      <c r="AA105" s="7"/>
      <c r="AB105" s="7"/>
    </row>
    <row r="106" spans="4:30" s="8" customFormat="1" hidden="1" x14ac:dyDescent="0.2">
      <c r="E106" s="64"/>
      <c r="F106" s="60"/>
      <c r="I106" s="21"/>
      <c r="J106" s="21"/>
      <c r="W106" s="7"/>
      <c r="X106" s="7"/>
      <c r="AA106" s="7"/>
      <c r="AB106" s="7"/>
    </row>
    <row r="107" spans="4:30" hidden="1" x14ac:dyDescent="0.2">
      <c r="E107" s="70"/>
      <c r="F107" s="71"/>
    </row>
    <row r="108" spans="4:30" hidden="1" x14ac:dyDescent="0.2">
      <c r="E108" s="70"/>
      <c r="F108" s="71"/>
    </row>
    <row r="109" spans="4:30" hidden="1" x14ac:dyDescent="0.2">
      <c r="E109" s="70"/>
      <c r="F109" s="71"/>
    </row>
    <row r="110" spans="4:30" hidden="1" x14ac:dyDescent="0.2"/>
    <row r="113" spans="3:7" x14ac:dyDescent="0.2">
      <c r="C113" s="42"/>
      <c r="D113" s="42"/>
      <c r="E113" s="42"/>
      <c r="F113" s="42"/>
      <c r="G113" s="42"/>
    </row>
  </sheetData>
  <mergeCells count="5">
    <mergeCell ref="A1:G1"/>
    <mergeCell ref="B2:F2"/>
    <mergeCell ref="G2:G3"/>
    <mergeCell ref="A77:G77"/>
    <mergeCell ref="C88:D88"/>
  </mergeCells>
  <pageMargins left="0" right="0" top="0.74" bottom="0.39" header="0.31496062992125984" footer="0.31496062992125984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COG</vt:lpstr>
      <vt:lpstr>COG!Área_de_impresión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2025-10-15T20:57:00Z</dcterms:created>
  <dcterms:modified xsi:type="dcterms:W3CDTF">2025-10-15T20:57:15Z</dcterms:modified>
</cp:coreProperties>
</file>