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EFE!$A$1:$L$73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72" i="1"/>
  <c r="A72"/>
  <c r="B71"/>
  <c r="A71"/>
  <c r="C45"/>
  <c r="C41"/>
  <c r="B41"/>
  <c r="B36"/>
  <c r="B45" s="1"/>
  <c r="C32"/>
  <c r="B32"/>
  <c r="B21"/>
  <c r="C19"/>
  <c r="B19"/>
  <c r="C18"/>
  <c r="C16" s="1"/>
  <c r="B18"/>
  <c r="B16"/>
  <c r="G14"/>
  <c r="C13"/>
  <c r="B13"/>
  <c r="C12"/>
  <c r="B12"/>
  <c r="C11"/>
  <c r="B11"/>
  <c r="C4"/>
  <c r="B4"/>
  <c r="B33" s="1"/>
  <c r="B61" s="1"/>
  <c r="C33" l="1"/>
  <c r="C61" s="1"/>
  <c r="C65" s="1"/>
  <c r="B35"/>
  <c r="C82" l="1"/>
  <c r="I65"/>
  <c r="B63"/>
  <c r="B65" s="1"/>
  <c r="H65" l="1"/>
  <c r="B82"/>
</calcChain>
</file>

<file path=xl/comments1.xml><?xml version="1.0" encoding="utf-8"?>
<comments xmlns="http://schemas.openxmlformats.org/spreadsheetml/2006/main">
  <authors>
    <author>NOEMI CAMARGO ZAMUDIO</author>
  </authors>
  <commentList>
    <comment ref="B14" authorId="0">
      <text>
        <r>
          <rPr>
            <b/>
            <sz val="9"/>
            <color indexed="81"/>
            <rFont val="Tahoma"/>
            <charset val="1"/>
          </rPr>
          <t>NOEMI CAMARGO ZAMUDIO:</t>
        </r>
        <r>
          <rPr>
            <sz val="9"/>
            <color indexed="81"/>
            <rFont val="Tahoma"/>
            <charset val="1"/>
          </rPr>
          <t xml:space="preserve">
REINTEGRO DE RECURSOS NO EJERCIDOS</t>
        </r>
      </text>
    </comment>
    <comment ref="B32" authorId="0">
      <text>
        <r>
          <rPr>
            <b/>
            <sz val="9"/>
            <color indexed="81"/>
            <rFont val="Tahoma"/>
            <charset val="1"/>
          </rPr>
          <t>NOEMI CAMARGO ZAMUDIO:</t>
        </r>
        <r>
          <rPr>
            <sz val="9"/>
            <color indexed="81"/>
            <rFont val="Tahoma"/>
            <charset val="1"/>
          </rPr>
          <t xml:space="preserve">
16700 TESOFE
2000000 APORTACION 
350000 APORTACION</t>
        </r>
      </text>
    </comment>
  </commentList>
</comments>
</file>

<file path=xl/sharedStrings.xml><?xml version="1.0" encoding="utf-8"?>
<sst xmlns="http://schemas.openxmlformats.org/spreadsheetml/2006/main" count="58" uniqueCount="50">
  <si>
    <t xml:space="preserve">
Fideicomiso de Alianza Para el Campo de Guanajuato &lt;&lt;ALCAMPO&gt;&gt;
Estado de Flujos de Efectivo
Del 01 de enero al 30 de Junio de 2025                                                                                                                                           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</si>
  <si>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</si>
  <si>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</si>
  <si>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</si>
  <si>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</si>
  <si>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</si>
  <si>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</si>
  <si>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</si>
  <si>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</si>
  <si>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</si>
  <si>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</si>
  <si>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</si>
  <si>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</si>
  <si>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</si>
  <si>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</si>
  <si>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</si>
  <si>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</si>
  <si>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</si>
  <si>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</si>
  <si>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</si>
  <si>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</si>
  <si>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</si>
  <si>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</si>
  <si>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</si>
  <si>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</si>
  <si>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</si>
  <si>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</si>
  <si>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</si>
  <si>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</si>
  <si>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</si>
  <si>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</si>
  <si>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</si>
  <si>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</si>
  <si>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</si>
  <si>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</si>
  <si>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</si>
  <si>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</si>
  <si>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</si>
  <si>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</si>
  <si>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</si>
  <si>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</si>
  <si>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</si>
  <si>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</si>
  <si>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</si>
  <si>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</si>
  <si>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</si>
  <si>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</si>
  <si>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</si>
  <si>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</si>
  <si>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
son responsabilidad del emisor”.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</si>
</sst>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7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4" fontId="20" fillId="0" borderId="0" applyFont="0" applyFill="0" applyBorder="0" applyAlignment="0" applyProtection="0"/>
    <xf numFmtId="166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28" fillId="36" borderId="16" applyNumberFormat="0" applyAlignment="0" applyProtection="0"/>
    <xf numFmtId="0" fontId="11" fillId="6" borderId="4" applyNumberFormat="0" applyAlignment="0" applyProtection="0"/>
    <xf numFmtId="0" fontId="28" fillId="36" borderId="16" applyNumberFormat="0" applyAlignment="0" applyProtection="0"/>
    <xf numFmtId="0" fontId="28" fillId="36" borderId="16" applyNumberFormat="0" applyAlignment="0" applyProtection="0"/>
    <xf numFmtId="0" fontId="28" fillId="36" borderId="16" applyNumberFormat="0" applyAlignment="0" applyProtection="0"/>
    <xf numFmtId="0" fontId="28" fillId="36" borderId="16" applyNumberFormat="0" applyAlignment="0" applyProtection="0"/>
    <xf numFmtId="0" fontId="29" fillId="37" borderId="17" applyNumberFormat="0" applyAlignment="0" applyProtection="0"/>
    <xf numFmtId="0" fontId="13" fillId="7" borderId="7" applyNumberFormat="0" applyAlignment="0" applyProtection="0"/>
    <xf numFmtId="0" fontId="30" fillId="0" borderId="18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2" fillId="38" borderId="16" applyNumberFormat="0" applyAlignment="0" applyProtection="0"/>
    <xf numFmtId="0" fontId="9" fillId="5" borderId="4" applyNumberFormat="0" applyAlignment="0" applyProtection="0"/>
    <xf numFmtId="0" fontId="32" fillId="38" borderId="16" applyNumberFormat="0" applyAlignment="0" applyProtection="0"/>
    <xf numFmtId="0" fontId="32" fillId="38" borderId="16" applyNumberFormat="0" applyAlignment="0" applyProtection="0"/>
    <xf numFmtId="0" fontId="32" fillId="38" borderId="16" applyNumberFormat="0" applyAlignment="0" applyProtection="0"/>
    <xf numFmtId="0" fontId="32" fillId="38" borderId="16" applyNumberFormat="0" applyAlignment="0" applyProtection="0"/>
    <xf numFmtId="167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>
      <alignment vertical="center"/>
    </xf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36" borderId="20" applyNumberFormat="0" applyAlignment="0" applyProtection="0"/>
    <xf numFmtId="0" fontId="10" fillId="6" borderId="5" applyNumberFormat="0" applyAlignment="0" applyProtection="0"/>
    <xf numFmtId="0" fontId="46" fillId="36" borderId="20" applyNumberFormat="0" applyAlignment="0" applyProtection="0"/>
    <xf numFmtId="0" fontId="46" fillId="36" borderId="20" applyNumberFormat="0" applyAlignment="0" applyProtection="0"/>
    <xf numFmtId="0" fontId="46" fillId="36" borderId="20" applyNumberFormat="0" applyAlignment="0" applyProtection="0"/>
    <xf numFmtId="0" fontId="46" fillId="36" borderId="20" applyNumberFormat="0" applyAlignment="0" applyProtection="0"/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8" fillId="42" borderId="21" applyNumberFormat="0" applyProtection="0">
      <alignment horizontal="center" vertical="center" wrapText="1"/>
    </xf>
    <xf numFmtId="4" fontId="48" fillId="42" borderId="21" applyNumberFormat="0" applyProtection="0">
      <alignment horizontal="center" vertical="center" wrapText="1"/>
    </xf>
    <xf numFmtId="4" fontId="48" fillId="42" borderId="21" applyNumberFormat="0" applyProtection="0">
      <alignment horizontal="center" vertical="center" wrapText="1"/>
    </xf>
    <xf numFmtId="4" fontId="48" fillId="42" borderId="21" applyNumberFormat="0" applyProtection="0">
      <alignment horizontal="center" vertical="center" wrapText="1"/>
    </xf>
    <xf numFmtId="4" fontId="48" fillId="42" borderId="21" applyNumberFormat="0" applyProtection="0">
      <alignment horizontal="center" vertical="center" wrapText="1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50" fillId="43" borderId="21" applyNumberFormat="0" applyProtection="0">
      <alignment horizontal="center" vertical="center" wrapText="1"/>
    </xf>
    <xf numFmtId="4" fontId="50" fillId="43" borderId="21" applyNumberFormat="0" applyProtection="0">
      <alignment horizontal="center" vertical="center" wrapText="1"/>
    </xf>
    <xf numFmtId="4" fontId="50" fillId="43" borderId="21" applyNumberFormat="0" applyProtection="0">
      <alignment horizontal="center" vertical="center" wrapText="1"/>
    </xf>
    <xf numFmtId="4" fontId="50" fillId="43" borderId="21" applyNumberFormat="0" applyProtection="0">
      <alignment horizontal="center" vertical="center" wrapText="1"/>
    </xf>
    <xf numFmtId="4" fontId="50" fillId="43" borderId="21" applyNumberFormat="0" applyProtection="0">
      <alignment horizontal="center" vertical="center" wrapText="1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9" fillId="41" borderId="21" applyNumberFormat="0" applyProtection="0">
      <alignment vertical="center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wrapText="1"/>
    </xf>
    <xf numFmtId="4" fontId="51" fillId="42" borderId="21" applyNumberFormat="0" applyProtection="0">
      <alignment horizontal="left" vertical="center" wrapText="1"/>
    </xf>
    <xf numFmtId="4" fontId="51" fillId="42" borderId="21" applyNumberFormat="0" applyProtection="0">
      <alignment horizontal="left" vertical="center" wrapText="1"/>
    </xf>
    <xf numFmtId="4" fontId="51" fillId="42" borderId="21" applyNumberFormat="0" applyProtection="0">
      <alignment horizontal="left" vertical="center" wrapText="1"/>
    </xf>
    <xf numFmtId="4" fontId="51" fillId="42" borderId="21" applyNumberFormat="0" applyProtection="0">
      <alignment horizontal="left" vertical="center" wrapText="1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4" fontId="47" fillId="41" borderId="21" applyNumberFormat="0" applyProtection="0">
      <alignment horizontal="left" vertical="center" indent="1"/>
    </xf>
    <xf numFmtId="0" fontId="47" fillId="41" borderId="21" applyNumberFormat="0" applyProtection="0">
      <alignment horizontal="left" vertical="top" indent="1"/>
    </xf>
    <xf numFmtId="0" fontId="47" fillId="41" borderId="21" applyNumberFormat="0" applyProtection="0">
      <alignment horizontal="left" vertical="top" indent="1"/>
    </xf>
    <xf numFmtId="0" fontId="47" fillId="41" borderId="21" applyNumberFormat="0" applyProtection="0">
      <alignment horizontal="left" vertical="top" indent="1"/>
    </xf>
    <xf numFmtId="0" fontId="47" fillId="41" borderId="21" applyNumberFormat="0" applyProtection="0">
      <alignment horizontal="left" vertical="top" indent="1"/>
    </xf>
    <xf numFmtId="0" fontId="47" fillId="41" borderId="21" applyNumberFormat="0" applyProtection="0">
      <alignment horizontal="left" vertical="top" indent="1"/>
    </xf>
    <xf numFmtId="4" fontId="47" fillId="44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indent="1"/>
    </xf>
    <xf numFmtId="4" fontId="52" fillId="45" borderId="0" applyNumberFormat="0" applyProtection="0">
      <alignment horizontal="left" vertical="center" wrapText="1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4" fillId="47" borderId="21" applyNumberFormat="0" applyProtection="0">
      <alignment horizontal="right" vertical="center"/>
    </xf>
    <xf numFmtId="4" fontId="54" fillId="47" borderId="21" applyNumberFormat="0" applyProtection="0">
      <alignment horizontal="right" vertical="center"/>
    </xf>
    <xf numFmtId="4" fontId="54" fillId="47" borderId="21" applyNumberFormat="0" applyProtection="0">
      <alignment horizontal="right" vertical="center"/>
    </xf>
    <xf numFmtId="4" fontId="54" fillId="47" borderId="21" applyNumberFormat="0" applyProtection="0">
      <alignment horizontal="right" vertical="center"/>
    </xf>
    <xf numFmtId="4" fontId="54" fillId="47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6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4" fillId="49" borderId="21" applyNumberFormat="0" applyProtection="0">
      <alignment horizontal="right" vertical="center"/>
    </xf>
    <xf numFmtId="4" fontId="54" fillId="49" borderId="21" applyNumberFormat="0" applyProtection="0">
      <alignment horizontal="right" vertical="center"/>
    </xf>
    <xf numFmtId="4" fontId="54" fillId="49" borderId="21" applyNumberFormat="0" applyProtection="0">
      <alignment horizontal="right" vertical="center"/>
    </xf>
    <xf numFmtId="4" fontId="54" fillId="49" borderId="21" applyNumberFormat="0" applyProtection="0">
      <alignment horizontal="right" vertical="center"/>
    </xf>
    <xf numFmtId="4" fontId="54" fillId="49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48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4" fillId="51" borderId="21" applyNumberFormat="0" applyProtection="0">
      <alignment horizontal="right" vertical="center"/>
    </xf>
    <xf numFmtId="4" fontId="54" fillId="51" borderId="21" applyNumberFormat="0" applyProtection="0">
      <alignment horizontal="right" vertical="center"/>
    </xf>
    <xf numFmtId="4" fontId="54" fillId="51" borderId="21" applyNumberFormat="0" applyProtection="0">
      <alignment horizontal="right" vertical="center"/>
    </xf>
    <xf numFmtId="4" fontId="54" fillId="51" borderId="21" applyNumberFormat="0" applyProtection="0">
      <alignment horizontal="right" vertical="center"/>
    </xf>
    <xf numFmtId="4" fontId="54" fillId="51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0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4" fillId="53" borderId="21" applyNumberFormat="0" applyProtection="0">
      <alignment horizontal="right" vertical="center"/>
    </xf>
    <xf numFmtId="4" fontId="54" fillId="53" borderId="21" applyNumberFormat="0" applyProtection="0">
      <alignment horizontal="right" vertical="center"/>
    </xf>
    <xf numFmtId="4" fontId="54" fillId="53" borderId="21" applyNumberFormat="0" applyProtection="0">
      <alignment horizontal="right" vertical="center"/>
    </xf>
    <xf numFmtId="4" fontId="54" fillId="53" borderId="21" applyNumberFormat="0" applyProtection="0">
      <alignment horizontal="right" vertical="center"/>
    </xf>
    <xf numFmtId="4" fontId="54" fillId="53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2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4" fillId="55" borderId="21" applyNumberFormat="0" applyProtection="0">
      <alignment horizontal="right" vertical="center"/>
    </xf>
    <xf numFmtId="4" fontId="54" fillId="55" borderId="21" applyNumberFormat="0" applyProtection="0">
      <alignment horizontal="right" vertical="center"/>
    </xf>
    <xf numFmtId="4" fontId="54" fillId="55" borderId="21" applyNumberFormat="0" applyProtection="0">
      <alignment horizontal="right" vertical="center"/>
    </xf>
    <xf numFmtId="4" fontId="54" fillId="55" borderId="21" applyNumberFormat="0" applyProtection="0">
      <alignment horizontal="right" vertical="center"/>
    </xf>
    <xf numFmtId="4" fontId="54" fillId="55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54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42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4" fillId="58" borderId="21" applyNumberFormat="0" applyProtection="0">
      <alignment horizontal="right" vertical="center"/>
    </xf>
    <xf numFmtId="4" fontId="54" fillId="58" borderId="21" applyNumberFormat="0" applyProtection="0">
      <alignment horizontal="right" vertical="center"/>
    </xf>
    <xf numFmtId="4" fontId="54" fillId="58" borderId="21" applyNumberFormat="0" applyProtection="0">
      <alignment horizontal="right" vertical="center"/>
    </xf>
    <xf numFmtId="4" fontId="54" fillId="58" borderId="21" applyNumberFormat="0" applyProtection="0">
      <alignment horizontal="right" vertical="center"/>
    </xf>
    <xf numFmtId="4" fontId="54" fillId="58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7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4" fillId="60" borderId="21" applyNumberFormat="0" applyProtection="0">
      <alignment horizontal="right" vertical="center"/>
    </xf>
    <xf numFmtId="4" fontId="54" fillId="60" borderId="21" applyNumberFormat="0" applyProtection="0">
      <alignment horizontal="right" vertical="center"/>
    </xf>
    <xf numFmtId="4" fontId="54" fillId="60" borderId="21" applyNumberFormat="0" applyProtection="0">
      <alignment horizontal="right" vertical="center"/>
    </xf>
    <xf numFmtId="4" fontId="54" fillId="60" borderId="21" applyNumberFormat="0" applyProtection="0">
      <alignment horizontal="right" vertical="center"/>
    </xf>
    <xf numFmtId="4" fontId="54" fillId="60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59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4" fillId="62" borderId="21" applyNumberFormat="0" applyProtection="0">
      <alignment horizontal="right" vertical="center"/>
    </xf>
    <xf numFmtId="4" fontId="54" fillId="62" borderId="21" applyNumberFormat="0" applyProtection="0">
      <alignment horizontal="right" vertical="center"/>
    </xf>
    <xf numFmtId="4" fontId="54" fillId="62" borderId="21" applyNumberFormat="0" applyProtection="0">
      <alignment horizontal="right" vertical="center"/>
    </xf>
    <xf numFmtId="4" fontId="54" fillId="62" borderId="21" applyNumberFormat="0" applyProtection="0">
      <alignment horizontal="right" vertical="center"/>
    </xf>
    <xf numFmtId="4" fontId="54" fillId="62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53" fillId="61" borderId="21" applyNumberFormat="0" applyProtection="0">
      <alignment horizontal="right" vertical="center"/>
    </xf>
    <xf numFmtId="4" fontId="47" fillId="63" borderId="22" applyNumberFormat="0" applyProtection="0">
      <alignment horizontal="left" vertical="center" indent="1"/>
    </xf>
    <xf numFmtId="4" fontId="47" fillId="63" borderId="22" applyNumberFormat="0" applyProtection="0">
      <alignment horizontal="left" vertical="center" indent="1"/>
    </xf>
    <xf numFmtId="4" fontId="55" fillId="63" borderId="19" applyNumberFormat="0" applyProtection="0">
      <alignment horizontal="left" vertical="center" indent="1"/>
    </xf>
    <xf numFmtId="4" fontId="55" fillId="63" borderId="19" applyNumberFormat="0" applyProtection="0">
      <alignment horizontal="left" vertical="center" indent="1"/>
    </xf>
    <xf numFmtId="4" fontId="55" fillId="63" borderId="19" applyNumberFormat="0" applyProtection="0">
      <alignment horizontal="left" vertical="center" indent="1"/>
    </xf>
    <xf numFmtId="4" fontId="55" fillId="63" borderId="19" applyNumberFormat="0" applyProtection="0">
      <alignment horizontal="left" vertical="center" indent="1"/>
    </xf>
    <xf numFmtId="4" fontId="55" fillId="63" borderId="19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4" fillId="67" borderId="21" applyNumberFormat="0" applyProtection="0">
      <alignment horizontal="right" vertical="center"/>
    </xf>
    <xf numFmtId="4" fontId="54" fillId="67" borderId="21" applyNumberFormat="0" applyProtection="0">
      <alignment horizontal="right" vertical="center"/>
    </xf>
    <xf numFmtId="4" fontId="54" fillId="67" borderId="21" applyNumberFormat="0" applyProtection="0">
      <alignment horizontal="right" vertical="center"/>
    </xf>
    <xf numFmtId="4" fontId="54" fillId="67" borderId="21" applyNumberFormat="0" applyProtection="0">
      <alignment horizontal="right" vertical="center"/>
    </xf>
    <xf numFmtId="4" fontId="54" fillId="67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44" borderId="21" applyNumberFormat="0" applyProtection="0">
      <alignment horizontal="right" vertical="center"/>
    </xf>
    <xf numFmtId="4" fontId="53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4" fillId="70" borderId="23" applyNumberFormat="0" applyProtection="0">
      <alignment vertical="center"/>
    </xf>
    <xf numFmtId="4" fontId="54" fillId="70" borderId="23" applyNumberFormat="0" applyProtection="0">
      <alignment vertical="center"/>
    </xf>
    <xf numFmtId="4" fontId="54" fillId="70" borderId="23" applyNumberFormat="0" applyProtection="0">
      <alignment vertical="center"/>
    </xf>
    <xf numFmtId="4" fontId="54" fillId="70" borderId="23" applyNumberFormat="0" applyProtection="0">
      <alignment vertical="center"/>
    </xf>
    <xf numFmtId="4" fontId="54" fillId="70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3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8" fillId="70" borderId="23" applyNumberFormat="0" applyProtection="0">
      <alignment vertical="center"/>
    </xf>
    <xf numFmtId="4" fontId="58" fillId="70" borderId="23" applyNumberFormat="0" applyProtection="0">
      <alignment vertical="center"/>
    </xf>
    <xf numFmtId="4" fontId="58" fillId="70" borderId="23" applyNumberFormat="0" applyProtection="0">
      <alignment vertical="center"/>
    </xf>
    <xf numFmtId="4" fontId="58" fillId="70" borderId="23" applyNumberFormat="0" applyProtection="0">
      <alignment vertical="center"/>
    </xf>
    <xf numFmtId="4" fontId="58" fillId="70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7" fillId="69" borderId="23" applyNumberFormat="0" applyProtection="0">
      <alignment vertical="center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6" fillId="67" borderId="24" applyNumberFormat="0" applyProtection="0">
      <alignment horizontal="left" vertical="center" indent="1"/>
    </xf>
    <xf numFmtId="4" fontId="56" fillId="67" borderId="24" applyNumberFormat="0" applyProtection="0">
      <alignment horizontal="left" vertical="center" indent="1"/>
    </xf>
    <xf numFmtId="4" fontId="56" fillId="67" borderId="24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4" fontId="53" fillId="69" borderId="23" applyNumberFormat="0" applyProtection="0">
      <alignment horizontal="left" vertical="center" indent="1"/>
    </xf>
    <xf numFmtId="0" fontId="53" fillId="69" borderId="23" applyNumberFormat="0" applyProtection="0">
      <alignment horizontal="left" vertical="top" indent="1"/>
    </xf>
    <xf numFmtId="0" fontId="53" fillId="69" borderId="23" applyNumberFormat="0" applyProtection="0">
      <alignment horizontal="left" vertical="top" indent="1"/>
    </xf>
    <xf numFmtId="0" fontId="53" fillId="69" borderId="23" applyNumberFormat="0" applyProtection="0">
      <alignment horizontal="left" vertical="top" indent="1"/>
    </xf>
    <xf numFmtId="0" fontId="53" fillId="69" borderId="23" applyNumberFormat="0" applyProtection="0">
      <alignment horizontal="left" vertical="top" indent="1"/>
    </xf>
    <xf numFmtId="0" fontId="53" fillId="69" borderId="23" applyNumberFormat="0" applyProtection="0">
      <alignment horizontal="left" vertical="top" indent="1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9" fillId="45" borderId="25" applyNumberFormat="0" applyProtection="0">
      <alignment horizontal="center" vertical="center" wrapText="1"/>
    </xf>
    <xf numFmtId="4" fontId="59" fillId="45" borderId="25" applyNumberFormat="0" applyProtection="0">
      <alignment horizontal="center" vertical="center" wrapText="1"/>
    </xf>
    <xf numFmtId="4" fontId="59" fillId="45" borderId="25" applyNumberFormat="0" applyProtection="0">
      <alignment horizontal="center" vertical="center" wrapText="1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8" fillId="70" borderId="23" applyNumberFormat="0" applyProtection="0">
      <alignment horizontal="center" vertical="center" wrapText="1"/>
    </xf>
    <xf numFmtId="4" fontId="58" fillId="70" borderId="23" applyNumberFormat="0" applyProtection="0">
      <alignment horizontal="center" vertical="center" wrapText="1"/>
    </xf>
    <xf numFmtId="4" fontId="58" fillId="70" borderId="23" applyNumberFormat="0" applyProtection="0">
      <alignment horizontal="center" vertical="center" wrapText="1"/>
    </xf>
    <xf numFmtId="4" fontId="58" fillId="70" borderId="23" applyNumberFormat="0" applyProtection="0">
      <alignment horizontal="center" vertical="center" wrapText="1"/>
    </xf>
    <xf numFmtId="4" fontId="58" fillId="70" borderId="23" applyNumberFormat="0" applyProtection="0">
      <alignment horizontal="center" vertical="center" wrapText="1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60" fillId="71" borderId="25" applyNumberFormat="0" applyProtection="0">
      <alignment horizontal="left" vertical="center" wrapText="1"/>
    </xf>
    <xf numFmtId="4" fontId="60" fillId="71" borderId="25" applyNumberFormat="0" applyProtection="0">
      <alignment horizontal="left" vertical="center" wrapText="1"/>
    </xf>
    <xf numFmtId="4" fontId="60" fillId="71" borderId="25" applyNumberFormat="0" applyProtection="0">
      <alignment horizontal="left" vertical="center" wrapTex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4" fontId="53" fillId="44" borderId="23" applyNumberFormat="0" applyProtection="0">
      <alignment horizontal="left" vertical="center" indent="1"/>
    </xf>
    <xf numFmtId="0" fontId="53" fillId="44" borderId="23" applyNumberFormat="0" applyProtection="0">
      <alignment horizontal="left" vertical="top" indent="1"/>
    </xf>
    <xf numFmtId="0" fontId="53" fillId="44" borderId="23" applyNumberFormat="0" applyProtection="0">
      <alignment horizontal="left" vertical="top" indent="1"/>
    </xf>
    <xf numFmtId="0" fontId="53" fillId="44" borderId="23" applyNumberFormat="0" applyProtection="0">
      <alignment horizontal="left" vertical="top" indent="1"/>
    </xf>
    <xf numFmtId="0" fontId="53" fillId="44" borderId="23" applyNumberFormat="0" applyProtection="0">
      <alignment horizontal="left" vertical="top" indent="1"/>
    </xf>
    <xf numFmtId="0" fontId="53" fillId="44" borderId="23" applyNumberFormat="0" applyProtection="0">
      <alignment horizontal="left" vertical="top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3" fillId="70" borderId="23" applyNumberFormat="0" applyProtection="0">
      <alignment horizontal="right" vertical="center"/>
    </xf>
    <xf numFmtId="4" fontId="63" fillId="70" borderId="23" applyNumberFormat="0" applyProtection="0">
      <alignment horizontal="right" vertical="center"/>
    </xf>
    <xf numFmtId="4" fontId="63" fillId="70" borderId="23" applyNumberFormat="0" applyProtection="0">
      <alignment horizontal="right" vertical="center"/>
    </xf>
    <xf numFmtId="4" fontId="63" fillId="70" borderId="23" applyNumberFormat="0" applyProtection="0">
      <alignment horizontal="right" vertical="center"/>
    </xf>
    <xf numFmtId="4" fontId="63" fillId="70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4" fontId="62" fillId="64" borderId="23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4" fillId="0" borderId="2" applyNumberFormat="0" applyFill="0" applyAlignment="0" applyProtection="0"/>
    <xf numFmtId="0" fontId="31" fillId="0" borderId="28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16" fillId="0" borderId="9" applyNumberFormat="0" applyFill="0" applyAlignment="0" applyProtection="0"/>
    <xf numFmtId="0" fontId="33" fillId="0" borderId="29" applyNumberFormat="0" applyFill="0" applyAlignment="0" applyProtection="0"/>
    <xf numFmtId="0" fontId="16" fillId="0" borderId="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</cellStyleXfs>
  <cellXfs count="39">
    <xf numFmtId="0" fontId="0" fillId="0" borderId="0" xfId="0"/>
    <xf numFmtId="0" fontId="18" fillId="0" borderId="0" xfId="2" applyProtection="1">
      <protection locked="0"/>
    </xf>
    <xf numFmtId="0" fontId="19" fillId="33" borderId="10" xfId="2" applyFont="1" applyFill="1" applyBorder="1" applyAlignment="1">
      <alignment horizontal="center" vertical="center" wrapText="1"/>
    </xf>
    <xf numFmtId="0" fontId="19" fillId="33" borderId="11" xfId="2" applyFont="1" applyFill="1" applyBorder="1" applyAlignment="1">
      <alignment horizontal="left" vertical="center" wrapText="1" indent="5"/>
    </xf>
    <xf numFmtId="0" fontId="19" fillId="33" borderId="12" xfId="2" applyFont="1" applyFill="1" applyBorder="1" applyAlignment="1">
      <alignment horizontal="left" vertical="center" wrapText="1" indent="5"/>
    </xf>
    <xf numFmtId="0" fontId="19" fillId="0" borderId="13" xfId="2" applyFont="1" applyBorder="1" applyAlignment="1">
      <alignment horizontal="left" vertical="top" wrapText="1" indent="1"/>
    </xf>
    <xf numFmtId="4" fontId="19" fillId="0" borderId="13" xfId="2" applyNumberFormat="1" applyFont="1" applyBorder="1" applyAlignment="1" applyProtection="1">
      <alignment horizontal="center" vertical="top" wrapText="1"/>
      <protection locked="0"/>
    </xf>
    <xf numFmtId="0" fontId="19" fillId="0" borderId="13" xfId="2" applyFont="1" applyBorder="1" applyAlignment="1">
      <alignment horizontal="left" vertical="top" wrapText="1" indent="2"/>
    </xf>
    <xf numFmtId="165" fontId="19" fillId="0" borderId="13" xfId="3" applyNumberFormat="1" applyFont="1" applyFill="1" applyBorder="1" applyAlignment="1" applyProtection="1">
      <alignment vertical="top" wrapText="1"/>
      <protection locked="0"/>
    </xf>
    <xf numFmtId="0" fontId="18" fillId="0" borderId="13" xfId="2" applyBorder="1" applyAlignment="1">
      <alignment horizontal="left" vertical="top" wrapText="1" indent="3"/>
    </xf>
    <xf numFmtId="165" fontId="18" fillId="0" borderId="13" xfId="3" applyNumberFormat="1" applyFont="1" applyBorder="1" applyAlignment="1" applyProtection="1">
      <alignment vertical="top" wrapText="1"/>
      <protection locked="0"/>
    </xf>
    <xf numFmtId="165" fontId="21" fillId="0" borderId="13" xfId="1" applyNumberFormat="1" applyFont="1" applyFill="1" applyBorder="1" applyAlignment="1" applyProtection="1">
      <alignment vertical="top"/>
      <protection locked="0"/>
    </xf>
    <xf numFmtId="165" fontId="21" fillId="0" borderId="14" xfId="1" applyNumberFormat="1" applyFont="1" applyFill="1" applyBorder="1" applyAlignment="1" applyProtection="1">
      <alignment vertical="top"/>
      <protection locked="0"/>
    </xf>
    <xf numFmtId="165" fontId="18" fillId="0" borderId="0" xfId="2" applyNumberFormat="1" applyProtection="1">
      <protection locked="0"/>
    </xf>
    <xf numFmtId="0" fontId="18" fillId="0" borderId="13" xfId="2" applyBorder="1" applyAlignment="1">
      <alignment horizontal="left" vertical="top" wrapText="1"/>
    </xf>
    <xf numFmtId="0" fontId="19" fillId="0" borderId="13" xfId="2" applyFont="1" applyBorder="1" applyAlignment="1">
      <alignment vertical="top" wrapText="1"/>
    </xf>
    <xf numFmtId="165" fontId="18" fillId="0" borderId="13" xfId="3" applyNumberFormat="1" applyFont="1" applyFill="1" applyBorder="1" applyAlignment="1" applyProtection="1">
      <alignment vertical="top" wrapText="1"/>
      <protection locked="0"/>
    </xf>
    <xf numFmtId="4" fontId="22" fillId="0" borderId="0" xfId="2" applyNumberFormat="1" applyFont="1" applyProtection="1">
      <protection locked="0"/>
    </xf>
    <xf numFmtId="43" fontId="18" fillId="0" borderId="0" xfId="1" applyFont="1" applyProtection="1">
      <protection locked="0"/>
    </xf>
    <xf numFmtId="165" fontId="19" fillId="0" borderId="13" xfId="3" applyNumberFormat="1" applyFont="1" applyBorder="1" applyAlignment="1" applyProtection="1">
      <alignment vertical="top" wrapText="1"/>
      <protection locked="0"/>
    </xf>
    <xf numFmtId="43" fontId="23" fillId="0" borderId="0" xfId="1" applyFont="1" applyProtection="1">
      <protection locked="0"/>
    </xf>
    <xf numFmtId="0" fontId="18" fillId="0" borderId="13" xfId="2" applyBorder="1" applyAlignment="1">
      <alignment vertical="top" wrapText="1"/>
    </xf>
    <xf numFmtId="165" fontId="18" fillId="0" borderId="13" xfId="3" applyNumberFormat="1" applyFont="1" applyFill="1" applyBorder="1" applyAlignment="1">
      <alignment vertical="top" wrapText="1"/>
    </xf>
    <xf numFmtId="165" fontId="18" fillId="0" borderId="13" xfId="3" applyNumberFormat="1" applyFont="1" applyFill="1" applyBorder="1" applyAlignment="1">
      <alignment vertical="top"/>
    </xf>
    <xf numFmtId="0" fontId="21" fillId="0" borderId="15" xfId="2" applyFont="1" applyBorder="1" applyProtection="1">
      <protection locked="0"/>
    </xf>
    <xf numFmtId="0" fontId="21" fillId="0" borderId="0" xfId="2" applyFont="1" applyProtection="1">
      <protection locked="0"/>
    </xf>
    <xf numFmtId="43" fontId="21" fillId="0" borderId="0" xfId="1" applyFont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3" fontId="18" fillId="0" borderId="0" xfId="2" applyNumberFormat="1" applyProtection="1">
      <protection locked="0"/>
    </xf>
    <xf numFmtId="0" fontId="22" fillId="0" borderId="0" xfId="2" applyFont="1" applyProtection="1">
      <protection locked="0"/>
    </xf>
    <xf numFmtId="0" fontId="24" fillId="0" borderId="0" xfId="2" applyFont="1" applyProtection="1">
      <protection locked="0"/>
    </xf>
    <xf numFmtId="4" fontId="24" fillId="0" borderId="0" xfId="2" applyNumberFormat="1" applyFont="1" applyProtection="1">
      <protection locked="0"/>
    </xf>
    <xf numFmtId="4" fontId="18" fillId="0" borderId="0" xfId="2" applyNumberFormat="1" applyProtection="1">
      <protection locked="0"/>
    </xf>
    <xf numFmtId="0" fontId="18" fillId="0" borderId="0" xfId="2" applyAlignment="1" applyProtection="1">
      <alignment horizontal="center" vertical="top" wrapText="1"/>
      <protection locked="0"/>
    </xf>
    <xf numFmtId="4" fontId="21" fillId="34" borderId="15" xfId="2" applyNumberFormat="1" applyFont="1" applyFill="1" applyBorder="1" applyProtection="1">
      <protection locked="0"/>
    </xf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11">
          <cell r="B11">
            <v>670592.59</v>
          </cell>
          <cell r="C11">
            <v>1629887.92</v>
          </cell>
        </row>
        <row r="14">
          <cell r="B14">
            <v>65274562</v>
          </cell>
          <cell r="C14">
            <v>72238885.920000002</v>
          </cell>
        </row>
        <row r="15">
          <cell r="B15">
            <v>37049502.149999999</v>
          </cell>
          <cell r="C15">
            <v>41699000</v>
          </cell>
        </row>
        <row r="29">
          <cell r="B29">
            <v>0</v>
          </cell>
          <cell r="C29">
            <v>375136.77</v>
          </cell>
        </row>
        <row r="30">
          <cell r="B30">
            <v>764055.86</v>
          </cell>
          <cell r="C30">
            <v>3706442.95</v>
          </cell>
        </row>
      </sheetData>
      <sheetData sheetId="2">
        <row r="5">
          <cell r="B5">
            <v>20520157.93</v>
          </cell>
          <cell r="C5">
            <v>8278984.5599999996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88"/>
  <sheetViews>
    <sheetView tabSelected="1" zoomScaleNormal="100" workbookViewId="0">
      <selection activeCell="A107" sqref="A107"/>
    </sheetView>
  </sheetViews>
  <sheetFormatPr baseColWidth="10" defaultColWidth="12" defaultRowHeight="12.75"/>
  <cols>
    <col min="1" max="1" width="90.1640625" style="1" customWidth="1"/>
    <col min="2" max="2" width="17.5" style="32" customWidth="1"/>
    <col min="3" max="3" width="20.1640625" style="32" bestFit="1" customWidth="1"/>
    <col min="4" max="4" width="1.33203125" style="1" hidden="1" customWidth="1"/>
    <col min="5" max="7" width="12" style="1" hidden="1" customWidth="1"/>
    <col min="8" max="8" width="15.6640625" style="29" hidden="1" customWidth="1"/>
    <col min="9" max="10" width="0" style="29" hidden="1" customWidth="1"/>
    <col min="11" max="11" width="0" style="1" hidden="1" customWidth="1"/>
    <col min="12" max="12" width="18.33203125" style="1" customWidth="1"/>
    <col min="13" max="16384" width="12" style="1"/>
  </cols>
  <sheetData>
    <row r="1" spans="1:7" s="1" customFormat="1" ht="76.5" customHeight="1">
      <c r="A1" s="35" t="s">
        <v>0</v>
      </c>
      <c r="B1" s="36"/>
      <c r="C1" s="37"/>
    </row>
    <row r="2" spans="1:7" s="1" customFormat="1">
      <c r="A2" s="2" t="s">
        <v>1</v>
      </c>
      <c r="B2" s="3">
        <v>2025</v>
      </c>
      <c r="C2" s="4">
        <v>2024</v>
      </c>
    </row>
    <row r="3" spans="1:7" s="1" customFormat="1">
      <c r="A3" s="5" t="s">
        <v>2</v>
      </c>
      <c r="B3" s="6"/>
      <c r="C3" s="6"/>
    </row>
    <row r="4" spans="1:7" s="1" customFormat="1" ht="14.25" customHeight="1">
      <c r="A4" s="7" t="s">
        <v>3</v>
      </c>
      <c r="B4" s="8">
        <f>SUM(B5:B14)</f>
        <v>107014724.79000001</v>
      </c>
      <c r="C4" s="8">
        <f>SUM(C5:C14)</f>
        <v>120609935.66</v>
      </c>
    </row>
    <row r="5" spans="1:7" s="1" customFormat="1">
      <c r="A5" s="9" t="s">
        <v>4</v>
      </c>
      <c r="B5" s="10">
        <v>0</v>
      </c>
      <c r="C5" s="10">
        <v>0</v>
      </c>
    </row>
    <row r="6" spans="1:7" s="1" customFormat="1">
      <c r="A6" s="9" t="s">
        <v>5</v>
      </c>
      <c r="B6" s="10">
        <v>0</v>
      </c>
      <c r="C6" s="10">
        <v>0</v>
      </c>
    </row>
    <row r="7" spans="1:7" s="1" customFormat="1">
      <c r="A7" s="9" t="s">
        <v>6</v>
      </c>
      <c r="B7" s="10">
        <v>0</v>
      </c>
      <c r="C7" s="10">
        <v>0</v>
      </c>
    </row>
    <row r="8" spans="1:7" s="1" customFormat="1">
      <c r="A8" s="9" t="s">
        <v>7</v>
      </c>
      <c r="B8" s="10">
        <v>0</v>
      </c>
      <c r="C8" s="10">
        <v>0</v>
      </c>
    </row>
    <row r="9" spans="1:7" s="1" customFormat="1">
      <c r="A9" s="9" t="s">
        <v>8</v>
      </c>
      <c r="B9" s="10">
        <v>0</v>
      </c>
      <c r="C9" s="10">
        <v>0</v>
      </c>
    </row>
    <row r="10" spans="1:7" s="1" customFormat="1">
      <c r="A10" s="9" t="s">
        <v>9</v>
      </c>
      <c r="B10" s="10">
        <v>0</v>
      </c>
      <c r="C10" s="10">
        <v>0</v>
      </c>
    </row>
    <row r="11" spans="1:7" s="1" customFormat="1">
      <c r="A11" s="9" t="s">
        <v>10</v>
      </c>
      <c r="B11" s="10">
        <f>'[10]0311_ACT_PEGT_FAC_2402'!B11</f>
        <v>670592.59</v>
      </c>
      <c r="C11" s="10">
        <f>'[10]0311_ACT_PEGT_FAC_2402'!C11</f>
        <v>1629887.92</v>
      </c>
    </row>
    <row r="12" spans="1:7" s="1" customFormat="1" ht="27" customHeight="1">
      <c r="A12" s="9" t="s">
        <v>11</v>
      </c>
      <c r="B12" s="11">
        <f>'[10]0311_ACT_PEGT_FAC_2402'!B14</f>
        <v>65274562</v>
      </c>
      <c r="C12" s="11">
        <f>'[10]0311_ACT_PEGT_FAC_2402'!C14</f>
        <v>72238885.920000002</v>
      </c>
    </row>
    <row r="13" spans="1:7" s="1" customFormat="1" ht="25.5">
      <c r="A13" s="9" t="s">
        <v>12</v>
      </c>
      <c r="B13" s="12">
        <f>'[10]0311_ACT_PEGT_FAC_2402'!B15</f>
        <v>37049502.149999999</v>
      </c>
      <c r="C13" s="12">
        <f>'[10]0311_ACT_PEGT_FAC_2402'!C15</f>
        <v>41699000</v>
      </c>
    </row>
    <row r="14" spans="1:7" s="1" customFormat="1">
      <c r="A14" s="9" t="s">
        <v>13</v>
      </c>
      <c r="B14" s="10">
        <v>4020068.05</v>
      </c>
      <c r="C14" s="10">
        <v>5042161.82</v>
      </c>
      <c r="F14" s="1">
        <v>3500000</v>
      </c>
      <c r="G14" s="13">
        <f>+F14-B14</f>
        <v>-520068.04999999981</v>
      </c>
    </row>
    <row r="15" spans="1:7" s="1" customFormat="1" ht="10.5" customHeight="1">
      <c r="A15" s="14"/>
      <c r="B15" s="10"/>
      <c r="C15" s="10"/>
    </row>
    <row r="16" spans="1:7" s="1" customFormat="1" ht="14.25" customHeight="1">
      <c r="A16" s="7" t="s">
        <v>14</v>
      </c>
      <c r="B16" s="8">
        <f>SUM(B17:B32)</f>
        <v>94773551.420000002</v>
      </c>
      <c r="C16" s="8">
        <f>SUM(C17:C32)</f>
        <v>119603537.5</v>
      </c>
    </row>
    <row r="17" spans="1:3" s="1" customFormat="1">
      <c r="A17" s="9" t="s">
        <v>15</v>
      </c>
      <c r="B17" s="10">
        <v>0</v>
      </c>
      <c r="C17" s="10">
        <v>0</v>
      </c>
    </row>
    <row r="18" spans="1:3" s="1" customFormat="1">
      <c r="A18" s="9" t="s">
        <v>16</v>
      </c>
      <c r="B18" s="10">
        <f>+'[10]0311_ACT_PEGT_FAC_2402'!B29</f>
        <v>0</v>
      </c>
      <c r="C18" s="10">
        <f>+'[10]0311_ACT_PEGT_FAC_2402'!C29</f>
        <v>375136.77</v>
      </c>
    </row>
    <row r="19" spans="1:3" s="1" customFormat="1">
      <c r="A19" s="9" t="s">
        <v>17</v>
      </c>
      <c r="B19" s="10">
        <f>+'[10]0311_ACT_PEGT_FAC_2402'!B30+86822.89+80294+105898.89+19076+1.66-223859.88</f>
        <v>832289.42</v>
      </c>
      <c r="C19" s="10">
        <f>+'[10]0311_ACT_PEGT_FAC_2402'!C30+129452.16-173645.78-118447.66</f>
        <v>3543801.6700000004</v>
      </c>
    </row>
    <row r="20" spans="1:3" s="1" customFormat="1">
      <c r="A20" s="9" t="s">
        <v>18</v>
      </c>
      <c r="B20" s="10">
        <v>0</v>
      </c>
      <c r="C20" s="10">
        <v>0</v>
      </c>
    </row>
    <row r="21" spans="1:3" s="1" customFormat="1">
      <c r="A21" s="9" t="s">
        <v>19</v>
      </c>
      <c r="B21" s="10">
        <f>7000000+88074562-3500000</f>
        <v>91574562</v>
      </c>
      <c r="C21" s="10">
        <v>110634166</v>
      </c>
    </row>
    <row r="22" spans="1:3" s="1" customFormat="1">
      <c r="A22" s="9" t="s">
        <v>20</v>
      </c>
      <c r="B22" s="10">
        <v>0</v>
      </c>
      <c r="C22" s="10">
        <v>0</v>
      </c>
    </row>
    <row r="23" spans="1:3" s="1" customFormat="1">
      <c r="A23" s="9" t="s">
        <v>21</v>
      </c>
      <c r="B23" s="10">
        <v>0</v>
      </c>
      <c r="C23" s="10">
        <v>0</v>
      </c>
    </row>
    <row r="24" spans="1:3" s="1" customFormat="1">
      <c r="A24" s="9" t="s">
        <v>22</v>
      </c>
      <c r="B24" s="10">
        <v>0</v>
      </c>
      <c r="C24" s="10">
        <v>0</v>
      </c>
    </row>
    <row r="25" spans="1:3" s="1" customFormat="1">
      <c r="A25" s="9" t="s">
        <v>23</v>
      </c>
      <c r="B25" s="10">
        <v>0</v>
      </c>
      <c r="C25" s="10">
        <v>0</v>
      </c>
    </row>
    <row r="26" spans="1:3" s="1" customFormat="1">
      <c r="A26" s="9" t="s">
        <v>24</v>
      </c>
      <c r="B26" s="10">
        <v>0</v>
      </c>
      <c r="C26" s="10">
        <v>0</v>
      </c>
    </row>
    <row r="27" spans="1:3" s="1" customFormat="1">
      <c r="A27" s="9" t="s">
        <v>25</v>
      </c>
      <c r="B27" s="10">
        <v>0</v>
      </c>
      <c r="C27" s="10">
        <v>0</v>
      </c>
    </row>
    <row r="28" spans="1:3" s="1" customFormat="1">
      <c r="A28" s="9" t="s">
        <v>26</v>
      </c>
      <c r="B28" s="10">
        <v>0</v>
      </c>
      <c r="C28" s="10">
        <v>0</v>
      </c>
    </row>
    <row r="29" spans="1:3" s="1" customFormat="1" ht="22.5" customHeight="1">
      <c r="A29" s="9" t="s">
        <v>27</v>
      </c>
      <c r="B29" s="10">
        <v>0</v>
      </c>
      <c r="C29" s="10">
        <v>0</v>
      </c>
    </row>
    <row r="30" spans="1:3" s="1" customFormat="1">
      <c r="A30" s="9" t="s">
        <v>28</v>
      </c>
      <c r="B30" s="10">
        <v>0</v>
      </c>
      <c r="C30" s="10">
        <v>0</v>
      </c>
    </row>
    <row r="31" spans="1:3" s="1" customFormat="1">
      <c r="A31" s="9" t="s">
        <v>29</v>
      </c>
      <c r="B31" s="10">
        <v>0</v>
      </c>
      <c r="C31" s="10">
        <v>0</v>
      </c>
    </row>
    <row r="32" spans="1:3" s="1" customFormat="1">
      <c r="A32" s="9" t="s">
        <v>30</v>
      </c>
      <c r="B32" s="10">
        <f>16700+2000000+350000</f>
        <v>2366700</v>
      </c>
      <c r="C32" s="10">
        <f>50433.06+5000000</f>
        <v>5050433.0599999996</v>
      </c>
    </row>
    <row r="33" spans="1:3" s="1" customFormat="1" ht="15.75" customHeight="1">
      <c r="A33" s="5" t="s">
        <v>31</v>
      </c>
      <c r="B33" s="8">
        <f>+B4-B16</f>
        <v>12241173.370000005</v>
      </c>
      <c r="C33" s="8">
        <f>+C4-C16</f>
        <v>1006398.1599999964</v>
      </c>
    </row>
    <row r="34" spans="1:3" s="1" customFormat="1" ht="12" customHeight="1">
      <c r="A34" s="15"/>
      <c r="B34" s="8"/>
      <c r="C34" s="8"/>
    </row>
    <row r="35" spans="1:3" s="1" customFormat="1" ht="13.5" customHeight="1">
      <c r="A35" s="5" t="s">
        <v>32</v>
      </c>
      <c r="B35" s="8">
        <f>+B36</f>
        <v>0</v>
      </c>
      <c r="C35" s="8">
        <v>0</v>
      </c>
    </row>
    <row r="36" spans="1:3" s="1" customFormat="1" ht="14.25" customHeight="1">
      <c r="A36" s="7" t="s">
        <v>3</v>
      </c>
      <c r="B36" s="8">
        <f>+B37</f>
        <v>0</v>
      </c>
      <c r="C36" s="8">
        <v>0</v>
      </c>
    </row>
    <row r="37" spans="1:3" s="1" customFormat="1">
      <c r="A37" s="9" t="s">
        <v>33</v>
      </c>
      <c r="B37" s="10">
        <v>0</v>
      </c>
      <c r="C37" s="10">
        <v>0</v>
      </c>
    </row>
    <row r="38" spans="1:3" s="1" customFormat="1">
      <c r="A38" s="9" t="s">
        <v>34</v>
      </c>
      <c r="B38" s="10">
        <v>0</v>
      </c>
      <c r="C38" s="10">
        <v>0</v>
      </c>
    </row>
    <row r="39" spans="1:3" s="1" customFormat="1">
      <c r="A39" s="9" t="s">
        <v>35</v>
      </c>
      <c r="B39" s="10">
        <v>0</v>
      </c>
      <c r="C39" s="10">
        <v>0</v>
      </c>
    </row>
    <row r="40" spans="1:3" s="1" customFormat="1" ht="12" customHeight="1">
      <c r="A40" s="14"/>
      <c r="B40" s="10"/>
      <c r="C40" s="10"/>
    </row>
    <row r="41" spans="1:3" s="1" customFormat="1" ht="14.25" customHeight="1">
      <c r="A41" s="7" t="s">
        <v>14</v>
      </c>
      <c r="B41" s="8">
        <f>+B43+B44</f>
        <v>0</v>
      </c>
      <c r="C41" s="8">
        <f>+C43</f>
        <v>161489.60000000001</v>
      </c>
    </row>
    <row r="42" spans="1:3" s="1" customFormat="1">
      <c r="A42" s="9" t="s">
        <v>33</v>
      </c>
      <c r="B42" s="10">
        <v>0</v>
      </c>
      <c r="C42" s="10">
        <v>0</v>
      </c>
    </row>
    <row r="43" spans="1:3" s="1" customFormat="1">
      <c r="A43" s="9" t="s">
        <v>34</v>
      </c>
      <c r="B43" s="10">
        <v>0</v>
      </c>
      <c r="C43" s="10">
        <v>161489.60000000001</v>
      </c>
    </row>
    <row r="44" spans="1:3" s="1" customFormat="1">
      <c r="A44" s="9" t="s">
        <v>36</v>
      </c>
      <c r="B44" s="10">
        <v>0</v>
      </c>
      <c r="C44" s="10">
        <v>0</v>
      </c>
    </row>
    <row r="45" spans="1:3" s="1" customFormat="1" ht="14.25" customHeight="1">
      <c r="A45" s="5" t="s">
        <v>37</v>
      </c>
      <c r="B45" s="8">
        <f>+B36-B41</f>
        <v>0</v>
      </c>
      <c r="C45" s="8">
        <f>+C36-C41</f>
        <v>-161489.60000000001</v>
      </c>
    </row>
    <row r="46" spans="1:3" s="1" customFormat="1" ht="12" customHeight="1">
      <c r="A46" s="15"/>
      <c r="B46" s="8"/>
      <c r="C46" s="8"/>
    </row>
    <row r="47" spans="1:3" s="1" customFormat="1" ht="13.5" customHeight="1">
      <c r="A47" s="5" t="s">
        <v>38</v>
      </c>
      <c r="B47" s="16"/>
      <c r="C47" s="16"/>
    </row>
    <row r="48" spans="1:3" s="1" customFormat="1" ht="14.25" customHeight="1">
      <c r="A48" s="7" t="s">
        <v>3</v>
      </c>
      <c r="B48" s="8">
        <v>0</v>
      </c>
      <c r="C48" s="8">
        <v>0</v>
      </c>
    </row>
    <row r="49" spans="1:10">
      <c r="A49" s="9" t="s">
        <v>39</v>
      </c>
      <c r="B49" s="16">
        <v>0</v>
      </c>
      <c r="C49" s="16">
        <v>0</v>
      </c>
      <c r="H49" s="1"/>
      <c r="I49" s="1"/>
      <c r="J49" s="1"/>
    </row>
    <row r="50" spans="1:10">
      <c r="A50" s="9" t="s">
        <v>40</v>
      </c>
      <c r="B50" s="16">
        <v>0</v>
      </c>
      <c r="C50" s="16">
        <v>0</v>
      </c>
      <c r="H50" s="1"/>
      <c r="I50" s="1"/>
      <c r="J50" s="1"/>
    </row>
    <row r="51" spans="1:10">
      <c r="A51" s="9" t="s">
        <v>41</v>
      </c>
      <c r="B51" s="16">
        <v>0</v>
      </c>
      <c r="C51" s="16">
        <v>0</v>
      </c>
      <c r="H51" s="1"/>
      <c r="I51" s="1"/>
      <c r="J51" s="1"/>
    </row>
    <row r="52" spans="1:10">
      <c r="A52" s="9" t="s">
        <v>42</v>
      </c>
      <c r="B52" s="16">
        <v>0</v>
      </c>
      <c r="C52" s="16">
        <v>0</v>
      </c>
      <c r="H52" s="1"/>
      <c r="I52" s="1"/>
      <c r="J52" s="1"/>
    </row>
    <row r="53" spans="1:10" ht="12" customHeight="1">
      <c r="A53" s="14"/>
      <c r="B53" s="16"/>
      <c r="C53" s="16"/>
      <c r="H53" s="1"/>
      <c r="I53" s="1"/>
      <c r="J53" s="1"/>
    </row>
    <row r="54" spans="1:10" ht="14.25" customHeight="1">
      <c r="A54" s="7" t="s">
        <v>14</v>
      </c>
      <c r="B54" s="8">
        <v>0</v>
      </c>
      <c r="C54" s="8">
        <v>0</v>
      </c>
      <c r="H54" s="1"/>
      <c r="I54" s="1"/>
      <c r="J54" s="1"/>
    </row>
    <row r="55" spans="1:10">
      <c r="A55" s="9" t="s">
        <v>43</v>
      </c>
      <c r="B55" s="10">
        <v>0</v>
      </c>
      <c r="C55" s="10">
        <v>0</v>
      </c>
      <c r="H55" s="1"/>
      <c r="I55" s="1"/>
      <c r="J55" s="1"/>
    </row>
    <row r="56" spans="1:10">
      <c r="A56" s="9" t="s">
        <v>40</v>
      </c>
      <c r="B56" s="10">
        <v>0</v>
      </c>
      <c r="C56" s="10">
        <v>0</v>
      </c>
      <c r="H56" s="1"/>
      <c r="I56" s="1"/>
      <c r="J56" s="1"/>
    </row>
    <row r="57" spans="1:10">
      <c r="A57" s="9" t="s">
        <v>41</v>
      </c>
      <c r="B57" s="10">
        <v>0</v>
      </c>
      <c r="C57" s="10">
        <v>0</v>
      </c>
      <c r="H57" s="1"/>
      <c r="I57" s="1"/>
      <c r="J57" s="1"/>
    </row>
    <row r="58" spans="1:10">
      <c r="A58" s="9" t="s">
        <v>44</v>
      </c>
      <c r="B58" s="10">
        <v>0</v>
      </c>
      <c r="C58" s="10">
        <v>0</v>
      </c>
      <c r="E58" s="17">
        <v>16671.599999999999</v>
      </c>
      <c r="H58" s="1"/>
      <c r="I58" s="1"/>
      <c r="J58" s="1"/>
    </row>
    <row r="59" spans="1:10" ht="14.25" customHeight="1">
      <c r="A59" s="5" t="s">
        <v>45</v>
      </c>
      <c r="B59" s="8">
        <v>0</v>
      </c>
      <c r="C59" s="8">
        <v>0</v>
      </c>
      <c r="H59" s="1"/>
      <c r="I59" s="1"/>
      <c r="J59" s="1"/>
    </row>
    <row r="60" spans="1:10" ht="12" customHeight="1">
      <c r="A60" s="15"/>
      <c r="B60" s="8"/>
      <c r="C60" s="8"/>
      <c r="E60" s="18"/>
      <c r="F60" s="18"/>
      <c r="G60" s="18"/>
      <c r="H60" s="18"/>
      <c r="I60" s="18"/>
      <c r="J60" s="18"/>
    </row>
    <row r="61" spans="1:10" ht="15" customHeight="1">
      <c r="A61" s="5" t="s">
        <v>46</v>
      </c>
      <c r="B61" s="8">
        <f>+B33-B41</f>
        <v>12241173.370000005</v>
      </c>
      <c r="C61" s="8">
        <f>+C33-C41</f>
        <v>844908.55999999645</v>
      </c>
      <c r="E61" s="18">
        <v>0</v>
      </c>
      <c r="F61" s="18"/>
      <c r="G61" s="18"/>
      <c r="H61" s="18"/>
      <c r="I61" s="18"/>
      <c r="J61" s="18"/>
    </row>
    <row r="62" spans="1:10" ht="12" customHeight="1">
      <c r="A62" s="15"/>
      <c r="B62" s="8"/>
      <c r="C62" s="8"/>
      <c r="E62" s="18"/>
      <c r="F62" s="18"/>
      <c r="G62" s="18"/>
      <c r="H62" s="18"/>
      <c r="I62" s="18"/>
      <c r="J62" s="18"/>
    </row>
    <row r="63" spans="1:10" ht="15.75" customHeight="1">
      <c r="A63" s="5" t="s">
        <v>47</v>
      </c>
      <c r="B63" s="19">
        <f>C65</f>
        <v>8278984.5620000083</v>
      </c>
      <c r="C63" s="19">
        <v>7434076.0020000115</v>
      </c>
      <c r="E63" s="18">
        <v>0</v>
      </c>
      <c r="F63" s="18"/>
      <c r="G63" s="18"/>
      <c r="H63" s="18"/>
      <c r="I63" s="18"/>
      <c r="J63" s="18"/>
    </row>
    <row r="64" spans="1:10" ht="11.25" customHeight="1">
      <c r="A64" s="15"/>
      <c r="B64" s="19"/>
      <c r="C64" s="19"/>
      <c r="E64" s="18"/>
      <c r="F64" s="18"/>
      <c r="G64" s="18"/>
      <c r="H64" s="18"/>
      <c r="I64" s="18"/>
      <c r="J64" s="18"/>
    </row>
    <row r="65" spans="1:10" ht="13.5" customHeight="1">
      <c r="A65" s="5" t="s">
        <v>48</v>
      </c>
      <c r="B65" s="19">
        <f>+B61+B63</f>
        <v>20520157.932000011</v>
      </c>
      <c r="C65" s="19">
        <f>+C61+C63</f>
        <v>8278984.5620000083</v>
      </c>
      <c r="E65" s="18">
        <v>0</v>
      </c>
      <c r="F65" s="18">
        <v>0</v>
      </c>
      <c r="G65" s="18"/>
      <c r="H65" s="20">
        <f>+B65-'[10]0312_ESF_PEGT_FAC_2402'!B5</f>
        <v>2.0000115036964417E-3</v>
      </c>
      <c r="I65" s="18">
        <f>+C65-'[10]0312_ESF_PEGT_FAC_2402'!C5</f>
        <v>2.0000087097287178E-3</v>
      </c>
      <c r="J65" s="18"/>
    </row>
    <row r="66" spans="1:10">
      <c r="A66" s="21"/>
      <c r="B66" s="22"/>
      <c r="C66" s="23"/>
      <c r="E66" s="18"/>
      <c r="F66" s="18"/>
      <c r="G66" s="18"/>
      <c r="H66" s="18"/>
      <c r="I66" s="18"/>
      <c r="J66" s="18"/>
    </row>
    <row r="67" spans="1:10" s="25" customFormat="1" ht="12" customHeight="1">
      <c r="A67" s="24"/>
      <c r="E67" s="26"/>
      <c r="F67" s="18"/>
      <c r="G67" s="18"/>
      <c r="H67" s="18"/>
      <c r="I67" s="18"/>
      <c r="J67" s="18"/>
    </row>
    <row r="68" spans="1:10" s="29" customFormat="1" ht="28.5" customHeight="1">
      <c r="A68" s="38" t="s">
        <v>49</v>
      </c>
      <c r="B68" s="38"/>
      <c r="C68" s="38"/>
      <c r="D68" s="27"/>
      <c r="E68" s="27"/>
      <c r="F68" s="28"/>
      <c r="G68" s="28"/>
      <c r="H68" s="28"/>
      <c r="I68" s="28"/>
      <c r="J68" s="28"/>
    </row>
    <row r="69" spans="1:10">
      <c r="A69" s="30"/>
      <c r="B69" s="31"/>
      <c r="C69" s="31"/>
      <c r="J69" s="1"/>
    </row>
    <row r="71" spans="1:10">
      <c r="A71" s="1" t="str">
        <f>[10]Hoja2!A1</f>
        <v>Ing. Marisol Suárez Correa</v>
      </c>
      <c r="B71" s="32" t="str">
        <f>[10]Hoja2!C1</f>
        <v xml:space="preserve">C.P. Juan  Lara Centeno </v>
      </c>
    </row>
    <row r="72" spans="1:10">
      <c r="A72" s="1" t="str">
        <f>[10]Hoja2!A2</f>
        <v>Presidenta Suplente del Comité</v>
      </c>
      <c r="B72" s="32" t="str">
        <f>[10]Hoja2!C2</f>
        <v xml:space="preserve">Dirección de Control y Seguimiento de Fideicomisos </v>
      </c>
    </row>
    <row r="75" spans="1:10" hidden="1"/>
    <row r="76" spans="1:10" hidden="1"/>
    <row r="77" spans="1:10" hidden="1"/>
    <row r="78" spans="1:10" hidden="1">
      <c r="A78" s="33"/>
      <c r="J78" s="1"/>
    </row>
    <row r="79" spans="1:10" hidden="1">
      <c r="A79" s="33"/>
      <c r="J79" s="1"/>
    </row>
    <row r="80" spans="1:10" hidden="1"/>
    <row r="81" spans="2:3" hidden="1"/>
    <row r="82" spans="2:3" hidden="1">
      <c r="B82" s="34">
        <f>+B65-'[10]0312_ESF_PEGT_FAC_2402'!B5</f>
        <v>2.0000115036964417E-3</v>
      </c>
      <c r="C82" s="34">
        <f>+C65-'[10]0312_ESF_PEGT_FAC_2402'!C5</f>
        <v>2.0000087097287178E-3</v>
      </c>
    </row>
    <row r="83" spans="2:3" hidden="1"/>
    <row r="84" spans="2:3" hidden="1"/>
    <row r="85" spans="2:3" hidden="1"/>
    <row r="86" spans="2:3" hidden="1"/>
    <row r="87" spans="2:3" hidden="1"/>
    <row r="88" spans="2:3" hidden="1"/>
  </sheetData>
  <mergeCells count="2">
    <mergeCell ref="A1:C1"/>
    <mergeCell ref="A68:C68"/>
  </mergeCells>
  <dataValidations count="1">
    <dataValidation type="decimal" allowBlank="1" showInputMessage="1" showErrorMessage="1" sqref="B12:C13">
      <formula1>-1.79769313486231E+100</formula1>
      <formula2>1.79769313486231E+100</formula2>
    </dataValidation>
  </dataValidations>
  <printOptions horizontalCentered="1"/>
  <pageMargins left="0.47" right="0.55000000000000004" top="0.34" bottom="0.36" header="0.31496062992125984" footer="0.31496062992125984"/>
  <pageSetup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2025-07-09T20:43:13Z</cp:lastPrinted>
  <dcterms:created xsi:type="dcterms:W3CDTF">2025-07-08T22:37:06Z</dcterms:created>
  <dcterms:modified xsi:type="dcterms:W3CDTF">2025-07-09T20:43:17Z</dcterms:modified>
</cp:coreProperties>
</file>