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ESF!$A$1:$F$57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A55" i="1"/>
  <c r="D54" i="1"/>
  <c r="A54" i="1"/>
  <c r="H38" i="1"/>
  <c r="E37" i="1"/>
  <c r="F36" i="1"/>
  <c r="E36" i="1"/>
  <c r="F35" i="1"/>
  <c r="B21" i="1"/>
  <c r="B19" i="1"/>
  <c r="B15" i="1" s="1"/>
  <c r="B26" i="1" s="1"/>
  <c r="B28" i="1" s="1"/>
  <c r="C15" i="1"/>
  <c r="C26" i="1" s="1"/>
  <c r="F14" i="1"/>
  <c r="F26" i="1" s="1"/>
  <c r="E14" i="1"/>
  <c r="E26" i="1" s="1"/>
  <c r="C13" i="1"/>
  <c r="C28" i="1" s="1"/>
  <c r="B13" i="1"/>
  <c r="G5" i="1"/>
  <c r="E35" i="1" l="1"/>
  <c r="H40" i="1" s="1"/>
  <c r="F48" i="1"/>
  <c r="F51" i="1" s="1"/>
  <c r="F46" i="1"/>
  <c r="H39" i="1"/>
  <c r="E46" i="1" l="1"/>
  <c r="E48" i="1"/>
  <c r="E59" i="1" l="1"/>
  <c r="E51" i="1"/>
</calcChain>
</file>

<file path=xl/comments1.xml><?xml version="1.0" encoding="utf-8"?>
<comments xmlns="http://schemas.openxmlformats.org/spreadsheetml/2006/main">
  <authors>
    <author>NOEMI CAMARGO ZAMUDIO</author>
  </authors>
  <commentList>
    <comment ref="H35" authorId="0" shapeId="0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INGRESOS A TESOFE</t>
        </r>
      </text>
    </comment>
  </commentList>
</comments>
</file>

<file path=xl/sharedStrings.xml><?xml version="1.0" encoding="utf-8"?>
<sst xmlns="http://schemas.openxmlformats.org/spreadsheetml/2006/main" count="62" uniqueCount="61">
  <si>
    <t xml:space="preserve">
 Fideicomiso de Alianza Para el Campo en Guanajuatp &lt;&lt;ALCAMPO&gt;&gt;
Estado de Situación Financiera  
Al 31 de Diciembre de 2025  
( Cifras en Pesos 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</si>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</sst>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#,##0.0000000000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1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2" fillId="0" borderId="0" xfId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center" wrapText="1" indent="4"/>
      <protection locked="0"/>
    </xf>
    <xf numFmtId="0" fontId="3" fillId="0" borderId="6" xfId="1" applyFont="1" applyBorder="1" applyAlignment="1" applyProtection="1">
      <alignment horizontal="left" vertical="top" wrapText="1"/>
      <protection locked="0"/>
    </xf>
    <xf numFmtId="0" fontId="3" fillId="0" borderId="6" xfId="1" applyFont="1" applyBorder="1" applyAlignment="1" applyProtection="1">
      <alignment horizontal="left" vertical="center" wrapText="1" indent="4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164" fontId="3" fillId="0" borderId="5" xfId="3" applyFont="1" applyFill="1" applyBorder="1" applyAlignment="1" applyProtection="1">
      <alignment vertical="top" wrapText="1"/>
      <protection locked="0"/>
    </xf>
    <xf numFmtId="164" fontId="2" fillId="0" borderId="5" xfId="3" applyFont="1" applyFill="1" applyBorder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165" fontId="2" fillId="0" borderId="5" xfId="3" applyNumberFormat="1" applyFont="1" applyFill="1" applyBorder="1" applyAlignment="1" applyProtection="1">
      <alignment vertical="top" wrapText="1"/>
      <protection locked="0"/>
    </xf>
    <xf numFmtId="164" fontId="2" fillId="0" borderId="5" xfId="1" applyNumberFormat="1" applyBorder="1" applyAlignment="1" applyProtection="1">
      <alignment horizontal="left" vertical="top" wrapText="1"/>
      <protection locked="0"/>
    </xf>
    <xf numFmtId="165" fontId="2" fillId="3" borderId="0" xfId="1" applyNumberFormat="1" applyFill="1" applyAlignment="1" applyProtection="1">
      <alignment vertical="top"/>
      <protection locked="0"/>
    </xf>
    <xf numFmtId="165" fontId="2" fillId="0" borderId="5" xfId="3" applyNumberFormat="1" applyFont="1" applyFill="1" applyBorder="1" applyAlignment="1" applyProtection="1">
      <alignment vertical="top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165" fontId="3" fillId="0" borderId="5" xfId="3" applyNumberFormat="1" applyFont="1" applyFill="1" applyBorder="1" applyAlignment="1" applyProtection="1">
      <alignment vertical="top" wrapText="1"/>
      <protection locked="0"/>
    </xf>
    <xf numFmtId="164" fontId="5" fillId="0" borderId="5" xfId="1" applyNumberFormat="1" applyFont="1" applyBorder="1" applyAlignment="1" applyProtection="1">
      <alignment horizontal="left" vertical="top" wrapText="1"/>
      <protection locked="0"/>
    </xf>
    <xf numFmtId="165" fontId="3" fillId="0" borderId="5" xfId="3" applyNumberFormat="1" applyFont="1" applyFill="1" applyBorder="1" applyAlignment="1" applyProtection="1">
      <alignment vertical="top"/>
      <protection locked="0"/>
    </xf>
    <xf numFmtId="164" fontId="3" fillId="0" borderId="5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Border="1" applyAlignment="1" applyProtection="1">
      <alignment horizontal="left" vertical="top"/>
      <protection locked="0"/>
    </xf>
    <xf numFmtId="166" fontId="2" fillId="3" borderId="0" xfId="1" applyNumberFormat="1" applyFill="1" applyAlignment="1" applyProtection="1">
      <alignment vertical="top"/>
      <protection locked="0"/>
    </xf>
    <xf numFmtId="165" fontId="2" fillId="0" borderId="5" xfId="3" applyNumberFormat="1" applyFont="1" applyBorder="1"/>
    <xf numFmtId="0" fontId="2" fillId="0" borderId="5" xfId="1" applyBorder="1" applyAlignment="1" applyProtection="1">
      <alignment vertical="top" wrapText="1"/>
      <protection locked="0"/>
    </xf>
    <xf numFmtId="164" fontId="2" fillId="0" borderId="5" xfId="3" applyFont="1" applyBorder="1" applyAlignment="1" applyProtection="1">
      <alignment vertical="top" wrapText="1"/>
      <protection locked="0"/>
    </xf>
    <xf numFmtId="164" fontId="2" fillId="0" borderId="5" xfId="3" applyFont="1" applyBorder="1" applyAlignment="1" applyProtection="1">
      <alignment vertical="top"/>
      <protection locked="0"/>
    </xf>
    <xf numFmtId="0" fontId="2" fillId="0" borderId="5" xfId="1" applyBorder="1" applyAlignment="1" applyProtection="1">
      <alignment vertical="top"/>
      <protection locked="0"/>
    </xf>
    <xf numFmtId="164" fontId="2" fillId="0" borderId="5" xfId="3" applyFont="1" applyFill="1" applyBorder="1" applyAlignment="1" applyProtection="1">
      <alignment vertical="top" wrapText="1"/>
      <protection locked="0"/>
    </xf>
    <xf numFmtId="164" fontId="2" fillId="3" borderId="0" xfId="3" applyFont="1" applyFill="1" applyAlignment="1" applyProtection="1">
      <alignment vertical="top"/>
      <protection locked="0"/>
    </xf>
    <xf numFmtId="165" fontId="6" fillId="0" borderId="5" xfId="3" applyNumberFormat="1" applyFont="1" applyFill="1" applyBorder="1" applyAlignment="1" applyProtection="1">
      <alignment vertical="top"/>
      <protection locked="0"/>
    </xf>
    <xf numFmtId="164" fontId="2" fillId="0" borderId="5" xfId="1" applyNumberFormat="1" applyBorder="1" applyAlignment="1" applyProtection="1">
      <alignment vertical="top" wrapText="1"/>
      <protection locked="0"/>
    </xf>
    <xf numFmtId="164" fontId="2" fillId="0" borderId="5" xfId="1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7" fillId="0" borderId="0" xfId="1" applyNumberFormat="1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3" fontId="2" fillId="3" borderId="0" xfId="0" applyNumberFormat="1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164" fontId="2" fillId="4" borderId="0" xfId="3" applyFon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</cellXfs>
  <cellStyles count="4">
    <cellStyle name="Millares 17 3" xfId="3"/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37</xdr:row>
      <xdr:rowOff>28575</xdr:rowOff>
    </xdr:from>
    <xdr:to>
      <xdr:col>7</xdr:col>
      <xdr:colOff>28575</xdr:colOff>
      <xdr:row>37</xdr:row>
      <xdr:rowOff>85725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1CEBBB70-9E09-037C-7D9E-FC30DF1F81BC}"/>
            </a:ext>
          </a:extLst>
        </xdr:cNvPr>
        <xdr:cNvCxnSpPr/>
      </xdr:nvCxnSpPr>
      <xdr:spPr>
        <a:xfrm>
          <a:off x="11734800" y="7629525"/>
          <a:ext cx="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66">
          <cell r="B66">
            <v>-35694.40000000596</v>
          </cell>
          <cell r="C66">
            <v>413566.30000001192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8">
    <tabColor rgb="FFFFFF00"/>
    <pageSetUpPr fitToPage="1"/>
  </sheetPr>
  <dimension ref="A1:Q59"/>
  <sheetViews>
    <sheetView tabSelected="1" zoomScaleNormal="100" workbookViewId="0">
      <selection activeCell="M32" sqref="M32"/>
    </sheetView>
  </sheetViews>
  <sheetFormatPr baseColWidth="10" defaultColWidth="12" defaultRowHeight="12.75" x14ac:dyDescent="0.2"/>
  <cols>
    <col min="1" max="1" width="56.83203125" style="38" customWidth="1"/>
    <col min="2" max="2" width="20" style="38" bestFit="1" customWidth="1"/>
    <col min="3" max="3" width="20" style="39" customWidth="1"/>
    <col min="4" max="4" width="69" style="39" customWidth="1"/>
    <col min="5" max="5" width="19.33203125" style="39" customWidth="1"/>
    <col min="6" max="6" width="20.1640625" style="39" customWidth="1"/>
    <col min="7" max="7" width="20.83203125" style="2" hidden="1" customWidth="1"/>
    <col min="8" max="8" width="16.33203125" style="2" hidden="1" customWidth="1"/>
    <col min="9" max="12" width="0" style="2" hidden="1" customWidth="1"/>
    <col min="13" max="16384" width="12" style="2"/>
  </cols>
  <sheetData>
    <row r="1" spans="1:17" ht="67.5" customHeight="1" x14ac:dyDescent="0.2">
      <c r="A1" s="47" t="s">
        <v>0</v>
      </c>
      <c r="B1" s="48"/>
      <c r="C1" s="48"/>
      <c r="D1" s="48"/>
      <c r="E1" s="48"/>
      <c r="F1" s="49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 x14ac:dyDescent="0.2">
      <c r="A2" s="3" t="s">
        <v>1</v>
      </c>
      <c r="B2" s="3">
        <v>2025</v>
      </c>
      <c r="C2" s="4">
        <v>2024</v>
      </c>
      <c r="D2" s="3" t="s">
        <v>1</v>
      </c>
      <c r="E2" s="3">
        <v>2025</v>
      </c>
      <c r="F2" s="4">
        <v>2024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0" customFormat="1" x14ac:dyDescent="0.2">
      <c r="A3" s="5" t="s">
        <v>2</v>
      </c>
      <c r="B3" s="6"/>
      <c r="C3" s="6"/>
      <c r="D3" s="7" t="s">
        <v>3</v>
      </c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10" customFormat="1" x14ac:dyDescent="0.2">
      <c r="A4" s="11" t="s">
        <v>4</v>
      </c>
      <c r="B4" s="12"/>
      <c r="C4" s="12"/>
      <c r="D4" s="5" t="s">
        <v>5</v>
      </c>
      <c r="E4" s="13"/>
      <c r="F4" s="14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2">
      <c r="A5" s="15" t="s">
        <v>6</v>
      </c>
      <c r="B5" s="16">
        <v>10434819.08</v>
      </c>
      <c r="C5" s="16">
        <v>8278984.5599999996</v>
      </c>
      <c r="D5" s="17" t="s">
        <v>7</v>
      </c>
      <c r="E5" s="16">
        <v>495299.42</v>
      </c>
      <c r="F5" s="16">
        <v>292093.44</v>
      </c>
      <c r="G5" s="18">
        <f>+F5-E5</f>
        <v>-203205.97999999998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15" t="s">
        <v>8</v>
      </c>
      <c r="B6" s="16">
        <v>0</v>
      </c>
      <c r="C6" s="16">
        <v>0</v>
      </c>
      <c r="D6" s="17" t="s">
        <v>9</v>
      </c>
      <c r="E6" s="16">
        <v>0</v>
      </c>
      <c r="F6" s="19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5" t="s">
        <v>10</v>
      </c>
      <c r="B7" s="16">
        <v>0</v>
      </c>
      <c r="C7" s="16">
        <v>0</v>
      </c>
      <c r="D7" s="17" t="s">
        <v>11</v>
      </c>
      <c r="E7" s="16">
        <v>0</v>
      </c>
      <c r="F7" s="19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15" t="s">
        <v>12</v>
      </c>
      <c r="B8" s="16">
        <v>0</v>
      </c>
      <c r="C8" s="16">
        <v>0</v>
      </c>
      <c r="D8" s="17" t="s">
        <v>13</v>
      </c>
      <c r="E8" s="16">
        <v>0</v>
      </c>
      <c r="F8" s="19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15" t="s">
        <v>14</v>
      </c>
      <c r="B9" s="16">
        <v>0</v>
      </c>
      <c r="C9" s="16">
        <v>0</v>
      </c>
      <c r="D9" s="17" t="s">
        <v>15</v>
      </c>
      <c r="E9" s="16">
        <v>0</v>
      </c>
      <c r="F9" s="16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5.5" x14ac:dyDescent="0.2">
      <c r="A10" s="15" t="s">
        <v>16</v>
      </c>
      <c r="B10" s="16">
        <v>0</v>
      </c>
      <c r="C10" s="16">
        <v>0</v>
      </c>
      <c r="D10" s="17" t="s">
        <v>17</v>
      </c>
      <c r="E10" s="16">
        <v>0</v>
      </c>
      <c r="F10" s="19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5" t="s">
        <v>18</v>
      </c>
      <c r="B11" s="16">
        <v>0</v>
      </c>
      <c r="C11" s="16">
        <v>0</v>
      </c>
      <c r="D11" s="17" t="s">
        <v>19</v>
      </c>
      <c r="E11" s="16">
        <v>0</v>
      </c>
      <c r="F11" s="19"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5"/>
      <c r="B12" s="16"/>
      <c r="C12" s="16"/>
      <c r="D12" s="17" t="s">
        <v>20</v>
      </c>
      <c r="E12" s="16">
        <v>0</v>
      </c>
      <c r="F12" s="19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20" t="s">
        <v>21</v>
      </c>
      <c r="B13" s="21">
        <f>SUM(B5:B12)</f>
        <v>10434819.08</v>
      </c>
      <c r="C13" s="21">
        <f>SUM(C5:C12)</f>
        <v>8278984.5599999996</v>
      </c>
      <c r="D13" s="17"/>
      <c r="E13" s="21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5"/>
      <c r="B14" s="21"/>
      <c r="C14" s="21"/>
      <c r="D14" s="22" t="s">
        <v>22</v>
      </c>
      <c r="E14" s="21">
        <f>SUM(E5:E13)</f>
        <v>495299.42</v>
      </c>
      <c r="F14" s="23">
        <f>SUM(F5:F13)</f>
        <v>292093.44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5" t="s">
        <v>23</v>
      </c>
      <c r="B15" s="21">
        <f>SUM(B16:B24)</f>
        <v>731482.68999999017</v>
      </c>
      <c r="C15" s="21">
        <f>SUM(C16:C25)</f>
        <v>1066437.5799999982</v>
      </c>
      <c r="D15" s="24"/>
      <c r="E15" s="21"/>
      <c r="F15" s="2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15" t="s">
        <v>24</v>
      </c>
      <c r="B16" s="16">
        <v>0</v>
      </c>
      <c r="C16" s="16">
        <v>0</v>
      </c>
      <c r="D16" s="24" t="s">
        <v>25</v>
      </c>
      <c r="E16" s="21"/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.5" x14ac:dyDescent="0.2">
      <c r="A17" s="15" t="s">
        <v>26</v>
      </c>
      <c r="B17" s="16">
        <v>0</v>
      </c>
      <c r="C17" s="16">
        <v>0</v>
      </c>
      <c r="D17" s="17" t="s">
        <v>27</v>
      </c>
      <c r="E17" s="16">
        <v>0</v>
      </c>
      <c r="F17" s="19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5.5" x14ac:dyDescent="0.2">
      <c r="A18" s="15" t="s">
        <v>28</v>
      </c>
      <c r="B18" s="16">
        <v>0</v>
      </c>
      <c r="C18" s="16">
        <v>0</v>
      </c>
      <c r="D18" s="17" t="s">
        <v>29</v>
      </c>
      <c r="E18" s="16">
        <v>0</v>
      </c>
      <c r="F18" s="19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15" t="s">
        <v>30</v>
      </c>
      <c r="B19" s="16">
        <f>26074272.11+3478189.76+73347.99</f>
        <v>29625809.859999996</v>
      </c>
      <c r="C19" s="16">
        <v>26074272.109999999</v>
      </c>
      <c r="D19" s="17" t="s">
        <v>31</v>
      </c>
      <c r="E19" s="16">
        <v>0</v>
      </c>
      <c r="F19" s="19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15" t="s">
        <v>32</v>
      </c>
      <c r="B20" s="16">
        <v>0</v>
      </c>
      <c r="C20" s="16">
        <v>0</v>
      </c>
      <c r="D20" s="17" t="s">
        <v>33</v>
      </c>
      <c r="E20" s="16">
        <v>0</v>
      </c>
      <c r="F20" s="19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7.75" customHeight="1" x14ac:dyDescent="0.2">
      <c r="A21" s="15" t="s">
        <v>34</v>
      </c>
      <c r="B21" s="16">
        <f>-25007834.53-39029.05-39029.05-39029.05-39029.05-39029.05-30451.09-30451.09-30451.09-3508640.85-30451.09-30451.09-30451.09</f>
        <v>-28894327.170000006</v>
      </c>
      <c r="C21" s="16">
        <v>-25007834.530000001</v>
      </c>
      <c r="D21" s="25" t="s">
        <v>35</v>
      </c>
      <c r="E21" s="16">
        <v>0</v>
      </c>
      <c r="F21" s="19">
        <v>0</v>
      </c>
      <c r="G21" s="26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15" t="s">
        <v>36</v>
      </c>
      <c r="B22" s="16">
        <v>0</v>
      </c>
      <c r="C22" s="16">
        <v>0</v>
      </c>
      <c r="D22" s="17" t="s">
        <v>37</v>
      </c>
      <c r="E22" s="16">
        <v>0</v>
      </c>
      <c r="F22" s="19"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6.25" customHeight="1" x14ac:dyDescent="0.2">
      <c r="A23" s="15" t="s">
        <v>38</v>
      </c>
      <c r="B23" s="16">
        <v>0</v>
      </c>
      <c r="C23" s="16">
        <v>0</v>
      </c>
      <c r="D23" s="17"/>
      <c r="E23" s="16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A24" s="15" t="s">
        <v>39</v>
      </c>
      <c r="B24" s="16">
        <v>0</v>
      </c>
      <c r="C24" s="16">
        <v>0</v>
      </c>
      <c r="D24" s="22" t="s">
        <v>40</v>
      </c>
      <c r="E24" s="21">
        <v>0</v>
      </c>
      <c r="F24" s="23"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A25" s="15"/>
      <c r="B25" s="16"/>
      <c r="C25" s="16"/>
      <c r="D25" s="17"/>
      <c r="E25" s="21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10" customFormat="1" x14ac:dyDescent="0.2">
      <c r="A26" s="20" t="s">
        <v>41</v>
      </c>
      <c r="B26" s="21">
        <f>SUM(B15)</f>
        <v>731482.68999999017</v>
      </c>
      <c r="C26" s="21">
        <f>+C15</f>
        <v>1066437.5799999982</v>
      </c>
      <c r="D26" s="24" t="s">
        <v>42</v>
      </c>
      <c r="E26" s="21">
        <f>+E14</f>
        <v>495299.42</v>
      </c>
      <c r="F26" s="23">
        <f>+F14</f>
        <v>292093.44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2">
      <c r="A27" s="5"/>
      <c r="B27" s="27"/>
      <c r="C27" s="27"/>
      <c r="D27" s="24"/>
      <c r="E27" s="21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5" t="s">
        <v>43</v>
      </c>
      <c r="B28" s="21">
        <f>+B13+B26</f>
        <v>11166301.76999999</v>
      </c>
      <c r="C28" s="21">
        <f>+C13+C26</f>
        <v>9345422.1399999969</v>
      </c>
      <c r="D28" s="24" t="s">
        <v>44</v>
      </c>
      <c r="E28" s="21"/>
      <c r="F28" s="2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28"/>
      <c r="B29" s="29"/>
      <c r="C29" s="30"/>
      <c r="D29" s="24"/>
      <c r="E29" s="21"/>
      <c r="F29" s="2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A30" s="31"/>
      <c r="B30" s="32"/>
      <c r="C30" s="32"/>
      <c r="D30" s="22" t="s">
        <v>45</v>
      </c>
      <c r="E30" s="21">
        <v>0</v>
      </c>
      <c r="F30" s="23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A31" s="31"/>
      <c r="B31" s="32"/>
      <c r="C31" s="32"/>
      <c r="D31" s="17" t="s">
        <v>46</v>
      </c>
      <c r="E31" s="16">
        <v>0</v>
      </c>
      <c r="F31" s="19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A32" s="31"/>
      <c r="B32" s="32"/>
      <c r="C32" s="32"/>
      <c r="D32" s="17" t="s">
        <v>47</v>
      </c>
      <c r="E32" s="16">
        <v>0</v>
      </c>
      <c r="F32" s="19">
        <v>0</v>
      </c>
      <c r="G32" s="1"/>
      <c r="H32" s="33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31"/>
      <c r="B33" s="32"/>
      <c r="C33" s="32"/>
      <c r="D33" s="17" t="s">
        <v>48</v>
      </c>
      <c r="E33" s="16">
        <v>0</v>
      </c>
      <c r="F33" s="19">
        <v>0</v>
      </c>
      <c r="G33" s="1"/>
      <c r="H33" s="33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31"/>
      <c r="B34" s="32"/>
      <c r="C34" s="32"/>
      <c r="D34" s="17"/>
      <c r="E34" s="16"/>
      <c r="F34" s="19"/>
      <c r="G34" s="1"/>
      <c r="H34" s="33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31"/>
      <c r="B35" s="32"/>
      <c r="C35" s="32"/>
      <c r="D35" s="22" t="s">
        <v>49</v>
      </c>
      <c r="E35" s="21">
        <f>SUM(E36:E40)</f>
        <v>10671002.349999994</v>
      </c>
      <c r="F35" s="21">
        <f>SUM(F36:F37)</f>
        <v>9053328.7000000123</v>
      </c>
      <c r="G35" s="1"/>
      <c r="H35" s="33">
        <v>16700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A36" s="31"/>
      <c r="B36" s="32"/>
      <c r="C36" s="32"/>
      <c r="D36" s="17" t="s">
        <v>50</v>
      </c>
      <c r="E36" s="16">
        <f>'[10]0311_ACT_PEGT_FAC_2402'!B66</f>
        <v>-35694.40000000596</v>
      </c>
      <c r="F36" s="34">
        <f>'[10]0311_ACT_PEGT_FAC_2402'!C66</f>
        <v>413566.30000001192</v>
      </c>
      <c r="G36" s="1"/>
      <c r="H36" s="33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31"/>
      <c r="B37" s="32"/>
      <c r="C37" s="32"/>
      <c r="D37" s="17" t="s">
        <v>51</v>
      </c>
      <c r="E37" s="16">
        <f>9053328.7-16700+4020068.05-2000000-350000</f>
        <v>10706696.75</v>
      </c>
      <c r="F37" s="16">
        <v>8639762.4000000004</v>
      </c>
      <c r="G37" s="18"/>
      <c r="H37" s="33">
        <v>4020068</v>
      </c>
      <c r="I37" s="18"/>
      <c r="J37" s="1"/>
      <c r="K37" s="1"/>
      <c r="L37" s="1"/>
      <c r="M37" s="1"/>
      <c r="N37" s="1"/>
      <c r="O37" s="1"/>
      <c r="P37" s="1"/>
      <c r="Q37" s="1"/>
    </row>
    <row r="38" spans="1:17" x14ac:dyDescent="0.2">
      <c r="A38" s="31"/>
      <c r="B38" s="13"/>
      <c r="C38" s="13"/>
      <c r="D38" s="17" t="s">
        <v>52</v>
      </c>
      <c r="E38" s="16">
        <v>0</v>
      </c>
      <c r="F38" s="19">
        <v>0</v>
      </c>
      <c r="G38" s="1"/>
      <c r="H38" s="33">
        <f>SUM(H35:H37)</f>
        <v>4036768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31"/>
      <c r="B39" s="32"/>
      <c r="C39" s="32"/>
      <c r="D39" s="17" t="s">
        <v>53</v>
      </c>
      <c r="E39" s="16">
        <v>0</v>
      </c>
      <c r="F39" s="19">
        <v>0</v>
      </c>
      <c r="G39" s="1"/>
      <c r="H39" s="33">
        <f>+F35+H38</f>
        <v>13090096.700000012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31"/>
      <c r="B40" s="32"/>
      <c r="C40" s="32"/>
      <c r="D40" s="17" t="s">
        <v>54</v>
      </c>
      <c r="E40" s="16">
        <v>0</v>
      </c>
      <c r="F40" s="16">
        <v>0</v>
      </c>
      <c r="G40" s="1"/>
      <c r="H40" s="33">
        <f>+E35-H39</f>
        <v>-2419094.3500000183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">
      <c r="A41" s="31"/>
      <c r="B41" s="32"/>
      <c r="C41" s="32"/>
      <c r="D41" s="17"/>
      <c r="E41" s="16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6.25" customHeight="1" x14ac:dyDescent="0.2">
      <c r="A42" s="31"/>
      <c r="B42" s="35"/>
      <c r="C42" s="36"/>
      <c r="D42" s="22" t="s">
        <v>55</v>
      </c>
      <c r="E42" s="21">
        <v>0</v>
      </c>
      <c r="F42" s="23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28"/>
      <c r="B43" s="35"/>
      <c r="C43" s="36"/>
      <c r="D43" s="17" t="s">
        <v>56</v>
      </c>
      <c r="E43" s="16">
        <v>0</v>
      </c>
      <c r="F43" s="19"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28"/>
      <c r="B44" s="35"/>
      <c r="C44" s="36"/>
      <c r="D44" s="17" t="s">
        <v>57</v>
      </c>
      <c r="E44" s="16">
        <v>0</v>
      </c>
      <c r="F44" s="19"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28"/>
      <c r="B45" s="35"/>
      <c r="C45" s="36"/>
      <c r="D45" s="17"/>
      <c r="E45" s="16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28"/>
      <c r="B46" s="35"/>
      <c r="C46" s="36"/>
      <c r="D46" s="24" t="s">
        <v>58</v>
      </c>
      <c r="E46" s="21">
        <f>+E35</f>
        <v>10671002.349999994</v>
      </c>
      <c r="F46" s="23">
        <f>+F35</f>
        <v>9053328.7000000123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28"/>
      <c r="B47" s="35"/>
      <c r="C47" s="36"/>
      <c r="D47" s="24"/>
      <c r="E47" s="21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28"/>
      <c r="B48" s="35"/>
      <c r="C48" s="36"/>
      <c r="D48" s="24" t="s">
        <v>59</v>
      </c>
      <c r="E48" s="21">
        <f>+E35+E26</f>
        <v>11166301.769999994</v>
      </c>
      <c r="F48" s="21">
        <f>+F35+F26</f>
        <v>9345422.1400000118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28"/>
      <c r="B49" s="35"/>
      <c r="C49" s="36"/>
      <c r="D49" s="36"/>
      <c r="E49" s="30"/>
      <c r="F49" s="3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37" t="s">
        <v>60</v>
      </c>
      <c r="E50" s="40"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C51" s="40">
        <v>0</v>
      </c>
      <c r="E51" s="40">
        <f>+B28-E48</f>
        <v>0</v>
      </c>
      <c r="F51" s="40">
        <f>+C28-F48</f>
        <v>-1.4901161193847656E-8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B53" s="41"/>
      <c r="D53" s="41"/>
      <c r="E53" s="42"/>
      <c r="F53" s="4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50" t="str">
        <f>[10]Hoja2!A1</f>
        <v>Ing. Marisol Suárez Correa</v>
      </c>
      <c r="B54" s="50"/>
      <c r="D54" s="50" t="str">
        <f>[10]Hoja2!C1</f>
        <v xml:space="preserve">C.P. Juan  Lara Centeno </v>
      </c>
      <c r="E54" s="50"/>
      <c r="F54" s="4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50" t="str">
        <f>[10]Hoja2!A2</f>
        <v>Presidenta Suplente del Comité</v>
      </c>
      <c r="B55" s="50"/>
      <c r="C55" s="45"/>
      <c r="D55" s="50" t="str">
        <f>[10]Hoja2!C2</f>
        <v xml:space="preserve">Dirección de Control y Seguimiento de Fideicomisos </v>
      </c>
      <c r="E55" s="50"/>
      <c r="F55" s="4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">
      <c r="B56" s="41"/>
      <c r="D56" s="41"/>
      <c r="E56" s="42"/>
      <c r="F56" s="4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B57" s="41"/>
      <c r="D57" s="41"/>
      <c r="E57" s="42"/>
      <c r="F57" s="4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9" spans="1:17" x14ac:dyDescent="0.2">
      <c r="E59" s="46">
        <f>+E48-B28</f>
        <v>0</v>
      </c>
    </row>
  </sheetData>
  <mergeCells count="5">
    <mergeCell ref="A1:F1"/>
    <mergeCell ref="A54:B54"/>
    <mergeCell ref="D54:E54"/>
    <mergeCell ref="A55:B55"/>
    <mergeCell ref="D55:E55"/>
  </mergeCells>
  <pageMargins left="0.3" right="0.28000000000000003" top="0.74803149606299213" bottom="0.74803149606299213" header="0.31496062992125984" footer="0.31496062992125984"/>
  <pageSetup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2026-01-15T17:59:04Z</dcterms:created>
  <dcterms:modified xsi:type="dcterms:W3CDTF">2026-01-15T21:41:44Z</dcterms:modified>
</cp:coreProperties>
</file>