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ownloads\06 JUNIO 2026 ASEG  (1).xlsx 2026-07-09 15-52-17\"/>
    </mc:Choice>
  </mc:AlternateContent>
  <bookViews>
    <workbookView xWindow="0" yWindow="0" windowWidth="28800" windowHeight="12300"/>
  </bookViews>
  <sheets>
    <sheet name="EA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EAA!$A$2:$F$21</definedName>
    <definedName name="A" localSheetId="0">[2]ECABR!#REF!</definedName>
    <definedName name="A">[2]ECABR!#REF!</definedName>
    <definedName name="A_impresión_IM" localSheetId="0">[2]ECABR!#REF!</definedName>
    <definedName name="A_impresión_IM">[2]ECABR!#REF!</definedName>
    <definedName name="A325_FFF_PEGT_CLC_2301" localSheetId="0">[2]ECABR!#REF!</definedName>
    <definedName name="A325_FFF_PEGT_CLC_2301">[2]ECABR!#REF!</definedName>
    <definedName name="abc" localSheetId="0">[3]TOTAL!#REF!</definedName>
    <definedName name="abc">[3]TOTAL!#REF!</definedName>
    <definedName name="Abr">#REF!</definedName>
    <definedName name="anexo">[2]ECABR!#REF!</definedName>
    <definedName name="_xlnm.Extract" localSheetId="0">[4]EGRESOS!#REF!</definedName>
    <definedName name="_xlnm.Extract">[4]EGRESOS!#REF!</definedName>
    <definedName name="_xlnm.Print_Area" localSheetId="0">EAA!$A$1:$F$28</definedName>
    <definedName name="B" localSheetId="0">[4]EGRESOS!#REF!</definedName>
    <definedName name="B">[4]EGRESOS!#REF!</definedName>
    <definedName name="balanza_mes">'[5]Ene-16'!$A$1:$H$200</definedName>
    <definedName name="BASE" localSheetId="0">#REF!</definedName>
    <definedName name="BASE">#REF!</definedName>
    <definedName name="cba" localSheetId="0">[3]TOTAL!#REF!</definedName>
    <definedName name="cba">[3]TOTAL!#REF!</definedName>
    <definedName name="CONTABLE">[3]TOTAL!#REF!</definedName>
    <definedName name="Database" localSheetId="0">[6]REPORTO!#REF!</definedName>
    <definedName name="Database">[6]REPORTO!#REF!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[7]T1705HF!$B$20:$B$20</definedName>
    <definedName name="ju" localSheetId="0">[6]REPORTO!#REF!</definedName>
    <definedName name="ju">[6]REPORTO!#REF!</definedName>
    <definedName name="Jul">#REF!</definedName>
    <definedName name="Jun">#REF!</definedName>
    <definedName name="mao" localSheetId="0">[2]ECABR!#REF!</definedName>
    <definedName name="mao">[2]ECABR!#REF!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P">[3]TOTAL!#REF!</definedName>
    <definedName name="PRESUPUESTAL">[3]TOTAL!#REF!</definedName>
    <definedName name="REPORTO" localSheetId="0">#REF!</definedName>
    <definedName name="REPORTO">#REF!</definedName>
    <definedName name="sssss">[2]ECABR!#REF!</definedName>
    <definedName name="T">#REF!</definedName>
    <definedName name="TCAIE">[8]CH1902!$B$20:$B$20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E21" i="1" s="1"/>
  <c r="F21" i="1" s="1"/>
  <c r="B20" i="1"/>
  <c r="E20" i="1" s="1"/>
  <c r="F20" i="1" s="1"/>
  <c r="E19" i="1"/>
  <c r="F19" i="1" s="1"/>
  <c r="B19" i="1"/>
  <c r="C18" i="1"/>
  <c r="E18" i="1" s="1"/>
  <c r="F18" i="1" s="1"/>
  <c r="B18" i="1"/>
  <c r="B17" i="1"/>
  <c r="E17" i="1" s="1"/>
  <c r="F17" i="1" s="1"/>
  <c r="B16" i="1"/>
  <c r="E16" i="1" s="1"/>
  <c r="F16" i="1" s="1"/>
  <c r="B15" i="1"/>
  <c r="E15" i="1" s="1"/>
  <c r="F15" i="1" s="1"/>
  <c r="E14" i="1"/>
  <c r="F14" i="1" s="1"/>
  <c r="B14" i="1"/>
  <c r="B13" i="1"/>
  <c r="B12" i="1" s="1"/>
  <c r="E12" i="1" s="1"/>
  <c r="F12" i="1" s="1"/>
  <c r="D12" i="1"/>
  <c r="C12" i="1"/>
  <c r="B11" i="1"/>
  <c r="E11" i="1" s="1"/>
  <c r="F11" i="1" s="1"/>
  <c r="B10" i="1"/>
  <c r="E10" i="1" s="1"/>
  <c r="F10" i="1" s="1"/>
  <c r="F9" i="1"/>
  <c r="E9" i="1"/>
  <c r="B9" i="1"/>
  <c r="E8" i="1"/>
  <c r="F8" i="1" s="1"/>
  <c r="B8" i="1"/>
  <c r="B7" i="1"/>
  <c r="E7" i="1" s="1"/>
  <c r="F7" i="1" s="1"/>
  <c r="D6" i="1"/>
  <c r="C6" i="1"/>
  <c r="C4" i="1" s="1"/>
  <c r="C3" i="1" s="1"/>
  <c r="B6" i="1"/>
  <c r="E6" i="1" s="1"/>
  <c r="F6" i="1" s="1"/>
  <c r="E5" i="1"/>
  <c r="M5" i="1" s="1"/>
  <c r="D5" i="1"/>
  <c r="D4" i="1" s="1"/>
  <c r="D3" i="1" s="1"/>
  <c r="C5" i="1"/>
  <c r="B5" i="1"/>
  <c r="B4" i="1"/>
  <c r="E4" i="1" l="1"/>
  <c r="F4" i="1" s="1"/>
  <c r="E13" i="1"/>
  <c r="F13" i="1" s="1"/>
  <c r="F5" i="1"/>
  <c r="B3" i="1"/>
  <c r="E3" i="1" s="1"/>
  <c r="F3" i="1" s="1"/>
</calcChain>
</file>

<file path=xl/sharedStrings.xml><?xml version="1.0" encoding="utf-8"?>
<sst xmlns="http://schemas.openxmlformats.org/spreadsheetml/2006/main" count="31" uniqueCount="31">
  <si>
    <t xml:space="preserve">
Fideicomiso de Apoyo operativo al Consejo de Cuenca Lerma Chapala   &lt;&lt;FICUENCA&gt;&gt;
Estado Analítico del Activo
Del 01 de Enero al 30 de Junio de 2026
( Cifras en Pesos )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</si>
  <si>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</si>
  <si>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</si>
  <si>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</si>
  <si>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</si>
  <si>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</si>
  <si>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</si>
  <si>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</si>
  <si>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</si>
  <si>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</si>
  <si>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</si>
  <si>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</si>
  <si>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</si>
  <si>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</si>
  <si>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</si>
  <si>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</si>
  <si>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</si>
  <si>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</si>
  <si>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</si>
  <si>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</si>
  <si>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</si>
  <si>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</si>
  <si>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</si>
  <si>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</si>
  <si>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</si>
  <si>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</si>
  <si>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</si>
  <si>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 xml:space="preserve">    Ing. Marisol Suárez Correa                                        Juan Lara Centeno</t>
  </si>
  <si>
    <t xml:space="preserve">                                   Presidenta del Comité Técnico                                                       Dirección de Control y Seguimiento de Fideicomisos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</si>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</sst>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_-;\-* #,##0_-;_-* &quot;-&quot;??_-;_-@_-"/>
    <numFmt numFmtId="165" formatCode="#,##0_ ;[Red]\-#,##0\ "/>
  </numFmts>
  <fonts count="5">
    <font>
      <sz val="8"/>
      <color theme="1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top" indent="1"/>
    </xf>
    <xf numFmtId="164" fontId="2" fillId="0" borderId="4" xfId="2" applyNumberFormat="1" applyFont="1" applyFill="1" applyBorder="1" applyAlignment="1" applyProtection="1">
      <alignment vertical="top" wrapText="1"/>
      <protection locked="0"/>
    </xf>
    <xf numFmtId="165" fontId="2" fillId="0" borderId="0" xfId="1" applyNumberFormat="1" applyFont="1" applyAlignment="1" applyProtection="1">
      <alignment vertical="top"/>
      <protection locked="0"/>
    </xf>
    <xf numFmtId="3" fontId="3" fillId="0" borderId="0" xfId="0" applyNumberFormat="1" applyFont="1" applyProtection="1">
      <protection locked="0"/>
    </xf>
    <xf numFmtId="0" fontId="2" fillId="0" borderId="4" xfId="1" applyFont="1" applyBorder="1" applyAlignment="1">
      <alignment vertical="top"/>
    </xf>
    <xf numFmtId="164" fontId="3" fillId="0" borderId="0" xfId="0" applyNumberFormat="1" applyFont="1" applyProtection="1">
      <protection locked="0"/>
    </xf>
    <xf numFmtId="0" fontId="1" fillId="0" borderId="4" xfId="1" applyBorder="1" applyAlignment="1">
      <alignment horizontal="left" vertical="top" indent="2"/>
    </xf>
    <xf numFmtId="164" fontId="1" fillId="0" borderId="4" xfId="2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164" fontId="1" fillId="0" borderId="4" xfId="2" applyNumberFormat="1" applyFont="1" applyFill="1" applyBorder="1" applyAlignment="1" applyProtection="1">
      <alignment wrapText="1"/>
      <protection locked="0"/>
    </xf>
    <xf numFmtId="0" fontId="3" fillId="0" borderId="5" xfId="0" applyFont="1" applyBorder="1" applyProtection="1">
      <protection locked="0"/>
    </xf>
    <xf numFmtId="0" fontId="1" fillId="0" borderId="5" xfId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top" wrapText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1" fillId="0" borderId="0" xfId="1" applyAlignment="1" applyProtection="1">
      <alignment horizontal="center" vertical="top" wrapText="1"/>
      <protection locked="0"/>
    </xf>
  </cellXfs>
  <cellStyles count="3">
    <cellStyle name="Millares 4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ownloads/06%20JUNIO%202026%20ASEG%20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"/>
      <sheetName val="ACT"/>
      <sheetName val="ESF "/>
      <sheetName val="CSF"/>
      <sheetName val="VHP "/>
      <sheetName val="EFE"/>
      <sheetName val="EAA"/>
      <sheetName val="ADP"/>
      <sheetName val="IPC"/>
      <sheetName val="Notas a los Edos Financieros"/>
      <sheetName val="ACT (2)"/>
      <sheetName val="ESF"/>
      <sheetName val="VHP"/>
      <sheetName val="EFE (2)"/>
      <sheetName val="Conciliacion_Ig (2)"/>
      <sheetName val="Conciliacion_Eg (2)"/>
      <sheetName val="Memoria (2)"/>
      <sheetName val="EAI (2)"/>
      <sheetName val="COG"/>
      <sheetName val="CTG"/>
      <sheetName val="CA"/>
      <sheetName val="CFG"/>
      <sheetName val="ENT (2)"/>
      <sheetName val="IND (2)"/>
      <sheetName val="FFF"/>
      <sheetName val="GCP"/>
      <sheetName val="PPI"/>
      <sheetName val="INR (2)"/>
      <sheetName val="Muebles_Contable"/>
      <sheetName val="RELACION"/>
      <sheetName val="Inmuebles_Contable"/>
      <sheetName val="IPF"/>
      <sheetName val="CBP"/>
      <sheetName val="DGF"/>
      <sheetName val="EQB"/>
      <sheetName val="BMC CONTABLE"/>
      <sheetName val="BMC PRESUPUESTAL"/>
      <sheetName val="Contable"/>
      <sheetName val="Presupuestal"/>
      <sheetName val="Ingresos"/>
      <sheetName val="Egresos"/>
      <sheetName val="AYUDAS Y SUB"/>
      <sheetName val="REB"/>
      <sheetName val="IAL"/>
    </sheetNames>
    <sheetDataSet>
      <sheetData sheetId="0"/>
      <sheetData sheetId="1"/>
      <sheetData sheetId="2">
        <row r="5">
          <cell r="B5">
            <v>457301.47</v>
          </cell>
          <cell r="C5">
            <v>1382946.47</v>
          </cell>
        </row>
        <row r="6">
          <cell r="C6">
            <v>0</v>
          </cell>
        </row>
        <row r="7">
          <cell r="C7">
            <v>0</v>
          </cell>
        </row>
        <row r="8">
          <cell r="C8">
            <v>0</v>
          </cell>
        </row>
        <row r="9">
          <cell r="C9">
            <v>0</v>
          </cell>
        </row>
        <row r="10">
          <cell r="C10">
            <v>0</v>
          </cell>
        </row>
        <row r="11">
          <cell r="C11">
            <v>0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680049.17</v>
          </cell>
        </row>
        <row r="20">
          <cell r="C20">
            <v>0</v>
          </cell>
        </row>
        <row r="21">
          <cell r="C21">
            <v>-392435.93</v>
          </cell>
        </row>
        <row r="22">
          <cell r="C22">
            <v>0</v>
          </cell>
        </row>
        <row r="23">
          <cell r="C23">
            <v>0</v>
          </cell>
        </row>
        <row r="24">
          <cell r="C2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4A5C26"/>
    <pageSetUpPr fitToPage="1"/>
  </sheetPr>
  <dimension ref="A1:N32"/>
  <sheetViews>
    <sheetView showGridLines="0" tabSelected="1" workbookViewId="0">
      <selection activeCell="A16" sqref="A16:XFD16"/>
    </sheetView>
  </sheetViews>
  <sheetFormatPr baseColWidth="10" defaultColWidth="12" defaultRowHeight="12.75"/>
  <cols>
    <col min="1" max="1" width="67.1640625" style="4" customWidth="1"/>
    <col min="2" max="2" width="17.6640625" style="4" customWidth="1"/>
    <col min="3" max="4" width="19.83203125" style="4" customWidth="1"/>
    <col min="5" max="6" width="17.6640625" style="4" customWidth="1"/>
    <col min="7" max="7" width="1.1640625" style="4" hidden="1" customWidth="1"/>
    <col min="8" max="8" width="14.83203125" style="4" hidden="1" customWidth="1"/>
    <col min="9" max="12" width="12" style="4" hidden="1" customWidth="1"/>
    <col min="13" max="16384" width="12" style="4"/>
  </cols>
  <sheetData>
    <row r="1" spans="1:14" ht="70.5" customHeight="1">
      <c r="A1" s="1" t="s">
        <v>0</v>
      </c>
      <c r="B1" s="2"/>
      <c r="C1" s="2"/>
      <c r="D1" s="2"/>
      <c r="E1" s="2"/>
      <c r="F1" s="3"/>
    </row>
    <row r="2" spans="1:14" ht="25.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14">
      <c r="A3" s="7" t="s">
        <v>7</v>
      </c>
      <c r="B3" s="8">
        <f>+B4+B12</f>
        <v>1670559.71</v>
      </c>
      <c r="C3" s="8">
        <f>+C4+C12</f>
        <v>1014718.2599999999</v>
      </c>
      <c r="D3" s="8">
        <f>+D4+D12</f>
        <v>1984681.69</v>
      </c>
      <c r="E3" s="8">
        <f>+B3+C3-D3</f>
        <v>700596.2799999998</v>
      </c>
      <c r="F3" s="8">
        <f>+E3-B3</f>
        <v>-969963.43000000017</v>
      </c>
      <c r="H3" s="9">
        <v>0</v>
      </c>
      <c r="I3" s="10">
        <v>0</v>
      </c>
      <c r="J3" s="10">
        <v>0</v>
      </c>
    </row>
    <row r="4" spans="1:14">
      <c r="A4" s="11" t="s">
        <v>8</v>
      </c>
      <c r="B4" s="8">
        <f>+B5+B6+B7+B8+B9+B10+B11</f>
        <v>1382946.47</v>
      </c>
      <c r="C4" s="8">
        <f t="shared" ref="C4:D4" si="0">+C5+C6+C7+C8+C9+C10+C11</f>
        <v>1059036.69</v>
      </c>
      <c r="D4" s="8">
        <f t="shared" si="0"/>
        <v>1984681.69</v>
      </c>
      <c r="E4" s="8">
        <f t="shared" ref="E4:E21" si="1">+B4+C4-D4</f>
        <v>457301.4700000002</v>
      </c>
      <c r="F4" s="8">
        <f t="shared" ref="F4:F21" si="2">+E4-B4</f>
        <v>-925644.99999999977</v>
      </c>
      <c r="M4" s="12"/>
    </row>
    <row r="5" spans="1:14">
      <c r="A5" s="13" t="s">
        <v>9</v>
      </c>
      <c r="B5" s="14">
        <f>+'[1]ESF '!C5</f>
        <v>1382946.47</v>
      </c>
      <c r="C5" s="14">
        <f>76321.52+41651.84+326805.51+183850.79+164017.56+257289.06</f>
        <v>1049936.28</v>
      </c>
      <c r="D5" s="14">
        <f>142431.89+74335.55+645407.32+361769.73+323520.5+428116.29</f>
        <v>1975581.28</v>
      </c>
      <c r="E5" s="14">
        <f>B5+C5-D5</f>
        <v>457301.47</v>
      </c>
      <c r="F5" s="14">
        <f t="shared" si="2"/>
        <v>-925645</v>
      </c>
      <c r="K5" s="10">
        <v>0</v>
      </c>
      <c r="M5" s="12">
        <f>+E5-'[1]ESF '!B5</f>
        <v>0</v>
      </c>
    </row>
    <row r="6" spans="1:14">
      <c r="A6" s="13" t="s">
        <v>10</v>
      </c>
      <c r="B6" s="14">
        <f>+'[1]ESF '!C6</f>
        <v>0</v>
      </c>
      <c r="C6" s="14">
        <f>4330.63+4769.78</f>
        <v>9100.41</v>
      </c>
      <c r="D6" s="14">
        <f>2830.63+1500+4769.78</f>
        <v>9100.41</v>
      </c>
      <c r="E6" s="14">
        <f t="shared" si="1"/>
        <v>0</v>
      </c>
      <c r="F6" s="14">
        <f t="shared" si="2"/>
        <v>0</v>
      </c>
    </row>
    <row r="7" spans="1:14">
      <c r="A7" s="13" t="s">
        <v>11</v>
      </c>
      <c r="B7" s="14">
        <f>+'[1]ESF '!C7</f>
        <v>0</v>
      </c>
      <c r="C7" s="14">
        <v>0</v>
      </c>
      <c r="D7" s="14">
        <v>0</v>
      </c>
      <c r="E7" s="14">
        <f t="shared" si="1"/>
        <v>0</v>
      </c>
      <c r="F7" s="14">
        <f t="shared" si="2"/>
        <v>0</v>
      </c>
    </row>
    <row r="8" spans="1:14">
      <c r="A8" s="13" t="s">
        <v>12</v>
      </c>
      <c r="B8" s="14">
        <f>+'[1]ESF '!C8</f>
        <v>0</v>
      </c>
      <c r="C8" s="14">
        <v>0</v>
      </c>
      <c r="D8" s="14">
        <v>0</v>
      </c>
      <c r="E8" s="14">
        <f t="shared" si="1"/>
        <v>0</v>
      </c>
      <c r="F8" s="14">
        <f t="shared" si="2"/>
        <v>0</v>
      </c>
    </row>
    <row r="9" spans="1:14">
      <c r="A9" s="13" t="s">
        <v>13</v>
      </c>
      <c r="B9" s="14">
        <f>+'[1]ESF '!C9</f>
        <v>0</v>
      </c>
      <c r="C9" s="14">
        <v>0</v>
      </c>
      <c r="D9" s="14">
        <v>0</v>
      </c>
      <c r="E9" s="14">
        <f t="shared" si="1"/>
        <v>0</v>
      </c>
      <c r="F9" s="14">
        <f t="shared" si="2"/>
        <v>0</v>
      </c>
    </row>
    <row r="10" spans="1:14" ht="14.25" customHeight="1">
      <c r="A10" s="13" t="s">
        <v>14</v>
      </c>
      <c r="B10" s="14">
        <f>+'[1]ESF '!C10</f>
        <v>0</v>
      </c>
      <c r="C10" s="14">
        <v>0</v>
      </c>
      <c r="D10" s="14">
        <v>0</v>
      </c>
      <c r="E10" s="14">
        <f t="shared" si="1"/>
        <v>0</v>
      </c>
      <c r="F10" s="14">
        <f t="shared" si="2"/>
        <v>0</v>
      </c>
    </row>
    <row r="11" spans="1:14">
      <c r="A11" s="13" t="s">
        <v>15</v>
      </c>
      <c r="B11" s="14">
        <f>+'[1]ESF '!C11</f>
        <v>0</v>
      </c>
      <c r="C11" s="14">
        <v>0</v>
      </c>
      <c r="D11" s="14">
        <v>0</v>
      </c>
      <c r="E11" s="14">
        <f t="shared" si="1"/>
        <v>0</v>
      </c>
      <c r="F11" s="14">
        <f t="shared" si="2"/>
        <v>0</v>
      </c>
      <c r="M11" s="15"/>
      <c r="N11" s="15"/>
    </row>
    <row r="12" spans="1:14">
      <c r="A12" s="11" t="s">
        <v>16</v>
      </c>
      <c r="B12" s="8">
        <f>SUM(B13:B21)</f>
        <v>287613.24000000005</v>
      </c>
      <c r="C12" s="8">
        <f t="shared" ref="C12:D12" si="3">SUM(C13:C21)</f>
        <v>-44318.43</v>
      </c>
      <c r="D12" s="8">
        <f t="shared" si="3"/>
        <v>0</v>
      </c>
      <c r="E12" s="8">
        <f t="shared" si="1"/>
        <v>243294.81000000006</v>
      </c>
      <c r="F12" s="8">
        <f t="shared" si="2"/>
        <v>-44318.429999999993</v>
      </c>
      <c r="M12" s="15"/>
      <c r="N12" s="15"/>
    </row>
    <row r="13" spans="1:14">
      <c r="A13" s="13" t="s">
        <v>17</v>
      </c>
      <c r="B13" s="14">
        <f>+'[1]ESF '!C16</f>
        <v>0</v>
      </c>
      <c r="C13" s="14">
        <v>0</v>
      </c>
      <c r="D13" s="14">
        <v>0</v>
      </c>
      <c r="E13" s="14">
        <f t="shared" si="1"/>
        <v>0</v>
      </c>
      <c r="F13" s="14">
        <f t="shared" si="2"/>
        <v>0</v>
      </c>
      <c r="M13" s="15"/>
      <c r="N13" s="15"/>
    </row>
    <row r="14" spans="1:14" ht="15.75" customHeight="1">
      <c r="A14" s="13" t="s">
        <v>18</v>
      </c>
      <c r="B14" s="14">
        <f>+'[1]ESF '!C17</f>
        <v>0</v>
      </c>
      <c r="C14" s="16">
        <v>0</v>
      </c>
      <c r="D14" s="16">
        <v>0</v>
      </c>
      <c r="E14" s="16">
        <f t="shared" si="1"/>
        <v>0</v>
      </c>
      <c r="F14" s="16">
        <f t="shared" si="2"/>
        <v>0</v>
      </c>
      <c r="M14" s="15"/>
      <c r="N14" s="15"/>
    </row>
    <row r="15" spans="1:14">
      <c r="A15" s="13" t="s">
        <v>19</v>
      </c>
      <c r="B15" s="14">
        <f>+'[1]ESF '!C18</f>
        <v>0</v>
      </c>
      <c r="C15" s="16">
        <v>0</v>
      </c>
      <c r="D15" s="16">
        <v>0</v>
      </c>
      <c r="E15" s="16">
        <f t="shared" si="1"/>
        <v>0</v>
      </c>
      <c r="F15" s="16">
        <f t="shared" si="2"/>
        <v>0</v>
      </c>
      <c r="M15" s="15"/>
      <c r="N15" s="15"/>
    </row>
    <row r="16" spans="1:14">
      <c r="A16" s="13" t="s">
        <v>20</v>
      </c>
      <c r="B16" s="14">
        <f>+'[1]ESF '!C19</f>
        <v>680049.17</v>
      </c>
      <c r="C16" s="14">
        <v>0</v>
      </c>
      <c r="D16" s="14">
        <v>0</v>
      </c>
      <c r="E16" s="16">
        <f t="shared" si="1"/>
        <v>680049.17</v>
      </c>
      <c r="F16" s="16">
        <f t="shared" si="2"/>
        <v>0</v>
      </c>
      <c r="K16" s="10">
        <v>0</v>
      </c>
      <c r="M16" s="15"/>
      <c r="N16" s="15"/>
    </row>
    <row r="17" spans="1:14">
      <c r="A17" s="13" t="s">
        <v>21</v>
      </c>
      <c r="B17" s="14">
        <f>+'[1]ESF '!C20</f>
        <v>0</v>
      </c>
      <c r="C17" s="14">
        <v>0</v>
      </c>
      <c r="D17" s="14">
        <v>0</v>
      </c>
      <c r="E17" s="16">
        <f t="shared" si="1"/>
        <v>0</v>
      </c>
      <c r="F17" s="16">
        <f t="shared" si="2"/>
        <v>0</v>
      </c>
      <c r="M17" s="15"/>
      <c r="N17" s="15"/>
    </row>
    <row r="18" spans="1:14">
      <c r="A18" s="13" t="s">
        <v>22</v>
      </c>
      <c r="B18" s="14">
        <f>+'[1]ESF '!C21</f>
        <v>-392435.93</v>
      </c>
      <c r="C18" s="14">
        <f>-30067.59-7125.42-7125.42</f>
        <v>-44318.43</v>
      </c>
      <c r="D18" s="14">
        <v>0</v>
      </c>
      <c r="E18" s="14">
        <f t="shared" si="1"/>
        <v>-436754.36</v>
      </c>
      <c r="F18" s="14">
        <f t="shared" si="2"/>
        <v>-44318.429999999993</v>
      </c>
      <c r="K18" s="10">
        <v>0</v>
      </c>
      <c r="M18" s="15"/>
      <c r="N18" s="15"/>
    </row>
    <row r="19" spans="1:14">
      <c r="A19" s="13" t="s">
        <v>23</v>
      </c>
      <c r="B19" s="14">
        <f>+'[1]ESF '!C22</f>
        <v>0</v>
      </c>
      <c r="C19" s="14">
        <v>0</v>
      </c>
      <c r="D19" s="14">
        <v>0</v>
      </c>
      <c r="E19" s="16">
        <f t="shared" si="1"/>
        <v>0</v>
      </c>
      <c r="F19" s="16">
        <f t="shared" si="2"/>
        <v>0</v>
      </c>
      <c r="M19" s="15"/>
      <c r="N19" s="15"/>
    </row>
    <row r="20" spans="1:14">
      <c r="A20" s="13" t="s">
        <v>24</v>
      </c>
      <c r="B20" s="14">
        <f>+'[1]ESF '!C23</f>
        <v>0</v>
      </c>
      <c r="C20" s="14">
        <v>0</v>
      </c>
      <c r="D20" s="14">
        <v>0</v>
      </c>
      <c r="E20" s="16">
        <f t="shared" si="1"/>
        <v>0</v>
      </c>
      <c r="F20" s="16">
        <f t="shared" si="2"/>
        <v>0</v>
      </c>
    </row>
    <row r="21" spans="1:14">
      <c r="A21" s="13" t="s">
        <v>25</v>
      </c>
      <c r="B21" s="14">
        <f>+'[1]ESF '!C24</f>
        <v>0</v>
      </c>
      <c r="C21" s="14">
        <v>0</v>
      </c>
      <c r="D21" s="14">
        <v>0</v>
      </c>
      <c r="E21" s="14">
        <f t="shared" si="1"/>
        <v>0</v>
      </c>
      <c r="F21" s="14">
        <f t="shared" si="2"/>
        <v>0</v>
      </c>
    </row>
    <row r="22" spans="1:14" ht="24.75" customHeight="1">
      <c r="A22" s="17"/>
      <c r="B22" s="17"/>
      <c r="C22" s="17"/>
      <c r="D22" s="18"/>
      <c r="E22" s="18"/>
      <c r="F22" s="18"/>
    </row>
    <row r="23" spans="1:14" ht="24.75" customHeight="1">
      <c r="A23" s="19" t="s">
        <v>26</v>
      </c>
      <c r="B23" s="19"/>
      <c r="C23" s="19"/>
    </row>
    <row r="27" spans="1:14">
      <c r="A27" s="20" t="s">
        <v>27</v>
      </c>
      <c r="B27" s="20"/>
      <c r="C27" s="20"/>
      <c r="D27" s="20"/>
      <c r="E27" s="20"/>
      <c r="F27" s="20"/>
    </row>
    <row r="28" spans="1:14" ht="12.75" customHeight="1">
      <c r="A28" s="21" t="s">
        <v>28</v>
      </c>
      <c r="B28" s="21"/>
      <c r="C28" s="21"/>
      <c r="D28" s="21"/>
      <c r="E28" s="21"/>
      <c r="F28" s="21"/>
    </row>
    <row r="29" spans="1:14" ht="36.75" customHeight="1"/>
    <row r="30" spans="1:14" hidden="1">
      <c r="A30" s="22"/>
    </row>
    <row r="31" spans="1:14" hidden="1">
      <c r="A31" s="23" t="s">
        <v>29</v>
      </c>
    </row>
    <row r="32" spans="1:14" hidden="1">
      <c r="A32" s="23" t="s">
        <v>30</v>
      </c>
    </row>
  </sheetData>
  <sheetProtection formatCells="0" formatColumns="0" formatRows="0" autoFilter="0"/>
  <mergeCells count="5">
    <mergeCell ref="A1:F1"/>
    <mergeCell ref="D22:F22"/>
    <mergeCell ref="A23:C23"/>
    <mergeCell ref="A27:F27"/>
    <mergeCell ref="A28:F28"/>
  </mergeCells>
  <printOptions horizontalCentered="1"/>
  <pageMargins left="0.78740157480314998" right="0.59055118110236204" top="0.78740157480314998" bottom="0.78740157480314998" header="0.31496062992126" footer="0.31496062992126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2026-07-09T21:52:24Z</dcterms:created>
  <dcterms:modified xsi:type="dcterms:W3CDTF">2026-07-09T21:52:24Z</dcterms:modified>
</cp:coreProperties>
</file>