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EAA!$A$2:$F$21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_xlnm.Print_Area" localSheetId="0">EAA!$A$1:$F$28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sssss">[1]ECABR!#REF!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E21" i="1" s="1"/>
  <c r="F21" i="1" s="1"/>
  <c r="B20" i="1"/>
  <c r="E20" i="1" s="1"/>
  <c r="F20" i="1" s="1"/>
  <c r="B19" i="1"/>
  <c r="E19" i="1" s="1"/>
  <c r="F19" i="1" s="1"/>
  <c r="C18" i="1"/>
  <c r="B18" i="1"/>
  <c r="E18" i="1" s="1"/>
  <c r="F18" i="1" s="1"/>
  <c r="B17" i="1"/>
  <c r="E17" i="1" s="1"/>
  <c r="F17" i="1" s="1"/>
  <c r="B16" i="1"/>
  <c r="E16" i="1" s="1"/>
  <c r="F16" i="1" s="1"/>
  <c r="B15" i="1"/>
  <c r="E15" i="1" s="1"/>
  <c r="F15" i="1" s="1"/>
  <c r="B14" i="1"/>
  <c r="E14" i="1" s="1"/>
  <c r="F14" i="1" s="1"/>
  <c r="B13" i="1"/>
  <c r="E13" i="1" s="1"/>
  <c r="F13" i="1" s="1"/>
  <c r="D12" i="1"/>
  <c r="C12" i="1"/>
  <c r="B11" i="1"/>
  <c r="E11" i="1" s="1"/>
  <c r="F11" i="1" s="1"/>
  <c r="B10" i="1"/>
  <c r="E10" i="1" s="1"/>
  <c r="F10" i="1" s="1"/>
  <c r="B9" i="1"/>
  <c r="E9" i="1" s="1"/>
  <c r="F9" i="1" s="1"/>
  <c r="B8" i="1"/>
  <c r="E8" i="1" s="1"/>
  <c r="F8" i="1" s="1"/>
  <c r="B7" i="1"/>
  <c r="E7" i="1" s="1"/>
  <c r="F7" i="1" s="1"/>
  <c r="D6" i="1"/>
  <c r="C6" i="1"/>
  <c r="B6" i="1"/>
  <c r="E6" i="1" s="1"/>
  <c r="F6" i="1" s="1"/>
  <c r="D5" i="1"/>
  <c r="D4" i="1" s="1"/>
  <c r="D3" i="1" s="1"/>
  <c r="C5" i="1"/>
  <c r="B5" i="1"/>
  <c r="E5" i="1" s="1"/>
  <c r="C4" i="1"/>
  <c r="C3" i="1" s="1"/>
  <c r="B12" i="1" l="1"/>
  <c r="E12" i="1" s="1"/>
  <c r="F12" i="1" s="1"/>
  <c r="F5" i="1"/>
  <c r="M5" i="1"/>
  <c r="B4" i="1"/>
  <c r="E4" i="1" l="1"/>
  <c r="F4" i="1" s="1"/>
  <c r="B3" i="1"/>
  <c r="E3" i="1" s="1"/>
  <c r="F3" i="1" s="1"/>
</calcChain>
</file>

<file path=xl/sharedStrings.xml><?xml version="1.0" encoding="utf-8"?>
<sst xmlns="http://schemas.openxmlformats.org/spreadsheetml/2006/main" count="33" uniqueCount="33">
  <si>
    <t xml:space="preserve">
Fideicomiso de Apoyo operativo al Consejo de Cuenca Lerma Chapala   &lt;&lt;FICUENCA&gt;&gt;
Estado Analítico del Activo
Del 01 de Enero al 31 de Marzo de 2026
( Cifras en Pesos 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</si>
  <si>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</si>
  <si>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</si>
  <si>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</si>
  <si>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</si>
  <si>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</si>
  <si>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</si>
  <si>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</si>
  <si>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</si>
  <si>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</si>
  <si>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</si>
  <si>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</si>
  <si>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</si>
  <si>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</si>
  <si>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</si>
  <si>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</si>
  <si>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</si>
  <si>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</si>
  <si>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</si>
  <si>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</si>
  <si>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</si>
  <si>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</si>
  <si>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</si>
  <si>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</si>
  <si>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</si>
  <si>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</si>
  <si>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</si>
  <si>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C.P. Veronica Negrete Barreto</t>
  </si>
  <si>
    <t>Elaboró</t>
  </si>
  <si>
    <t xml:space="preserve">   Juan Lara Centeno</t>
  </si>
  <si>
    <t xml:space="preserve">Presidenta del Comité Técnico         </t>
  </si>
  <si>
    <t xml:space="preserve">Ing. Marisol Suárez Correa       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</si>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</sst>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#,##0_ ;[Red]\-#,##0\ "/>
  </numFmts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indent="1"/>
    </xf>
    <xf numFmtId="165" fontId="2" fillId="0" borderId="4" xfId="2" applyNumberFormat="1" applyFont="1" applyFill="1" applyBorder="1" applyAlignment="1" applyProtection="1">
      <alignment vertical="top" wrapText="1"/>
      <protection locked="0"/>
    </xf>
    <xf numFmtId="166" fontId="2" fillId="0" borderId="0" xfId="1" applyNumberFormat="1" applyFont="1" applyAlignment="1" applyProtection="1">
      <alignment vertical="top"/>
      <protection locked="0"/>
    </xf>
    <xf numFmtId="3" fontId="4" fillId="0" borderId="0" xfId="0" applyNumberFormat="1" applyFont="1" applyProtection="1">
      <protection locked="0"/>
    </xf>
    <xf numFmtId="0" fontId="2" fillId="0" borderId="4" xfId="1" applyFont="1" applyBorder="1" applyAlignment="1">
      <alignment vertical="top"/>
    </xf>
    <xf numFmtId="165" fontId="4" fillId="0" borderId="0" xfId="0" applyNumberFormat="1" applyFont="1" applyProtection="1">
      <protection locked="0"/>
    </xf>
    <xf numFmtId="0" fontId="1" fillId="0" borderId="4" xfId="1" applyBorder="1" applyAlignment="1">
      <alignment horizontal="left" vertical="top" indent="2"/>
    </xf>
    <xf numFmtId="165" fontId="1" fillId="0" borderId="4" xfId="2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165" fontId="1" fillId="0" borderId="4" xfId="2" applyNumberFormat="1" applyFont="1" applyFill="1" applyBorder="1" applyAlignment="1" applyProtection="1">
      <alignment wrapTex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5" xfId="1" applyBorder="1" applyAlignment="1">
      <alignment horizontal="left" vertical="center" wrapText="1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</cellXfs>
  <cellStyles count="3">
    <cellStyle name="Millares 4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ASEG/03%20MARZO%202026%20AS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"/>
      <sheetName val="Notas ACT "/>
      <sheetName val="Notas ESF"/>
      <sheetName val="Notas VHP"/>
      <sheetName val="Notas EFE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GCP (2)"/>
      <sheetName val="PPI"/>
      <sheetName val="PPI (2)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ING"/>
      <sheetName val="EGR"/>
      <sheetName val="AYUDAS Y SUB"/>
      <sheetName val="REB"/>
      <sheetName val="IAL"/>
    </sheetNames>
    <sheetDataSet>
      <sheetData sheetId="0"/>
      <sheetData sheetId="1">
        <row r="10">
          <cell r="C10">
            <v>0</v>
          </cell>
        </row>
      </sheetData>
      <sheetData sheetId="2">
        <row r="5">
          <cell r="B5">
            <v>965550.58</v>
          </cell>
          <cell r="C5">
            <v>1382946.47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680049.16999999993</v>
          </cell>
        </row>
        <row r="20">
          <cell r="C20">
            <v>0</v>
          </cell>
        </row>
        <row r="21">
          <cell r="C21">
            <v>-392435.93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/>
        </row>
      </sheetData>
      <sheetData sheetId="3"/>
      <sheetData sheetId="4">
        <row r="9">
          <cell r="C9">
            <v>1597628.19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E10">
            <v>13673.13</v>
          </cell>
        </row>
      </sheetData>
      <sheetData sheetId="18">
        <row r="4">
          <cell r="E4">
            <v>263775.74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6">
          <cell r="D36">
            <v>3537653.55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4A5C26"/>
    <pageSetUpPr fitToPage="1"/>
  </sheetPr>
  <dimension ref="A1:N32"/>
  <sheetViews>
    <sheetView showGridLines="0" tabSelected="1" zoomScaleNormal="100" workbookViewId="0">
      <selection activeCell="M24" sqref="M24"/>
    </sheetView>
  </sheetViews>
  <sheetFormatPr baseColWidth="10" defaultColWidth="12" defaultRowHeight="12.75" x14ac:dyDescent="0.2"/>
  <cols>
    <col min="1" max="1" width="67.1640625" style="1" bestFit="1" customWidth="1"/>
    <col min="2" max="2" width="17.6640625" style="1" customWidth="1"/>
    <col min="3" max="4" width="19.83203125" style="1" customWidth="1"/>
    <col min="5" max="6" width="17.6640625" style="1" customWidth="1"/>
    <col min="7" max="7" width="1.1640625" style="1" hidden="1" customWidth="1"/>
    <col min="8" max="8" width="14.83203125" style="1" hidden="1" customWidth="1"/>
    <col min="9" max="12" width="0" style="1" hidden="1" customWidth="1"/>
    <col min="13" max="16384" width="12" style="1"/>
  </cols>
  <sheetData>
    <row r="1" spans="1:14" ht="70.5" customHeight="1" x14ac:dyDescent="0.2">
      <c r="A1" s="17" t="s">
        <v>0</v>
      </c>
      <c r="B1" s="18"/>
      <c r="C1" s="18"/>
      <c r="D1" s="18"/>
      <c r="E1" s="18"/>
      <c r="F1" s="19"/>
    </row>
    <row r="2" spans="1:14" ht="25.5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14" x14ac:dyDescent="0.2">
      <c r="A3" s="4" t="s">
        <v>7</v>
      </c>
      <c r="B3" s="5">
        <f>+B4+B12</f>
        <v>1670559.71</v>
      </c>
      <c r="C3" s="5">
        <f>+C4+C12</f>
        <v>430937.11</v>
      </c>
      <c r="D3" s="5">
        <f>+D4+D12</f>
        <v>871275.17</v>
      </c>
      <c r="E3" s="5">
        <f>+B3+C3-D3</f>
        <v>1230221.6499999999</v>
      </c>
      <c r="F3" s="5">
        <f>+E3-B3</f>
        <v>-440338.06000000006</v>
      </c>
      <c r="H3" s="6">
        <v>0</v>
      </c>
      <c r="I3" s="7">
        <v>0</v>
      </c>
      <c r="J3" s="7">
        <v>0</v>
      </c>
    </row>
    <row r="4" spans="1:14" x14ac:dyDescent="0.2">
      <c r="A4" s="8" t="s">
        <v>8</v>
      </c>
      <c r="B4" s="5">
        <f>+B5+B6+B7+B8+B9+B10+B11</f>
        <v>1382946.47</v>
      </c>
      <c r="C4" s="5">
        <f t="shared" ref="C4:D4" si="0">+C5+C6+C7+C8+C9+C10+C11</f>
        <v>453879.27999999997</v>
      </c>
      <c r="D4" s="5">
        <f t="shared" si="0"/>
        <v>871275.17</v>
      </c>
      <c r="E4" s="5">
        <f t="shared" ref="E4:E21" si="1">+B4+C4-D4</f>
        <v>965550.58</v>
      </c>
      <c r="F4" s="5">
        <f t="shared" ref="F4:F21" si="2">+E4-B4</f>
        <v>-417395.89</v>
      </c>
      <c r="M4" s="9"/>
    </row>
    <row r="5" spans="1:14" x14ac:dyDescent="0.2">
      <c r="A5" s="10" t="s">
        <v>9</v>
      </c>
      <c r="B5" s="11">
        <f>+[8]ESF!C5</f>
        <v>1382946.47</v>
      </c>
      <c r="C5" s="11">
        <f>76321.52+41651.84+326805.51</f>
        <v>444778.87</v>
      </c>
      <c r="D5" s="11">
        <f>142431.89+74335.55+645407.32</f>
        <v>862174.76</v>
      </c>
      <c r="E5" s="11">
        <f>B5+C5-D5</f>
        <v>965550.57999999984</v>
      </c>
      <c r="F5" s="11">
        <f t="shared" si="2"/>
        <v>-417395.89000000013</v>
      </c>
      <c r="K5" s="7">
        <v>0</v>
      </c>
      <c r="M5" s="9">
        <f>+E5-[8]ESF!B5</f>
        <v>0</v>
      </c>
    </row>
    <row r="6" spans="1:14" x14ac:dyDescent="0.2">
      <c r="A6" s="10" t="s">
        <v>10</v>
      </c>
      <c r="B6" s="11">
        <f>+[8]ESF!C6</f>
        <v>0</v>
      </c>
      <c r="C6" s="11">
        <f>4330.63+4769.78</f>
        <v>9100.41</v>
      </c>
      <c r="D6" s="11">
        <f>2830.63+1500+4769.78</f>
        <v>9100.41</v>
      </c>
      <c r="E6" s="11">
        <f t="shared" si="1"/>
        <v>0</v>
      </c>
      <c r="F6" s="11">
        <f t="shared" si="2"/>
        <v>0</v>
      </c>
    </row>
    <row r="7" spans="1:14" x14ac:dyDescent="0.2">
      <c r="A7" s="10" t="s">
        <v>11</v>
      </c>
      <c r="B7" s="11">
        <f>+[8]ESF!C7</f>
        <v>0</v>
      </c>
      <c r="C7" s="11">
        <v>0</v>
      </c>
      <c r="D7" s="11">
        <v>0</v>
      </c>
      <c r="E7" s="11">
        <f t="shared" si="1"/>
        <v>0</v>
      </c>
      <c r="F7" s="11">
        <f t="shared" si="2"/>
        <v>0</v>
      </c>
    </row>
    <row r="8" spans="1:14" x14ac:dyDescent="0.2">
      <c r="A8" s="10" t="s">
        <v>12</v>
      </c>
      <c r="B8" s="11">
        <f>+[8]ESF!C8</f>
        <v>0</v>
      </c>
      <c r="C8" s="11">
        <v>0</v>
      </c>
      <c r="D8" s="11">
        <v>0</v>
      </c>
      <c r="E8" s="11">
        <f t="shared" si="1"/>
        <v>0</v>
      </c>
      <c r="F8" s="11">
        <f t="shared" si="2"/>
        <v>0</v>
      </c>
    </row>
    <row r="9" spans="1:14" x14ac:dyDescent="0.2">
      <c r="A9" s="10" t="s">
        <v>13</v>
      </c>
      <c r="B9" s="11">
        <f>+[8]ESF!C9</f>
        <v>0</v>
      </c>
      <c r="C9" s="11">
        <v>0</v>
      </c>
      <c r="D9" s="11">
        <v>0</v>
      </c>
      <c r="E9" s="11">
        <f t="shared" si="1"/>
        <v>0</v>
      </c>
      <c r="F9" s="11">
        <f t="shared" si="2"/>
        <v>0</v>
      </c>
    </row>
    <row r="10" spans="1:14" ht="14.25" customHeight="1" x14ac:dyDescent="0.2">
      <c r="A10" s="10" t="s">
        <v>14</v>
      </c>
      <c r="B10" s="11">
        <f>+[8]ESF!C10</f>
        <v>0</v>
      </c>
      <c r="C10" s="11">
        <v>0</v>
      </c>
      <c r="D10" s="11">
        <v>0</v>
      </c>
      <c r="E10" s="11">
        <f t="shared" si="1"/>
        <v>0</v>
      </c>
      <c r="F10" s="11">
        <f t="shared" si="2"/>
        <v>0</v>
      </c>
    </row>
    <row r="11" spans="1:14" x14ac:dyDescent="0.2">
      <c r="A11" s="10" t="s">
        <v>15</v>
      </c>
      <c r="B11" s="11">
        <f>+[8]ESF!C11</f>
        <v>0</v>
      </c>
      <c r="C11" s="11">
        <v>0</v>
      </c>
      <c r="D11" s="11">
        <v>0</v>
      </c>
      <c r="E11" s="11">
        <f t="shared" si="1"/>
        <v>0</v>
      </c>
      <c r="F11" s="11">
        <f t="shared" si="2"/>
        <v>0</v>
      </c>
      <c r="M11" s="12"/>
      <c r="N11" s="12"/>
    </row>
    <row r="12" spans="1:14" x14ac:dyDescent="0.2">
      <c r="A12" s="8" t="s">
        <v>16</v>
      </c>
      <c r="B12" s="5">
        <f>SUM(B13:B21)</f>
        <v>287613.23999999993</v>
      </c>
      <c r="C12" s="5">
        <f t="shared" ref="C12:D12" si="3">SUM(C13:C21)</f>
        <v>-22942.170000000002</v>
      </c>
      <c r="D12" s="5">
        <f t="shared" si="3"/>
        <v>0</v>
      </c>
      <c r="E12" s="5">
        <f t="shared" si="1"/>
        <v>264671.06999999995</v>
      </c>
      <c r="F12" s="5">
        <f t="shared" si="2"/>
        <v>-22942.169999999984</v>
      </c>
      <c r="M12" s="12"/>
      <c r="N12" s="12"/>
    </row>
    <row r="13" spans="1:14" x14ac:dyDescent="0.2">
      <c r="A13" s="10" t="s">
        <v>17</v>
      </c>
      <c r="B13" s="11">
        <f>+[8]ESF!C16</f>
        <v>0</v>
      </c>
      <c r="C13" s="11">
        <v>0</v>
      </c>
      <c r="D13" s="11">
        <v>0</v>
      </c>
      <c r="E13" s="11">
        <f t="shared" si="1"/>
        <v>0</v>
      </c>
      <c r="F13" s="11">
        <f t="shared" si="2"/>
        <v>0</v>
      </c>
      <c r="M13" s="12"/>
      <c r="N13" s="12"/>
    </row>
    <row r="14" spans="1:14" ht="15.75" customHeight="1" x14ac:dyDescent="0.2">
      <c r="A14" s="10" t="s">
        <v>18</v>
      </c>
      <c r="B14" s="11">
        <f>+[8]ESF!C17</f>
        <v>0</v>
      </c>
      <c r="C14" s="13">
        <v>0</v>
      </c>
      <c r="D14" s="13">
        <v>0</v>
      </c>
      <c r="E14" s="13">
        <f t="shared" si="1"/>
        <v>0</v>
      </c>
      <c r="F14" s="13">
        <f t="shared" si="2"/>
        <v>0</v>
      </c>
      <c r="M14" s="12"/>
      <c r="N14" s="12"/>
    </row>
    <row r="15" spans="1:14" x14ac:dyDescent="0.2">
      <c r="A15" s="10" t="s">
        <v>19</v>
      </c>
      <c r="B15" s="11">
        <f>+[8]ESF!C18</f>
        <v>0</v>
      </c>
      <c r="C15" s="13">
        <v>0</v>
      </c>
      <c r="D15" s="13">
        <v>0</v>
      </c>
      <c r="E15" s="13">
        <f t="shared" si="1"/>
        <v>0</v>
      </c>
      <c r="F15" s="13">
        <f t="shared" si="2"/>
        <v>0</v>
      </c>
      <c r="M15" s="12"/>
      <c r="N15" s="12"/>
    </row>
    <row r="16" spans="1:14" x14ac:dyDescent="0.2">
      <c r="A16" s="10" t="s">
        <v>20</v>
      </c>
      <c r="B16" s="11">
        <f>+[8]ESF!C19</f>
        <v>680049.16999999993</v>
      </c>
      <c r="C16" s="11">
        <v>0</v>
      </c>
      <c r="D16" s="11">
        <v>0</v>
      </c>
      <c r="E16" s="13">
        <f t="shared" si="1"/>
        <v>680049.16999999993</v>
      </c>
      <c r="F16" s="13">
        <f t="shared" si="2"/>
        <v>0</v>
      </c>
      <c r="K16" s="7">
        <v>0</v>
      </c>
      <c r="M16" s="12"/>
      <c r="N16" s="12"/>
    </row>
    <row r="17" spans="1:14" x14ac:dyDescent="0.2">
      <c r="A17" s="10" t="s">
        <v>21</v>
      </c>
      <c r="B17" s="11">
        <f>+[8]ESF!C20</f>
        <v>0</v>
      </c>
      <c r="C17" s="11">
        <v>0</v>
      </c>
      <c r="D17" s="11">
        <v>0</v>
      </c>
      <c r="E17" s="13">
        <f t="shared" si="1"/>
        <v>0</v>
      </c>
      <c r="F17" s="13">
        <f t="shared" si="2"/>
        <v>0</v>
      </c>
      <c r="M17" s="12"/>
      <c r="N17" s="12"/>
    </row>
    <row r="18" spans="1:14" x14ac:dyDescent="0.2">
      <c r="A18" s="10" t="s">
        <v>22</v>
      </c>
      <c r="B18" s="11">
        <f>+[8]ESF!C21</f>
        <v>-392435.93</v>
      </c>
      <c r="C18" s="11">
        <f>-7814.14-7814.14-7313.89</f>
        <v>-22942.170000000002</v>
      </c>
      <c r="D18" s="11">
        <v>0</v>
      </c>
      <c r="E18" s="11">
        <f t="shared" si="1"/>
        <v>-415378.1</v>
      </c>
      <c r="F18" s="11">
        <f t="shared" si="2"/>
        <v>-22942.169999999984</v>
      </c>
      <c r="K18" s="7">
        <v>0</v>
      </c>
      <c r="M18" s="12"/>
      <c r="N18" s="12"/>
    </row>
    <row r="19" spans="1:14" x14ac:dyDescent="0.2">
      <c r="A19" s="10" t="s">
        <v>23</v>
      </c>
      <c r="B19" s="11">
        <f>+[8]ESF!C22</f>
        <v>0</v>
      </c>
      <c r="C19" s="11">
        <v>0</v>
      </c>
      <c r="D19" s="11">
        <v>0</v>
      </c>
      <c r="E19" s="13">
        <f t="shared" si="1"/>
        <v>0</v>
      </c>
      <c r="F19" s="13">
        <f t="shared" si="2"/>
        <v>0</v>
      </c>
      <c r="M19" s="12"/>
      <c r="N19" s="12"/>
    </row>
    <row r="20" spans="1:14" x14ac:dyDescent="0.2">
      <c r="A20" s="10" t="s">
        <v>24</v>
      </c>
      <c r="B20" s="11">
        <f>+[8]ESF!C23</f>
        <v>0</v>
      </c>
      <c r="C20" s="11">
        <v>0</v>
      </c>
      <c r="D20" s="11">
        <v>0</v>
      </c>
      <c r="E20" s="13">
        <f t="shared" si="1"/>
        <v>0</v>
      </c>
      <c r="F20" s="13">
        <f t="shared" si="2"/>
        <v>0</v>
      </c>
    </row>
    <row r="21" spans="1:14" x14ac:dyDescent="0.2">
      <c r="A21" s="10" t="s">
        <v>25</v>
      </c>
      <c r="B21" s="11">
        <f>+[8]ESF!C24</f>
        <v>0</v>
      </c>
      <c r="C21" s="11">
        <v>0</v>
      </c>
      <c r="D21" s="11">
        <v>0</v>
      </c>
      <c r="E21" s="11">
        <f t="shared" si="1"/>
        <v>0</v>
      </c>
      <c r="F21" s="11">
        <f t="shared" si="2"/>
        <v>0</v>
      </c>
    </row>
    <row r="22" spans="1:14" ht="24.75" customHeight="1" x14ac:dyDescent="0.2">
      <c r="A22" s="20" t="s">
        <v>26</v>
      </c>
      <c r="B22" s="20"/>
      <c r="C22" s="20"/>
      <c r="D22" s="20"/>
      <c r="E22" s="20"/>
      <c r="F22" s="20"/>
    </row>
    <row r="27" spans="1:14" x14ac:dyDescent="0.2">
      <c r="A27" s="14" t="s">
        <v>31</v>
      </c>
      <c r="B27" s="22"/>
      <c r="C27" s="23" t="s">
        <v>29</v>
      </c>
      <c r="D27" s="23"/>
      <c r="E27" s="23"/>
      <c r="F27" s="22"/>
    </row>
    <row r="28" spans="1:14" ht="12.75" customHeight="1" x14ac:dyDescent="0.2">
      <c r="A28" s="25" t="s">
        <v>30</v>
      </c>
      <c r="B28" s="24"/>
      <c r="C28" s="21" t="s">
        <v>32</v>
      </c>
      <c r="D28" s="21"/>
      <c r="E28" s="21"/>
      <c r="F28" s="24"/>
    </row>
    <row r="29" spans="1:14" ht="36.75" customHeight="1" x14ac:dyDescent="0.2"/>
    <row r="30" spans="1:14" hidden="1" x14ac:dyDescent="0.2">
      <c r="A30" s="15"/>
    </row>
    <row r="31" spans="1:14" hidden="1" x14ac:dyDescent="0.2">
      <c r="A31" s="16" t="s">
        <v>27</v>
      </c>
    </row>
    <row r="32" spans="1:14" hidden="1" x14ac:dyDescent="0.2">
      <c r="A32" s="16" t="s">
        <v>28</v>
      </c>
    </row>
  </sheetData>
  <sheetProtection formatCells="0" formatColumns="0" formatRows="0" autoFilter="0"/>
  <mergeCells count="5">
    <mergeCell ref="A1:F1"/>
    <mergeCell ref="A22:C22"/>
    <mergeCell ref="D22:F22"/>
    <mergeCell ref="C27:E27"/>
    <mergeCell ref="C28:E28"/>
  </mergeCells>
  <printOptions horizontalCentered="1"/>
  <pageMargins left="0.78740157480314965" right="0.59055118110236227" top="0.78740157480314965" bottom="0.78740157480314965" header="0.31496062992125984" footer="0.31496062992125984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2026-04-14T17:22:57Z</cp:lastPrinted>
  <dcterms:created xsi:type="dcterms:W3CDTF">2026-04-13T18:12:43Z</dcterms:created>
  <dcterms:modified xsi:type="dcterms:W3CDTF">2026-04-14T17:34:01Z</dcterms:modified>
</cp:coreProperties>
</file>