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EFE!#REF!</definedName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 localSheetId="0">[3]ECABR!#REF!</definedName>
    <definedName name="A325_FFF_PEGT_CLC_2301">[3]ECABR!#REF!</definedName>
    <definedName name="abc" localSheetId="0">[4]TOTAL!#REF!</definedName>
    <definedName name="abc">[4]TOTAL!#REF!</definedName>
    <definedName name="_xlnm.Extract" localSheetId="0">[5]EGRESOS!#REF!</definedName>
    <definedName name="_xlnm.Extract">[5]EGRESOS!#REF!</definedName>
    <definedName name="_xlnm.Print_Area" localSheetId="0">EFE!$A$1:$C$72</definedName>
    <definedName name="B" localSheetId="0">[5]EGRESOS!#REF!</definedName>
    <definedName name="B">[5]EGRESOS!#REF!</definedName>
    <definedName name="balanza_mes">'[6]Ene-16'!$A$1:$H$200</definedName>
    <definedName name="BASE" localSheetId="0">#REF!</definedName>
    <definedName name="BASE">#REF!</definedName>
    <definedName name="_xlnm.Database" localSheetId="0">[7]REPORTO!#REF!</definedName>
    <definedName name="_xlnm.Database">[7]REPORTO!#REF!</definedName>
    <definedName name="cba" localSheetId="0">[4]TOTAL!#REF!</definedName>
    <definedName name="cba">[4]TOTAL!#REF!</definedName>
    <definedName name="CONTABLE">[4]TOTAL!#REF!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[8]T1705HF!$B$20:$B$20</definedName>
    <definedName name="ju" localSheetId="0">[7]REPORTO!#REF!</definedName>
    <definedName name="ju">[7]REPORTO!#REF!</definedName>
    <definedName name="mao" localSheetId="0">[3]ECABR!#REF!</definedName>
    <definedName name="mao">[3]ECABR!#REF!</definedName>
    <definedName name="N" localSheetId="0">#REF!</definedName>
    <definedName name="N">#REF!</definedName>
    <definedName name="P">[4]TOTAL!#REF!</definedName>
    <definedName name="PRESUPUESTAL">[4]TOTAL!#REF!</definedName>
    <definedName name="REPORTO" localSheetId="0">#REF!</definedName>
    <definedName name="REPORTO">#REF!</definedName>
    <definedName name="T">#REF!</definedName>
    <definedName name="TCAIE">[9]CH1902!$B$20:$B$20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55" i="1"/>
  <c r="B55"/>
  <c r="C54"/>
  <c r="B54"/>
  <c r="C49"/>
  <c r="B49"/>
  <c r="C48"/>
  <c r="C59" s="1"/>
  <c r="B48"/>
  <c r="B59" s="1"/>
  <c r="C41"/>
  <c r="B41"/>
  <c r="C36"/>
  <c r="C45" s="1"/>
  <c r="B36"/>
  <c r="B45" s="1"/>
  <c r="C32"/>
  <c r="B32"/>
  <c r="C31"/>
  <c r="B31"/>
  <c r="B30"/>
  <c r="B29"/>
  <c r="B28"/>
  <c r="B27"/>
  <c r="B26"/>
  <c r="B25"/>
  <c r="B24"/>
  <c r="B23"/>
  <c r="B22"/>
  <c r="B21"/>
  <c r="B20"/>
  <c r="B19"/>
  <c r="B18"/>
  <c r="B17"/>
  <c r="B16" s="1"/>
  <c r="I16"/>
  <c r="J16" s="1"/>
  <c r="H16"/>
  <c r="C16"/>
  <c r="C14"/>
  <c r="B14"/>
  <c r="B13"/>
  <c r="C12"/>
  <c r="B12"/>
  <c r="B4" s="1"/>
  <c r="B33" s="1"/>
  <c r="B61" s="1"/>
  <c r="B11"/>
  <c r="C10"/>
  <c r="B10"/>
  <c r="C9"/>
  <c r="B9"/>
  <c r="C8"/>
  <c r="B8"/>
  <c r="C7"/>
  <c r="B7"/>
  <c r="C6"/>
  <c r="B6"/>
  <c r="C5"/>
  <c r="C4" s="1"/>
  <c r="C33" s="1"/>
  <c r="C61" s="1"/>
  <c r="C65" s="1"/>
  <c r="B5"/>
  <c r="C78" l="1"/>
  <c r="B63"/>
  <c r="B65"/>
  <c r="B78" s="1"/>
</calcChain>
</file>

<file path=xl/sharedStrings.xml><?xml version="1.0" encoding="utf-8"?>
<sst xmlns="http://schemas.openxmlformats.org/spreadsheetml/2006/main" count="64" uniqueCount="56">
  <si>
    <t xml:space="preserve">
Fideicomiso de Apoyo operativo al Consejo de Cuenca Lerma Chapala   &lt;&lt;FICUENCA&gt;&gt;
Estado de Flujos de Efectivo
Del 01 de Enero al 31 de Marzo de 2025                                                                                                                                                ( Cifras en Pesos 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</si>
  <si>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</si>
  <si>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</si>
  <si>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</si>
  <si>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</si>
  <si>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</si>
  <si>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</si>
  <si>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</si>
  <si>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</si>
  <si>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</si>
  <si>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</si>
  <si>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</si>
  <si>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</si>
  <si>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</si>
  <si>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</si>
  <si>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</si>
  <si>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</si>
  <si>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</si>
  <si>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</si>
  <si>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</si>
  <si>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</si>
  <si>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</si>
  <si>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</si>
  <si>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</si>
  <si>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</si>
  <si>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</si>
  <si>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</si>
  <si>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</si>
  <si>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</si>
  <si>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</si>
  <si>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</si>
  <si>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</si>
  <si>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</si>
  <si>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</si>
  <si>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</si>
  <si>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</si>
  <si>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</si>
  <si>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</si>
  <si>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</si>
  <si>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</si>
  <si>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</si>
  <si>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</si>
  <si>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</si>
  <si>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</si>
  <si>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</si>
  <si>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</si>
  <si>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</si>
  <si>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</si>
  <si>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</si>
  <si>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emisor”.</t>
  </si>
  <si>
    <t xml:space="preserve">                   Ing. Marisol Suárez Correa                     </t>
  </si>
  <si>
    <t>Juan Lara Centeno</t>
  </si>
  <si>
    <t xml:space="preserve">Pesidente del Comité Técnico </t>
  </si>
  <si>
    <t xml:space="preserve">Dirección de Control y Seguimiento de Fideicomisos </t>
  </si>
  <si>
    <t>C.P. Veronica Negrete Barreto</t>
  </si>
  <si>
    <t>Elaboró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</si>
</sst>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9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0" fillId="0" borderId="0"/>
    <xf numFmtId="0" fontId="12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2" fillId="0" borderId="0" xfId="2" applyProtection="1">
      <protection locked="0"/>
    </xf>
    <xf numFmtId="43" fontId="2" fillId="0" borderId="0" xfId="1" applyFont="1" applyProtection="1">
      <protection locked="0"/>
    </xf>
    <xf numFmtId="0" fontId="3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left" vertical="center" wrapText="1" indent="5"/>
    </xf>
    <xf numFmtId="0" fontId="3" fillId="2" borderId="3" xfId="2" applyFont="1" applyFill="1" applyBorder="1" applyAlignment="1">
      <alignment horizontal="left" vertical="center" wrapText="1" indent="5"/>
    </xf>
    <xf numFmtId="0" fontId="5" fillId="0" borderId="4" xfId="2" applyFont="1" applyBorder="1" applyAlignment="1">
      <alignment horizontal="left" vertical="top" wrapText="1" indent="1"/>
    </xf>
    <xf numFmtId="4" fontId="3" fillId="0" borderId="4" xfId="2" applyNumberFormat="1" applyFont="1" applyBorder="1" applyAlignment="1" applyProtection="1">
      <alignment horizontal="center" vertical="top" wrapText="1"/>
      <protection locked="0"/>
    </xf>
    <xf numFmtId="0" fontId="5" fillId="0" borderId="4" xfId="2" applyFont="1" applyBorder="1" applyAlignment="1">
      <alignment horizontal="left" vertical="top" wrapText="1" indent="2"/>
    </xf>
    <xf numFmtId="165" fontId="3" fillId="0" borderId="4" xfId="3" applyNumberFormat="1" applyFont="1" applyFill="1" applyBorder="1" applyAlignment="1" applyProtection="1">
      <alignment vertical="top" wrapText="1"/>
      <protection locked="0"/>
    </xf>
    <xf numFmtId="0" fontId="6" fillId="0" borderId="4" xfId="2" applyFont="1" applyBorder="1" applyAlignment="1">
      <alignment horizontal="left" vertical="top" wrapText="1" indent="3"/>
    </xf>
    <xf numFmtId="165" fontId="2" fillId="0" borderId="4" xfId="3" applyNumberFormat="1" applyFont="1" applyFill="1" applyBorder="1" applyAlignment="1" applyProtection="1">
      <alignment vertical="top" wrapText="1"/>
      <protection locked="0"/>
    </xf>
    <xf numFmtId="165" fontId="7" fillId="0" borderId="4" xfId="3" applyNumberFormat="1" applyFont="1" applyFill="1" applyBorder="1" applyAlignment="1" applyProtection="1">
      <alignment vertical="top" wrapText="1"/>
      <protection locked="0"/>
    </xf>
    <xf numFmtId="165" fontId="2" fillId="0" borderId="4" xfId="3" applyNumberFormat="1" applyFont="1" applyBorder="1" applyAlignment="1" applyProtection="1">
      <alignment vertical="top" wrapText="1"/>
      <protection locked="0"/>
    </xf>
    <xf numFmtId="0" fontId="2" fillId="0" borderId="3" xfId="2" applyBorder="1" applyAlignment="1">
      <alignment horizontal="left" vertical="top" wrapText="1"/>
    </xf>
    <xf numFmtId="0" fontId="3" fillId="0" borderId="3" xfId="2" applyFont="1" applyBorder="1" applyAlignment="1">
      <alignment vertical="top" wrapText="1"/>
    </xf>
    <xf numFmtId="165" fontId="2" fillId="0" borderId="4" xfId="1" applyNumberFormat="1" applyFont="1" applyBorder="1" applyAlignment="1" applyProtection="1">
      <alignment vertical="top" wrapText="1"/>
      <protection locked="0"/>
    </xf>
    <xf numFmtId="0" fontId="6" fillId="0" borderId="4" xfId="2" applyFont="1" applyBorder="1" applyAlignment="1">
      <alignment horizontal="left" vertical="top" wrapText="1"/>
    </xf>
    <xf numFmtId="4" fontId="8" fillId="0" borderId="0" xfId="2" applyNumberFormat="1" applyFont="1" applyProtection="1">
      <protection locked="0"/>
    </xf>
    <xf numFmtId="0" fontId="5" fillId="0" borderId="4" xfId="2" applyFont="1" applyBorder="1" applyAlignment="1">
      <alignment vertical="top" wrapText="1"/>
    </xf>
    <xf numFmtId="165" fontId="3" fillId="0" borderId="4" xfId="1" applyNumberFormat="1" applyFont="1" applyFill="1" applyBorder="1" applyAlignment="1" applyProtection="1">
      <alignment vertical="top" wrapText="1"/>
      <protection locked="0"/>
    </xf>
    <xf numFmtId="3" fontId="2" fillId="0" borderId="0" xfId="2" applyNumberFormat="1" applyProtection="1">
      <protection locked="0"/>
    </xf>
    <xf numFmtId="43" fontId="3" fillId="0" borderId="4" xfId="1" applyFont="1" applyFill="1" applyBorder="1" applyAlignment="1" applyProtection="1">
      <alignment vertical="top" wrapText="1"/>
      <protection locked="0"/>
    </xf>
    <xf numFmtId="0" fontId="2" fillId="0" borderId="3" xfId="2" applyBorder="1" applyAlignment="1">
      <alignment vertical="top" wrapText="1"/>
    </xf>
    <xf numFmtId="165" fontId="2" fillId="0" borderId="4" xfId="3" applyNumberFormat="1" applyFont="1" applyFill="1" applyBorder="1" applyAlignment="1">
      <alignment vertical="top" wrapText="1"/>
    </xf>
    <xf numFmtId="165" fontId="2" fillId="0" borderId="4" xfId="3" applyNumberFormat="1" applyFont="1" applyFill="1" applyBorder="1" applyAlignment="1">
      <alignment vertical="top"/>
    </xf>
    <xf numFmtId="0" fontId="2" fillId="0" borderId="5" xfId="2" applyBorder="1" applyAlignment="1">
      <alignment horizontal="left" vertical="center" wrapText="1"/>
    </xf>
    <xf numFmtId="0" fontId="7" fillId="0" borderId="0" xfId="2" applyFont="1" applyProtection="1">
      <protection locked="0"/>
    </xf>
    <xf numFmtId="165" fontId="7" fillId="0" borderId="0" xfId="2" applyNumberFormat="1" applyFont="1" applyProtection="1">
      <protection locked="0"/>
    </xf>
    <xf numFmtId="0" fontId="8" fillId="0" borderId="0" xfId="2" applyFont="1" applyProtection="1">
      <protection locked="0"/>
    </xf>
    <xf numFmtId="43" fontId="8" fillId="0" borderId="0" xfId="1" applyFont="1" applyProtection="1">
      <protection locked="0"/>
    </xf>
    <xf numFmtId="4" fontId="7" fillId="0" borderId="0" xfId="2" applyNumberFormat="1" applyFont="1" applyProtection="1">
      <protection locked="0"/>
    </xf>
    <xf numFmtId="4" fontId="2" fillId="0" borderId="0" xfId="2" applyNumberFormat="1" applyProtection="1"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2" fillId="0" borderId="0" xfId="2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2" fillId="0" borderId="6" xfId="2" applyBorder="1" applyAlignment="1" applyProtection="1">
      <alignment vertical="top" wrapText="1"/>
      <protection locked="0"/>
    </xf>
    <xf numFmtId="0" fontId="2" fillId="0" borderId="0" xfId="2" applyAlignment="1" applyProtection="1">
      <alignment horizontal="center" vertical="top" wrapText="1"/>
      <protection locked="0"/>
    </xf>
    <xf numFmtId="164" fontId="7" fillId="0" borderId="0" xfId="3" applyFont="1" applyFill="1" applyBorder="1" applyProtection="1">
      <protection locked="0"/>
    </xf>
  </cellXfs>
  <cellStyles count="39">
    <cellStyle name="Millares" xfId="1" builtinId="3"/>
    <cellStyle name="Millares 10 2" xfId="4"/>
    <cellStyle name="Millares 11 3 2" xfId="5"/>
    <cellStyle name="Millares 17 3" xfId="6"/>
    <cellStyle name="Millares 2 2 2 2" xfId="7"/>
    <cellStyle name="Millares 2 4" xfId="8"/>
    <cellStyle name="Millares 2 4 2" xfId="9"/>
    <cellStyle name="Millares 2 4 2 2" xfId="10"/>
    <cellStyle name="Millares 2 5" xfId="11"/>
    <cellStyle name="Millares 4" xfId="3"/>
    <cellStyle name="Normal" xfId="0" builtinId="0"/>
    <cellStyle name="Normal 10 2 2 3" xfId="12"/>
    <cellStyle name="Normal 17 6" xfId="13"/>
    <cellStyle name="Normal 17 6 2" xfId="14"/>
    <cellStyle name="Normal 17 6 2 2" xfId="15"/>
    <cellStyle name="Normal 2" xfId="16"/>
    <cellStyle name="Normal 2 10" xfId="17"/>
    <cellStyle name="Normal 2 2" xfId="2"/>
    <cellStyle name="Normal 2 24" xfId="18"/>
    <cellStyle name="Normal 2 24 2" xfId="19"/>
    <cellStyle name="Normal 2 25 2" xfId="20"/>
    <cellStyle name="Normal 2 26" xfId="21"/>
    <cellStyle name="Normal 2 3 2" xfId="22"/>
    <cellStyle name="Normal 2 3 2 4" xfId="23"/>
    <cellStyle name="Normal 2 3 3" xfId="24"/>
    <cellStyle name="Normal 2 3 4" xfId="25"/>
    <cellStyle name="Normal 2 4 3" xfId="26"/>
    <cellStyle name="Normal 2 4 4" xfId="27"/>
    <cellStyle name="Normal 2 4 4 2" xfId="28"/>
    <cellStyle name="Normal 2 5 3" xfId="29"/>
    <cellStyle name="Normal 2 5 3 2" xfId="30"/>
    <cellStyle name="Normal 20 3" xfId="31"/>
    <cellStyle name="Normal 24" xfId="32"/>
    <cellStyle name="Normal 3" xfId="33"/>
    <cellStyle name="Normal 3 13" xfId="34"/>
    <cellStyle name="Normal 3 14" xfId="35"/>
    <cellStyle name="Normal 3 2" xfId="36"/>
    <cellStyle name="Normal 3 2 2 5 2" xfId="37"/>
    <cellStyle name="Normal 4 2" xfId="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02%20FICUENCA/2023/INFORMACION%20FINANCIERA/ASEG%20VALIDADOS/ANUAL%20FICUENCA/CUENTA%20PUBLICA%20%20FICUEN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TRIMESTRE%20FICUENC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311_ACT_PEGT_CLC_2304"/>
      <sheetName val="0312_ESF_PEGT_CLC_2304"/>
      <sheetName val="0313_VHP_PEGT_CLC_2304"/>
      <sheetName val="0314_CSF_PEGT_CLC_2304"/>
      <sheetName val="0315_EFE_PEGT_CLC_2304"/>
      <sheetName val="0316_EAA_PEGT_CLC_2304"/>
      <sheetName val="0317_ADP_PEGT_CLC_2304"/>
      <sheetName val="0318_IPC_PEGT_CLC_2304"/>
      <sheetName val="Notas a los Edos Financieros"/>
      <sheetName val="ESF"/>
      <sheetName val="ACT"/>
      <sheetName val="VHP"/>
      <sheetName val="EFE"/>
      <sheetName val="Conciliacion_Ig"/>
      <sheetName val="Conciliacion_Eg"/>
      <sheetName val="Memoria"/>
      <sheetName val="NGA"/>
      <sheetName val="0321_EAI_PEGT_CLC_2304"/>
      <sheetName val="322_CA"/>
      <sheetName val="0322_ COG_PEGT_CLC_2304"/>
      <sheetName val="322_CTG"/>
      <sheetName val="322_CFG"/>
      <sheetName val="0323_ENT_PEGT_CLC_2304"/>
      <sheetName val="0324_IND_PEGT_CLC_2304"/>
      <sheetName val="0325-FFF_PEGT_CLC_2304"/>
      <sheetName val="0331_GCP_PEGT_CLC_2304"/>
      <sheetName val="0332-PPI_PEGT_CLC_2304"/>
      <sheetName val="0333_INR_PEGT_2304"/>
      <sheetName val="0342_IPF_PEGT_2304"/>
      <sheetName val="341_BMU (2)"/>
      <sheetName val="341_BMU"/>
      <sheetName val="0341_BMI_PEGT_CLC_2304"/>
      <sheetName val="AYUDAS Y SUB"/>
      <sheetName val="0343_CBP_PEGT_CLC_2304"/>
      <sheetName val="0344_DGF_PEGT_CLC_2304"/>
      <sheetName val="0345_EQB_PEGT_CLC_2304"/>
      <sheetName val="0351_BZC_PEGT_CLC_2304"/>
      <sheetName val="0352_BMC_PEGT_CLC_2304"/>
      <sheetName val="0353_REV_PEGT_CLC_2304"/>
      <sheetName val="0354_ING_PEGT_CLC_2304"/>
      <sheetName val="0355_EGR_PEGT_CLC_2304"/>
      <sheetName val="INF. AD. QUE DISPONGAN O. LEYES"/>
    </sheetNames>
    <sheetDataSet>
      <sheetData sheetId="0" refreshError="1"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</row>
        <row r="10">
          <cell r="B10">
            <v>0</v>
          </cell>
          <cell r="C10">
            <v>0</v>
          </cell>
        </row>
        <row r="14">
          <cell r="B14">
            <v>0</v>
          </cell>
          <cell r="C14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T"/>
      <sheetName val="ESF"/>
      <sheetName val="CSF"/>
      <sheetName val="VHP"/>
      <sheetName val="EFE"/>
      <sheetName val="EAA"/>
      <sheetName val="ADP"/>
      <sheetName val="IPC"/>
      <sheetName val="Notas a los Edos Financiero (2"/>
      <sheetName val="ACT (3)"/>
      <sheetName val="ESF (3)"/>
      <sheetName val="VHP (3)"/>
      <sheetName val="EFE (3)"/>
      <sheetName val="Conciliacion_Ig (2)"/>
      <sheetName val="Conciliacion_Eg (2)"/>
      <sheetName val="Memoria (2)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BMU"/>
      <sheetName val="BMI"/>
      <sheetName val="341_BMU"/>
      <sheetName val="IPF"/>
      <sheetName val="CBP"/>
      <sheetName val="DGF"/>
      <sheetName val="EQB"/>
      <sheetName val="BMC CONTABLE"/>
      <sheetName val="BMC PRESUPUESTAL"/>
      <sheetName val="BZC CONTABLE"/>
      <sheetName val="BZC PRESUPUESTAL"/>
      <sheetName val="REV"/>
      <sheetName val="ING"/>
      <sheetName val="EGR"/>
      <sheetName val="AYUDAS Y SUB"/>
    </sheetNames>
    <sheetDataSet>
      <sheetData sheetId="0">
        <row r="10">
          <cell r="C10">
            <v>0</v>
          </cell>
        </row>
        <row r="11">
          <cell r="B11">
            <v>33783.089999999997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</row>
        <row r="27">
          <cell r="B27">
            <v>396050.82</v>
          </cell>
        </row>
        <row r="28">
          <cell r="B28">
            <v>292256.93</v>
          </cell>
        </row>
        <row r="29">
          <cell r="B29">
            <v>0</v>
          </cell>
        </row>
        <row r="30">
          <cell r="B30">
            <v>103793.89</v>
          </cell>
        </row>
        <row r="33">
          <cell r="B33">
            <v>0</v>
          </cell>
        </row>
        <row r="46">
          <cell r="B46">
            <v>0</v>
          </cell>
          <cell r="C46">
            <v>0</v>
          </cell>
        </row>
      </sheetData>
      <sheetData sheetId="1">
        <row r="5">
          <cell r="B5">
            <v>900172.7</v>
          </cell>
          <cell r="C5">
            <v>1273015.4099999999</v>
          </cell>
          <cell r="E5">
            <v>23950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  <pageSetUpPr fitToPage="1"/>
  </sheetPr>
  <dimension ref="A1:J78"/>
  <sheetViews>
    <sheetView showGridLines="0" tabSelected="1" zoomScaleNormal="100" workbookViewId="0">
      <selection activeCell="H58" sqref="H58"/>
    </sheetView>
  </sheetViews>
  <sheetFormatPr baseColWidth="10" defaultColWidth="12" defaultRowHeight="12.75"/>
  <cols>
    <col min="1" max="1" width="90.1640625" style="4" customWidth="1"/>
    <col min="2" max="2" width="17.5" style="35" customWidth="1"/>
    <col min="3" max="3" width="17.1640625" style="35" bestFit="1" customWidth="1"/>
    <col min="4" max="4" width="1.33203125" style="4" hidden="1" customWidth="1"/>
    <col min="5" max="7" width="0" style="4" hidden="1" customWidth="1"/>
    <col min="8" max="8" width="15" style="5" bestFit="1" customWidth="1"/>
    <col min="9" max="9" width="12" style="5"/>
    <col min="10" max="10" width="15" style="5" bestFit="1" customWidth="1"/>
    <col min="11" max="16384" width="12" style="4"/>
  </cols>
  <sheetData>
    <row r="1" spans="1:10" ht="72.75" customHeight="1">
      <c r="A1" s="1" t="s">
        <v>0</v>
      </c>
      <c r="B1" s="2"/>
      <c r="C1" s="3"/>
    </row>
    <row r="2" spans="1:10" ht="21" customHeight="1">
      <c r="A2" s="6" t="s">
        <v>1</v>
      </c>
      <c r="B2" s="7">
        <v>2025</v>
      </c>
      <c r="C2" s="8">
        <v>2024</v>
      </c>
    </row>
    <row r="3" spans="1:10" ht="21.75" customHeight="1">
      <c r="A3" s="9" t="s">
        <v>2</v>
      </c>
      <c r="B3" s="10"/>
      <c r="C3" s="10"/>
    </row>
    <row r="4" spans="1:10">
      <c r="A4" s="11" t="s">
        <v>3</v>
      </c>
      <c r="B4" s="12">
        <f>SUM(B5:B14)</f>
        <v>33783.089999999997</v>
      </c>
      <c r="C4" s="12">
        <f>SUM(C5:C14)</f>
        <v>2190665.83</v>
      </c>
    </row>
    <row r="5" spans="1:10">
      <c r="A5" s="13" t="s">
        <v>4</v>
      </c>
      <c r="B5" s="14">
        <f>+'[1]0311_ACT_PEGT_CLC_2304'!B5</f>
        <v>0</v>
      </c>
      <c r="C5" s="14">
        <f>+'[1]0311_ACT_PEGT_CLC_2304'!C5</f>
        <v>0</v>
      </c>
    </row>
    <row r="6" spans="1:10">
      <c r="A6" s="13" t="s">
        <v>5</v>
      </c>
      <c r="B6" s="14">
        <f>+'[1]0311_ACT_PEGT_CLC_2304'!B6</f>
        <v>0</v>
      </c>
      <c r="C6" s="14">
        <f>+'[1]0311_ACT_PEGT_CLC_2304'!C6</f>
        <v>0</v>
      </c>
    </row>
    <row r="7" spans="1:10">
      <c r="A7" s="13" t="s">
        <v>6</v>
      </c>
      <c r="B7" s="14">
        <f>+'[1]0311_ACT_PEGT_CLC_2304'!B7</f>
        <v>0</v>
      </c>
      <c r="C7" s="14">
        <f>+'[1]0311_ACT_PEGT_CLC_2304'!C7</f>
        <v>0</v>
      </c>
    </row>
    <row r="8" spans="1:10">
      <c r="A8" s="13" t="s">
        <v>7</v>
      </c>
      <c r="B8" s="14">
        <f>+'[1]0311_ACT_PEGT_CLC_2304'!B8</f>
        <v>0</v>
      </c>
      <c r="C8" s="14">
        <f>+'[1]0311_ACT_PEGT_CLC_2304'!C8</f>
        <v>0</v>
      </c>
    </row>
    <row r="9" spans="1:10">
      <c r="A9" s="13" t="s">
        <v>8</v>
      </c>
      <c r="B9" s="14">
        <f>+'[1]0311_ACT_PEGT_CLC_2304'!B9</f>
        <v>0</v>
      </c>
      <c r="C9" s="14">
        <f>+[2]ACT!C10</f>
        <v>0</v>
      </c>
    </row>
    <row r="10" spans="1:10">
      <c r="A10" s="13" t="s">
        <v>9</v>
      </c>
      <c r="B10" s="14">
        <f>+'[1]0311_ACT_PEGT_CLC_2304'!B10</f>
        <v>0</v>
      </c>
      <c r="C10" s="14">
        <f>+'[1]0311_ACT_PEGT_CLC_2304'!C10</f>
        <v>0</v>
      </c>
    </row>
    <row r="11" spans="1:10">
      <c r="A11" s="13" t="s">
        <v>10</v>
      </c>
      <c r="B11" s="14">
        <f>+[2]ACT!B11</f>
        <v>33783.089999999997</v>
      </c>
      <c r="C11" s="14">
        <v>40665.83</v>
      </c>
    </row>
    <row r="12" spans="1:10" ht="39" customHeight="1">
      <c r="A12" s="13" t="s">
        <v>11</v>
      </c>
      <c r="B12" s="15">
        <f>+[2]ACT!B14</f>
        <v>0</v>
      </c>
      <c r="C12" s="15">
        <f>+[2]ACT!C14</f>
        <v>0</v>
      </c>
    </row>
    <row r="13" spans="1:10">
      <c r="A13" s="13" t="s">
        <v>12</v>
      </c>
      <c r="B13" s="16">
        <f>+[2]ACT!B15</f>
        <v>0</v>
      </c>
      <c r="C13" s="16">
        <v>2150000</v>
      </c>
    </row>
    <row r="14" spans="1:10">
      <c r="A14" s="13" t="s">
        <v>13</v>
      </c>
      <c r="B14" s="16">
        <f>+'[1]0311_ACT_PEGT_CLC_2304'!B14</f>
        <v>0</v>
      </c>
      <c r="C14" s="16">
        <f>+'[1]0311_ACT_PEGT_CLC_2304'!C14</f>
        <v>0</v>
      </c>
    </row>
    <row r="15" spans="1:10">
      <c r="A15" s="17"/>
      <c r="B15" s="16"/>
      <c r="C15" s="16"/>
    </row>
    <row r="16" spans="1:10">
      <c r="A16" s="11" t="s">
        <v>14</v>
      </c>
      <c r="B16" s="12">
        <f>SUM(B17:B32)</f>
        <v>406625.8</v>
      </c>
      <c r="C16" s="12">
        <f>SUM(C17:C32)</f>
        <v>2100188.2999999998</v>
      </c>
      <c r="H16" s="5">
        <f>[2]ACT!B27</f>
        <v>396050.82</v>
      </c>
      <c r="I16" s="5">
        <f>[2]ESF!E5</f>
        <v>23950</v>
      </c>
      <c r="J16" s="5">
        <f>+H16-I16</f>
        <v>372100.82</v>
      </c>
    </row>
    <row r="17" spans="1:10">
      <c r="A17" s="13" t="s">
        <v>15</v>
      </c>
      <c r="B17" s="16">
        <f>+[2]ACT!B28-16053</f>
        <v>276203.93</v>
      </c>
      <c r="C17" s="16">
        <v>1192568.77</v>
      </c>
    </row>
    <row r="18" spans="1:10">
      <c r="A18" s="13" t="s">
        <v>16</v>
      </c>
      <c r="B18" s="16">
        <f>+[2]ACT!B29</f>
        <v>0</v>
      </c>
      <c r="C18" s="16">
        <v>58062.859999999993</v>
      </c>
    </row>
    <row r="19" spans="1:10">
      <c r="A19" s="13" t="s">
        <v>17</v>
      </c>
      <c r="B19" s="16">
        <f>+[2]ACT!B30-1437-1533-359-1399-3169</f>
        <v>95896.89</v>
      </c>
      <c r="C19" s="16">
        <v>786350.14</v>
      </c>
    </row>
    <row r="20" spans="1:10">
      <c r="A20" s="13" t="s">
        <v>18</v>
      </c>
      <c r="B20" s="15">
        <f>+[2]ACT!B33</f>
        <v>0</v>
      </c>
      <c r="C20" s="16">
        <v>0</v>
      </c>
    </row>
    <row r="21" spans="1:10">
      <c r="A21" s="13" t="s">
        <v>19</v>
      </c>
      <c r="B21" s="16">
        <f>+'[1]0311_ACT_PEGT_CLC_2304'!B32</f>
        <v>0</v>
      </c>
      <c r="C21" s="16">
        <v>0</v>
      </c>
      <c r="J21" s="14"/>
    </row>
    <row r="22" spans="1:10" ht="18" customHeight="1">
      <c r="A22" s="13" t="s">
        <v>20</v>
      </c>
      <c r="B22" s="16">
        <f>+'[1]0311_ACT_PEGT_CLC_2304'!B33</f>
        <v>0</v>
      </c>
      <c r="C22" s="16">
        <v>0</v>
      </c>
    </row>
    <row r="23" spans="1:10">
      <c r="A23" s="13" t="s">
        <v>21</v>
      </c>
      <c r="B23" s="16">
        <f>+'[1]0311_ACT_PEGT_CLC_2304'!B34</f>
        <v>0</v>
      </c>
      <c r="C23" s="16">
        <v>0</v>
      </c>
    </row>
    <row r="24" spans="1:10">
      <c r="A24" s="13" t="s">
        <v>22</v>
      </c>
      <c r="B24" s="16">
        <f>+'[1]0311_ACT_PEGT_CLC_2304'!B35</f>
        <v>0</v>
      </c>
      <c r="C24" s="16">
        <v>0</v>
      </c>
    </row>
    <row r="25" spans="1:10">
      <c r="A25" s="13" t="s">
        <v>23</v>
      </c>
      <c r="B25" s="16">
        <f>+'[1]0311_ACT_PEGT_CLC_2304'!B36</f>
        <v>0</v>
      </c>
      <c r="C25" s="16">
        <v>0</v>
      </c>
    </row>
    <row r="26" spans="1:10">
      <c r="A26" s="13" t="s">
        <v>24</v>
      </c>
      <c r="B26" s="16">
        <f>+'[1]0311_ACT_PEGT_CLC_2304'!B37</f>
        <v>0</v>
      </c>
      <c r="C26" s="16">
        <v>0</v>
      </c>
    </row>
    <row r="27" spans="1:10">
      <c r="A27" s="13" t="s">
        <v>25</v>
      </c>
      <c r="B27" s="16">
        <f>+'[1]0311_ACT_PEGT_CLC_2304'!B38</f>
        <v>0</v>
      </c>
      <c r="C27" s="16">
        <v>0</v>
      </c>
    </row>
    <row r="28" spans="1:10">
      <c r="A28" s="13" t="s">
        <v>26</v>
      </c>
      <c r="B28" s="16">
        <f>+'[1]0311_ACT_PEGT_CLC_2304'!B39</f>
        <v>0</v>
      </c>
      <c r="C28" s="16">
        <v>0</v>
      </c>
    </row>
    <row r="29" spans="1:10" ht="22.5" customHeight="1">
      <c r="A29" s="13" t="s">
        <v>27</v>
      </c>
      <c r="B29" s="16">
        <f>+'[1]0311_ACT_PEGT_CLC_2304'!B40</f>
        <v>0</v>
      </c>
      <c r="C29" s="16">
        <v>0</v>
      </c>
    </row>
    <row r="30" spans="1:10">
      <c r="A30" s="13" t="s">
        <v>28</v>
      </c>
      <c r="B30" s="16">
        <f>+'[1]0311_ACT_PEGT_CLC_2304'!B41</f>
        <v>0</v>
      </c>
      <c r="C30" s="16">
        <v>0</v>
      </c>
    </row>
    <row r="31" spans="1:10">
      <c r="A31" s="13" t="s">
        <v>29</v>
      </c>
      <c r="B31" s="14">
        <f>+[2]ACT!B46</f>
        <v>0</v>
      </c>
      <c r="C31" s="14">
        <f>+[2]ACT!C46</f>
        <v>0</v>
      </c>
    </row>
    <row r="32" spans="1:10">
      <c r="A32" s="13" t="s">
        <v>30</v>
      </c>
      <c r="B32" s="16">
        <f>9551+985.98+16053+1029+1097+3169+257+2383</f>
        <v>34524.979999999996</v>
      </c>
      <c r="C32" s="16">
        <f>8843.53+2496+49660+2207</f>
        <v>63206.53</v>
      </c>
    </row>
    <row r="33" spans="1:3">
      <c r="A33" s="9" t="s">
        <v>31</v>
      </c>
      <c r="B33" s="12">
        <f>+B4-B16</f>
        <v>-372842.70999999996</v>
      </c>
      <c r="C33" s="12">
        <f>+C4-C16</f>
        <v>90477.530000000261</v>
      </c>
    </row>
    <row r="34" spans="1:3">
      <c r="A34" s="18"/>
      <c r="B34" s="12"/>
      <c r="C34" s="12"/>
    </row>
    <row r="35" spans="1:3">
      <c r="A35" s="9" t="s">
        <v>32</v>
      </c>
      <c r="B35" s="14"/>
      <c r="C35" s="14"/>
    </row>
    <row r="36" spans="1:3">
      <c r="A36" s="11" t="s">
        <v>3</v>
      </c>
      <c r="B36" s="12">
        <f>SUM(B37:B39)</f>
        <v>0</v>
      </c>
      <c r="C36" s="12">
        <f>SUM(C37:C39)</f>
        <v>0</v>
      </c>
    </row>
    <row r="37" spans="1:3">
      <c r="A37" s="13" t="s">
        <v>33</v>
      </c>
      <c r="B37" s="16">
        <v>0</v>
      </c>
      <c r="C37" s="16">
        <v>0</v>
      </c>
    </row>
    <row r="38" spans="1:3">
      <c r="A38" s="13" t="s">
        <v>34</v>
      </c>
      <c r="B38" s="16">
        <v>0</v>
      </c>
      <c r="C38" s="16">
        <v>0</v>
      </c>
    </row>
    <row r="39" spans="1:3">
      <c r="A39" s="13" t="s">
        <v>35</v>
      </c>
      <c r="B39" s="16">
        <v>0</v>
      </c>
      <c r="C39" s="16">
        <v>0</v>
      </c>
    </row>
    <row r="40" spans="1:3">
      <c r="A40" s="17"/>
      <c r="B40" s="16"/>
      <c r="C40" s="16"/>
    </row>
    <row r="41" spans="1:3">
      <c r="A41" s="11" t="s">
        <v>14</v>
      </c>
      <c r="B41" s="12">
        <f>SUM(B42:B44)</f>
        <v>0</v>
      </c>
      <c r="C41" s="12">
        <f>SUM(C42:C44)</f>
        <v>0</v>
      </c>
    </row>
    <row r="42" spans="1:3">
      <c r="A42" s="13" t="s">
        <v>33</v>
      </c>
      <c r="B42" s="16">
        <v>0</v>
      </c>
      <c r="C42" s="16">
        <v>0</v>
      </c>
    </row>
    <row r="43" spans="1:3">
      <c r="A43" s="13" t="s">
        <v>34</v>
      </c>
      <c r="B43" s="16">
        <v>0</v>
      </c>
      <c r="C43" s="19">
        <v>0</v>
      </c>
    </row>
    <row r="44" spans="1:3">
      <c r="A44" s="13" t="s">
        <v>36</v>
      </c>
      <c r="B44" s="16">
        <v>0</v>
      </c>
      <c r="C44" s="16">
        <v>0</v>
      </c>
    </row>
    <row r="45" spans="1:3">
      <c r="A45" s="9" t="s">
        <v>37</v>
      </c>
      <c r="B45" s="12">
        <f>B36-B41</f>
        <v>0</v>
      </c>
      <c r="C45" s="12">
        <f>C36-C41</f>
        <v>0</v>
      </c>
    </row>
    <row r="46" spans="1:3">
      <c r="A46" s="18"/>
      <c r="B46" s="12"/>
      <c r="C46" s="12"/>
    </row>
    <row r="47" spans="1:3" ht="18" customHeight="1">
      <c r="A47" s="9" t="s">
        <v>38</v>
      </c>
      <c r="B47" s="14"/>
      <c r="C47" s="14"/>
    </row>
    <row r="48" spans="1:3">
      <c r="A48" s="11" t="s">
        <v>3</v>
      </c>
      <c r="B48" s="12">
        <f>+B49+B52</f>
        <v>0</v>
      </c>
      <c r="C48" s="12">
        <f>+C49+C52</f>
        <v>0</v>
      </c>
    </row>
    <row r="49" spans="1:5">
      <c r="A49" s="13" t="s">
        <v>39</v>
      </c>
      <c r="B49" s="14">
        <f>+B50+B51</f>
        <v>0</v>
      </c>
      <c r="C49" s="14">
        <f>+C50+C51</f>
        <v>0</v>
      </c>
    </row>
    <row r="50" spans="1:5">
      <c r="A50" s="13" t="s">
        <v>40</v>
      </c>
      <c r="B50" s="14">
        <v>0</v>
      </c>
      <c r="C50" s="14">
        <v>0</v>
      </c>
    </row>
    <row r="51" spans="1:5">
      <c r="A51" s="13" t="s">
        <v>41</v>
      </c>
      <c r="B51" s="14">
        <v>0</v>
      </c>
      <c r="C51" s="14">
        <v>0</v>
      </c>
    </row>
    <row r="52" spans="1:5">
      <c r="A52" s="13" t="s">
        <v>42</v>
      </c>
      <c r="B52" s="14">
        <v>0</v>
      </c>
      <c r="C52" s="14">
        <v>0</v>
      </c>
    </row>
    <row r="53" spans="1:5">
      <c r="A53" s="20"/>
      <c r="B53" s="14"/>
      <c r="C53" s="14"/>
    </row>
    <row r="54" spans="1:5">
      <c r="A54" s="11" t="s">
        <v>14</v>
      </c>
      <c r="B54" s="12">
        <f>+B55+B58</f>
        <v>0</v>
      </c>
      <c r="C54" s="12">
        <f>+C55+C58</f>
        <v>0</v>
      </c>
    </row>
    <row r="55" spans="1:5">
      <c r="A55" s="13" t="s">
        <v>43</v>
      </c>
      <c r="B55" s="16">
        <f>+B56+B57</f>
        <v>0</v>
      </c>
      <c r="C55" s="16">
        <f>+C56+C57</f>
        <v>0</v>
      </c>
    </row>
    <row r="56" spans="1:5">
      <c r="A56" s="13" t="s">
        <v>40</v>
      </c>
      <c r="B56" s="16">
        <v>0</v>
      </c>
      <c r="C56" s="16">
        <v>0</v>
      </c>
    </row>
    <row r="57" spans="1:5">
      <c r="A57" s="13" t="s">
        <v>41</v>
      </c>
      <c r="B57" s="16">
        <v>0</v>
      </c>
      <c r="C57" s="16">
        <v>0</v>
      </c>
    </row>
    <row r="58" spans="1:5">
      <c r="A58" s="13" t="s">
        <v>44</v>
      </c>
      <c r="B58" s="16">
        <v>0</v>
      </c>
      <c r="C58" s="16">
        <v>0</v>
      </c>
      <c r="E58" s="21">
        <v>16671.599999999999</v>
      </c>
    </row>
    <row r="59" spans="1:5">
      <c r="A59" s="9" t="s">
        <v>45</v>
      </c>
      <c r="B59" s="12">
        <f>B48-B54</f>
        <v>0</v>
      </c>
      <c r="C59" s="12">
        <f>C48-C54</f>
        <v>0</v>
      </c>
    </row>
    <row r="60" spans="1:5">
      <c r="A60" s="22"/>
      <c r="B60" s="12"/>
      <c r="C60" s="12"/>
    </row>
    <row r="61" spans="1:5">
      <c r="A61" s="9" t="s">
        <v>46</v>
      </c>
      <c r="B61" s="23">
        <f>+B33+B45+B59</f>
        <v>-372842.70999999996</v>
      </c>
      <c r="C61" s="23">
        <f>+C33+C45+C59</f>
        <v>90477.530000000261</v>
      </c>
      <c r="E61" s="24">
        <v>0</v>
      </c>
    </row>
    <row r="62" spans="1:5">
      <c r="A62" s="22"/>
      <c r="B62" s="12"/>
      <c r="C62" s="12"/>
    </row>
    <row r="63" spans="1:5">
      <c r="A63" s="9" t="s">
        <v>47</v>
      </c>
      <c r="B63" s="23">
        <f>+C65</f>
        <v>1273015.4100000008</v>
      </c>
      <c r="C63" s="23">
        <v>1182537.8800000006</v>
      </c>
      <c r="E63" s="24">
        <v>0</v>
      </c>
    </row>
    <row r="64" spans="1:5">
      <c r="A64" s="22"/>
      <c r="B64" s="12"/>
      <c r="C64" s="12"/>
      <c r="E64" s="24"/>
    </row>
    <row r="65" spans="1:10">
      <c r="A65" s="9" t="s">
        <v>48</v>
      </c>
      <c r="B65" s="25">
        <f>+B61+B63</f>
        <v>900172.70000000088</v>
      </c>
      <c r="C65" s="23">
        <f>C61+C63</f>
        <v>1273015.4100000008</v>
      </c>
      <c r="E65" s="24">
        <v>0</v>
      </c>
      <c r="F65" s="24">
        <v>0</v>
      </c>
    </row>
    <row r="66" spans="1:10">
      <c r="A66" s="26"/>
      <c r="B66" s="27"/>
      <c r="C66" s="28"/>
    </row>
    <row r="67" spans="1:10" ht="30" customHeight="1">
      <c r="A67" s="29" t="s">
        <v>49</v>
      </c>
      <c r="B67" s="29"/>
      <c r="C67" s="29"/>
    </row>
    <row r="68" spans="1:10" s="32" customFormat="1">
      <c r="A68" s="30"/>
      <c r="B68" s="31"/>
      <c r="H68" s="33"/>
      <c r="I68" s="33"/>
      <c r="J68" s="33"/>
    </row>
    <row r="69" spans="1:10">
      <c r="A69" s="30"/>
      <c r="B69" s="34"/>
      <c r="C69" s="34"/>
    </row>
    <row r="70" spans="1:10" ht="16.5" customHeight="1"/>
    <row r="71" spans="1:10" ht="15.75" customHeight="1">
      <c r="A71" s="36" t="s">
        <v>50</v>
      </c>
      <c r="B71" s="37" t="s">
        <v>51</v>
      </c>
      <c r="C71" s="37"/>
    </row>
    <row r="72" spans="1:10" ht="32.25" customHeight="1">
      <c r="A72" s="38" t="s">
        <v>52</v>
      </c>
      <c r="B72" s="39" t="s">
        <v>53</v>
      </c>
      <c r="C72" s="39"/>
      <c r="D72" s="39"/>
    </row>
    <row r="74" spans="1:10" hidden="1">
      <c r="A74" s="40"/>
    </row>
    <row r="75" spans="1:10" hidden="1">
      <c r="A75" s="41" t="s">
        <v>54</v>
      </c>
    </row>
    <row r="76" spans="1:10" hidden="1">
      <c r="A76" s="41" t="s">
        <v>55</v>
      </c>
    </row>
    <row r="78" spans="1:10">
      <c r="B78" s="42">
        <f>B65-[2]ESF!B5</f>
        <v>9.3132257461547852E-10</v>
      </c>
      <c r="C78" s="34">
        <f>+C65-[2]ESF!C5</f>
        <v>0</v>
      </c>
    </row>
  </sheetData>
  <sheetProtection formatCells="0" formatColumns="0" formatRows="0" autoFilter="0"/>
  <mergeCells count="4">
    <mergeCell ref="A1:C1"/>
    <mergeCell ref="A67:C67"/>
    <mergeCell ref="B71:C71"/>
    <mergeCell ref="B72:D72"/>
  </mergeCells>
  <printOptions horizontalCentered="1"/>
  <pageMargins left="0.78740157480314965" right="0.59055118110236227" top="0.78740157480314965" bottom="0.78740157480314965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2025-04-10T18:46:08Z</dcterms:created>
  <dcterms:modified xsi:type="dcterms:W3CDTF">2025-04-10T18:46:39Z</dcterms:modified>
</cp:coreProperties>
</file>