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COG!$A$4:$A$76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COG!$A$1:$G$82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G70" i="1"/>
  <c r="D70" i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G58" i="1"/>
  <c r="D58" i="1"/>
  <c r="D57" i="1"/>
  <c r="G57" i="1" s="1"/>
  <c r="F56" i="1"/>
  <c r="E56" i="1"/>
  <c r="C56" i="1"/>
  <c r="B56" i="1"/>
  <c r="D55" i="1"/>
  <c r="G55" i="1" s="1"/>
  <c r="D54" i="1"/>
  <c r="G54" i="1" s="1"/>
  <c r="D53" i="1"/>
  <c r="G53" i="1" s="1"/>
  <c r="F52" i="1"/>
  <c r="E52" i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G46" i="1"/>
  <c r="E46" i="1"/>
  <c r="D46" i="1"/>
  <c r="D45" i="1"/>
  <c r="D44" i="1"/>
  <c r="G44" i="1" s="1"/>
  <c r="E43" i="1"/>
  <c r="E42" i="1" s="1"/>
  <c r="D43" i="1"/>
  <c r="G43" i="1" s="1"/>
  <c r="F42" i="1"/>
  <c r="C42" i="1"/>
  <c r="B42" i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D35" i="1"/>
  <c r="G35" i="1" s="1"/>
  <c r="D34" i="1"/>
  <c r="D32" i="1" s="1"/>
  <c r="D33" i="1"/>
  <c r="G33" i="1" s="1"/>
  <c r="F32" i="1"/>
  <c r="E32" i="1"/>
  <c r="C32" i="1"/>
  <c r="B32" i="1"/>
  <c r="F31" i="1"/>
  <c r="E31" i="1"/>
  <c r="C31" i="1"/>
  <c r="D31" i="1" s="1"/>
  <c r="G31" i="1" s="1"/>
  <c r="E30" i="1"/>
  <c r="D30" i="1"/>
  <c r="G30" i="1" s="1"/>
  <c r="C30" i="1"/>
  <c r="E29" i="1"/>
  <c r="C29" i="1"/>
  <c r="D29" i="1" s="1"/>
  <c r="G29" i="1" s="1"/>
  <c r="D28" i="1"/>
  <c r="G28" i="1" s="1"/>
  <c r="F27" i="1"/>
  <c r="E27" i="1" s="1"/>
  <c r="C27" i="1"/>
  <c r="D27" i="1" s="1"/>
  <c r="E26" i="1"/>
  <c r="C26" i="1"/>
  <c r="D26" i="1" s="1"/>
  <c r="F25" i="1"/>
  <c r="E25" i="1" s="1"/>
  <c r="C25" i="1"/>
  <c r="D25" i="1" s="1"/>
  <c r="G25" i="1" s="1"/>
  <c r="E24" i="1"/>
  <c r="D24" i="1"/>
  <c r="G24" i="1" s="1"/>
  <c r="F23" i="1"/>
  <c r="E23" i="1" s="1"/>
  <c r="D23" i="1"/>
  <c r="G23" i="1" s="1"/>
  <c r="C23" i="1"/>
  <c r="B22" i="1"/>
  <c r="E21" i="1"/>
  <c r="C21" i="1"/>
  <c r="D21" i="1" s="1"/>
  <c r="G21" i="1" s="1"/>
  <c r="G20" i="1"/>
  <c r="E20" i="1"/>
  <c r="D20" i="1"/>
  <c r="E19" i="1"/>
  <c r="D19" i="1"/>
  <c r="G19" i="1" s="1"/>
  <c r="E18" i="1"/>
  <c r="D18" i="1"/>
  <c r="G18" i="1" s="1"/>
  <c r="E17" i="1"/>
  <c r="G17" i="1" s="1"/>
  <c r="D17" i="1"/>
  <c r="E16" i="1"/>
  <c r="D16" i="1"/>
  <c r="G16" i="1" s="1"/>
  <c r="E15" i="1"/>
  <c r="D15" i="1"/>
  <c r="G15" i="1" s="1"/>
  <c r="E14" i="1"/>
  <c r="D14" i="1"/>
  <c r="G14" i="1" s="1"/>
  <c r="F13" i="1"/>
  <c r="E13" i="1" s="1"/>
  <c r="C13" i="1"/>
  <c r="C12" i="1" s="1"/>
  <c r="F12" i="1"/>
  <c r="B12" i="1"/>
  <c r="D11" i="1"/>
  <c r="G11" i="1" s="1"/>
  <c r="E10" i="1"/>
  <c r="D10" i="1"/>
  <c r="E9" i="1"/>
  <c r="D9" i="1"/>
  <c r="G9" i="1" s="1"/>
  <c r="E8" i="1"/>
  <c r="D8" i="1"/>
  <c r="G8" i="1" s="1"/>
  <c r="E7" i="1"/>
  <c r="E4" i="1" s="1"/>
  <c r="D7" i="1"/>
  <c r="E6" i="1"/>
  <c r="D6" i="1"/>
  <c r="G6" i="1" s="1"/>
  <c r="G5" i="1"/>
  <c r="F4" i="1"/>
  <c r="C4" i="1"/>
  <c r="B4" i="1"/>
  <c r="B76" i="1" s="1"/>
  <c r="D52" i="1" l="1"/>
  <c r="D64" i="1"/>
  <c r="D42" i="1"/>
  <c r="C76" i="1"/>
  <c r="E22" i="1"/>
  <c r="G27" i="1"/>
  <c r="G45" i="1"/>
  <c r="G42" i="1" s="1"/>
  <c r="D13" i="1"/>
  <c r="G13" i="1" s="1"/>
  <c r="G12" i="1" s="1"/>
  <c r="F22" i="1"/>
  <c r="F76" i="1"/>
  <c r="G7" i="1"/>
  <c r="G4" i="1" s="1"/>
  <c r="G10" i="1"/>
  <c r="E12" i="1"/>
  <c r="C22" i="1"/>
  <c r="G26" i="1"/>
  <c r="G22" i="1" s="1"/>
  <c r="D56" i="1"/>
  <c r="D68" i="1"/>
  <c r="G52" i="1"/>
  <c r="G64" i="1"/>
  <c r="E76" i="1"/>
  <c r="G56" i="1"/>
  <c r="G68" i="1"/>
  <c r="D4" i="1"/>
  <c r="D22" i="1"/>
  <c r="G34" i="1"/>
  <c r="G32" i="1" s="1"/>
  <c r="D12" i="1" l="1"/>
  <c r="D76" i="1"/>
  <c r="G76" i="1"/>
</calcChain>
</file>

<file path=xl/sharedStrings.xml><?xml version="1.0" encoding="utf-8"?>
<sst xmlns="http://schemas.openxmlformats.org/spreadsheetml/2006/main" count="98" uniqueCount="88">
  <si>
    <t>Fideicomiso de Apoyo operativo al Consejo de Cuenca Lerma Chapala   &lt;&lt;FICUENCA&gt;&gt;
Estado Analítico del Ejercicio del Presupuesto de Egresos
Clasificación por Objeto del Gasto (Capítulo y Concepto)
Del 01 de Enero al 31 de Diciembre de 2025                    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</si>
  <si>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</si>
  <si>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</si>
  <si>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</si>
  <si>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</si>
  <si>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</si>
  <si>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</si>
  <si>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</si>
  <si>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</si>
  <si>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</si>
  <si>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</si>
  <si>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</si>
  <si>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ok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</si>
  <si>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</si>
  <si>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</si>
  <si>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</si>
  <si>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</si>
  <si>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</si>
  <si>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</si>
  <si>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</si>
  <si>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correcion de cantidad de acuerdo a las cantidades del  archivo maestro (checar todos los conceptos ampliación, modificado, devengado etc)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</si>
  <si>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</si>
  <si>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</si>
  <si>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</si>
  <si>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</si>
  <si>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</si>
  <si>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</si>
  <si>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</si>
  <si>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</si>
  <si>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</si>
  <si>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</si>
  <si>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</si>
  <si>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</si>
  <si>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</si>
  <si>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</si>
  <si>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</si>
  <si>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</si>
  <si>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</si>
  <si>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</si>
  <si>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</si>
  <si>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</si>
  <si>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</si>
  <si>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</si>
  <si>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</si>
  <si>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</si>
  <si>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</si>
  <si>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</si>
  <si>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</si>
  <si>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</si>
  <si>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</si>
  <si>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</si>
  <si>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</si>
  <si>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</si>
  <si>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</si>
  <si>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</si>
  <si>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</si>
  <si>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</si>
  <si>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</si>
  <si>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</si>
  <si>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</si>
  <si>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</si>
  <si>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</si>
  <si>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</si>
  <si>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</si>
  <si>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</si>
  <si>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</si>
  <si>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</si>
  <si>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</si>
  <si>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</si>
  <si>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</si>
  <si>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</si>
  <si>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</si>
  <si>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</si>
  <si>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</si>
  <si>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</si>
  <si>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</si>
  <si>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</si>
  <si>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</si>
  <si>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</si>
  <si>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</si>
  <si>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</si>
  <si>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</si>
  <si>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</si>
  <si>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</si>
  <si>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</si>
  <si>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     Ing. Marisol Suárez Correa          </t>
  </si>
  <si>
    <t xml:space="preserve">Juan Lara Centeno </t>
  </si>
  <si>
    <t xml:space="preserve">                           Presidenta del Comité Técnico                                                     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</si>
</sst>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164" fontId="7" fillId="3" borderId="4" xfId="1" applyFont="1" applyFill="1" applyBorder="1" applyAlignment="1">
      <alignment vertical="center"/>
    </xf>
    <xf numFmtId="165" fontId="7" fillId="3" borderId="3" xfId="3" applyNumberFormat="1" applyFont="1" applyFill="1" applyBorder="1" applyAlignment="1">
      <alignment vertical="center"/>
    </xf>
    <xf numFmtId="165" fontId="7" fillId="3" borderId="3" xfId="1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indent="2"/>
    </xf>
    <xf numFmtId="164" fontId="9" fillId="0" borderId="8" xfId="1" applyFont="1" applyFill="1" applyBorder="1" applyAlignment="1" applyProtection="1">
      <alignment vertical="center"/>
      <protection locked="0"/>
    </xf>
    <xf numFmtId="165" fontId="9" fillId="0" borderId="12" xfId="3" applyNumberFormat="1" applyFont="1" applyFill="1" applyBorder="1" applyAlignment="1" applyProtection="1">
      <alignment vertical="center"/>
      <protection locked="0"/>
    </xf>
    <xf numFmtId="165" fontId="9" fillId="0" borderId="12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 applyProtection="1">
      <alignment vertical="center"/>
      <protection locked="0"/>
    </xf>
    <xf numFmtId="165" fontId="9" fillId="0" borderId="12" xfId="1" applyNumberFormat="1" applyFont="1" applyFill="1" applyBorder="1" applyAlignment="1" applyProtection="1">
      <alignment vertical="center"/>
      <protection locked="0"/>
    </xf>
    <xf numFmtId="164" fontId="9" fillId="3" borderId="8" xfId="1" applyFont="1" applyFill="1" applyBorder="1" applyAlignment="1" applyProtection="1">
      <alignment vertical="center"/>
      <protection locked="0"/>
    </xf>
    <xf numFmtId="165" fontId="9" fillId="3" borderId="12" xfId="3" applyNumberFormat="1" applyFont="1" applyFill="1" applyBorder="1" applyAlignment="1" applyProtection="1">
      <alignment vertical="center"/>
      <protection locked="0"/>
    </xf>
    <xf numFmtId="165" fontId="9" fillId="3" borderId="12" xfId="1" applyNumberFormat="1" applyFont="1" applyFill="1" applyBorder="1" applyAlignment="1">
      <alignment vertical="center"/>
    </xf>
    <xf numFmtId="165" fontId="9" fillId="3" borderId="12" xfId="1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Protection="1">
      <protection locked="0"/>
    </xf>
    <xf numFmtId="164" fontId="7" fillId="3" borderId="8" xfId="1" applyFont="1" applyFill="1" applyBorder="1" applyAlignment="1">
      <alignment vertical="center"/>
    </xf>
    <xf numFmtId="165" fontId="7" fillId="3" borderId="12" xfId="3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165" fontId="4" fillId="3" borderId="12" xfId="1" applyNumberFormat="1" applyFont="1" applyFill="1" applyBorder="1" applyAlignment="1">
      <alignment vertical="center"/>
    </xf>
    <xf numFmtId="165" fontId="4" fillId="0" borderId="0" xfId="0" applyNumberFormat="1" applyFont="1" applyProtection="1">
      <protection locked="0"/>
    </xf>
    <xf numFmtId="165" fontId="4" fillId="0" borderId="12" xfId="1" applyNumberFormat="1" applyFont="1" applyFill="1" applyBorder="1" applyAlignment="1" applyProtection="1">
      <alignment vertical="center"/>
      <protection locked="0"/>
    </xf>
    <xf numFmtId="165" fontId="4" fillId="0" borderId="12" xfId="1" applyNumberFormat="1" applyFont="1" applyFill="1" applyBorder="1" applyAlignment="1">
      <alignment vertical="center"/>
    </xf>
    <xf numFmtId="0" fontId="10" fillId="0" borderId="0" xfId="0" applyFont="1" applyAlignment="1">
      <alignment horizontal="left" indent="2"/>
    </xf>
    <xf numFmtId="165" fontId="4" fillId="0" borderId="12" xfId="3" applyNumberFormat="1" applyFont="1" applyBorder="1" applyAlignment="1">
      <alignment vertical="center"/>
    </xf>
    <xf numFmtId="164" fontId="7" fillId="3" borderId="12" xfId="3" applyFont="1" applyFill="1" applyBorder="1" applyAlignment="1">
      <alignment vertical="center"/>
    </xf>
    <xf numFmtId="164" fontId="7" fillId="3" borderId="12" xfId="1" applyFont="1" applyFill="1" applyBorder="1" applyAlignment="1">
      <alignment vertical="center"/>
    </xf>
    <xf numFmtId="164" fontId="9" fillId="3" borderId="12" xfId="3" applyFont="1" applyFill="1" applyBorder="1" applyAlignment="1" applyProtection="1">
      <alignment vertical="center"/>
      <protection locked="0"/>
    </xf>
    <xf numFmtId="164" fontId="9" fillId="3" borderId="12" xfId="1" applyFont="1" applyFill="1" applyBorder="1" applyAlignment="1">
      <alignment vertical="center"/>
    </xf>
    <xf numFmtId="164" fontId="11" fillId="0" borderId="8" xfId="1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164" fontId="11" fillId="0" borderId="8" xfId="1" applyFont="1" applyFill="1" applyBorder="1" applyAlignment="1" applyProtection="1">
      <alignment vertical="center"/>
      <protection locked="0"/>
    </xf>
    <xf numFmtId="165" fontId="8" fillId="0" borderId="12" xfId="3" applyNumberFormat="1" applyFont="1" applyFill="1" applyBorder="1" applyAlignment="1" applyProtection="1">
      <alignment vertical="center"/>
      <protection locked="0"/>
    </xf>
    <xf numFmtId="165" fontId="8" fillId="0" borderId="12" xfId="1" applyNumberFormat="1" applyFont="1" applyFill="1" applyBorder="1" applyAlignment="1">
      <alignment vertical="center"/>
    </xf>
    <xf numFmtId="164" fontId="4" fillId="0" borderId="0" xfId="1" applyFont="1" applyProtection="1">
      <protection locked="0"/>
    </xf>
    <xf numFmtId="0" fontId="8" fillId="0" borderId="13" xfId="0" applyFont="1" applyBorder="1" applyAlignment="1">
      <alignment horizontal="left" indent="2"/>
    </xf>
    <xf numFmtId="164" fontId="9" fillId="3" borderId="10" xfId="1" applyFont="1" applyFill="1" applyBorder="1" applyAlignment="1" applyProtection="1">
      <alignment vertical="center"/>
      <protection locked="0"/>
    </xf>
    <xf numFmtId="164" fontId="9" fillId="3" borderId="14" xfId="3" applyFont="1" applyFill="1" applyBorder="1" applyAlignment="1" applyProtection="1">
      <alignment vertical="center"/>
      <protection locked="0"/>
    </xf>
    <xf numFmtId="164" fontId="9" fillId="3" borderId="14" xfId="1" applyFont="1" applyFill="1" applyBorder="1" applyAlignment="1">
      <alignment vertical="center"/>
    </xf>
    <xf numFmtId="165" fontId="9" fillId="3" borderId="14" xfId="1" applyNumberFormat="1" applyFont="1" applyFill="1" applyBorder="1" applyAlignment="1" applyProtection="1">
      <alignment vertical="center"/>
      <protection locked="0"/>
    </xf>
    <xf numFmtId="165" fontId="9" fillId="3" borderId="14" xfId="1" applyNumberFormat="1" applyFont="1" applyFill="1" applyBorder="1" applyAlignment="1">
      <alignment vertical="center"/>
    </xf>
    <xf numFmtId="0" fontId="6" fillId="0" borderId="13" xfId="0" applyFont="1" applyBorder="1" applyAlignment="1" applyProtection="1">
      <alignment horizontal="left" indent="2"/>
      <protection locked="0"/>
    </xf>
    <xf numFmtId="164" fontId="7" fillId="3" borderId="9" xfId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0" fontId="4" fillId="0" borderId="0" xfId="4" applyFont="1"/>
    <xf numFmtId="0" fontId="4" fillId="0" borderId="0" xfId="4" applyFont="1" applyAlignment="1">
      <alignment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</cellXfs>
  <cellStyles count="6">
    <cellStyle name="Millares" xfId="1" builtinId="3"/>
    <cellStyle name="Millares 17 3" xfId="3"/>
    <cellStyle name="Normal" xfId="0" builtinId="0"/>
    <cellStyle name="Normal 2 24" xfId="5"/>
    <cellStyle name="Normal 2 3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M82"/>
  <sheetViews>
    <sheetView showGridLines="0" tabSelected="1" workbookViewId="0">
      <selection activeCell="AL11" sqref="AL11"/>
    </sheetView>
  </sheetViews>
  <sheetFormatPr baseColWidth="10" defaultColWidth="12" defaultRowHeight="12.75" x14ac:dyDescent="0.2"/>
  <cols>
    <col min="1" max="1" width="83.16406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0" style="1" hidden="1" customWidth="1"/>
    <col min="9" max="9" width="15" style="1" hidden="1" customWidth="1"/>
    <col min="10" max="36" width="0" style="1" hidden="1" customWidth="1"/>
    <col min="37" max="16384" width="12" style="1"/>
  </cols>
  <sheetData>
    <row r="1" spans="1:10" ht="90" customHeight="1" x14ac:dyDescent="0.2">
      <c r="A1" s="57" t="s">
        <v>0</v>
      </c>
      <c r="B1" s="58"/>
      <c r="C1" s="58"/>
      <c r="D1" s="58"/>
      <c r="E1" s="58"/>
      <c r="F1" s="58"/>
      <c r="G1" s="59"/>
    </row>
    <row r="2" spans="1:10" x14ac:dyDescent="0.2">
      <c r="A2" s="2"/>
      <c r="B2" s="3" t="s">
        <v>1</v>
      </c>
      <c r="C2" s="4"/>
      <c r="D2" s="4"/>
      <c r="E2" s="4"/>
      <c r="F2" s="5"/>
      <c r="G2" s="55" t="s">
        <v>2</v>
      </c>
    </row>
    <row r="3" spans="1:10" ht="24.95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56"/>
    </row>
    <row r="4" spans="1:10" x14ac:dyDescent="0.2">
      <c r="A4" s="8" t="s">
        <v>9</v>
      </c>
      <c r="B4" s="9">
        <f t="shared" ref="B4:G4" si="0">SUM(B5:B11)</f>
        <v>0</v>
      </c>
      <c r="C4" s="10">
        <f t="shared" si="0"/>
        <v>1300000</v>
      </c>
      <c r="D4" s="11">
        <f t="shared" si="0"/>
        <v>1300000</v>
      </c>
      <c r="E4" s="11">
        <f t="shared" si="0"/>
        <v>1230664.57</v>
      </c>
      <c r="F4" s="11">
        <f t="shared" si="0"/>
        <v>1216417.57</v>
      </c>
      <c r="G4" s="11">
        <f t="shared" si="0"/>
        <v>69335.429999999935</v>
      </c>
      <c r="H4" s="1">
        <v>1000</v>
      </c>
    </row>
    <row r="5" spans="1:10" x14ac:dyDescent="0.2">
      <c r="A5" s="12" t="s">
        <v>10</v>
      </c>
      <c r="B5" s="13">
        <v>0</v>
      </c>
      <c r="C5" s="14">
        <v>0</v>
      </c>
      <c r="D5" s="15">
        <v>0</v>
      </c>
      <c r="E5" s="16">
        <v>0</v>
      </c>
      <c r="F5" s="17">
        <v>0</v>
      </c>
      <c r="G5" s="15">
        <f t="shared" ref="G5:G11" si="1">D5-E5</f>
        <v>0</v>
      </c>
      <c r="H5" s="1">
        <v>1</v>
      </c>
    </row>
    <row r="6" spans="1:10" x14ac:dyDescent="0.2">
      <c r="A6" s="12" t="s">
        <v>11</v>
      </c>
      <c r="B6" s="18">
        <v>0</v>
      </c>
      <c r="C6" s="19">
        <v>1300000</v>
      </c>
      <c r="D6" s="20">
        <f t="shared" ref="D6:D11" si="2">B6+C6</f>
        <v>1300000</v>
      </c>
      <c r="E6" s="21">
        <f>+F6+14247</f>
        <v>1230664.57</v>
      </c>
      <c r="F6" s="21">
        <v>1216417.57</v>
      </c>
      <c r="G6" s="20">
        <f t="shared" si="1"/>
        <v>69335.429999999935</v>
      </c>
      <c r="H6" s="1">
        <v>2</v>
      </c>
      <c r="I6" s="1" t="s">
        <v>12</v>
      </c>
      <c r="J6" s="22"/>
    </row>
    <row r="7" spans="1:10" x14ac:dyDescent="0.2">
      <c r="A7" s="12" t="s">
        <v>13</v>
      </c>
      <c r="B7" s="18">
        <v>0</v>
      </c>
      <c r="C7" s="19">
        <v>0</v>
      </c>
      <c r="D7" s="20">
        <f t="shared" si="2"/>
        <v>0</v>
      </c>
      <c r="E7" s="21">
        <f t="shared" ref="E7:E10" si="3">F7</f>
        <v>0</v>
      </c>
      <c r="F7" s="21">
        <v>0</v>
      </c>
      <c r="G7" s="20">
        <f t="shared" si="1"/>
        <v>0</v>
      </c>
      <c r="H7" s="1">
        <v>3</v>
      </c>
    </row>
    <row r="8" spans="1:10" x14ac:dyDescent="0.2">
      <c r="A8" s="12" t="s">
        <v>14</v>
      </c>
      <c r="B8" s="18">
        <v>0</v>
      </c>
      <c r="C8" s="19">
        <v>0</v>
      </c>
      <c r="D8" s="20">
        <f t="shared" si="2"/>
        <v>0</v>
      </c>
      <c r="E8" s="21">
        <f t="shared" si="3"/>
        <v>0</v>
      </c>
      <c r="F8" s="21">
        <v>0</v>
      </c>
      <c r="G8" s="20">
        <f t="shared" si="1"/>
        <v>0</v>
      </c>
      <c r="H8" s="1">
        <v>4</v>
      </c>
    </row>
    <row r="9" spans="1:10" x14ac:dyDescent="0.2">
      <c r="A9" s="12" t="s">
        <v>15</v>
      </c>
      <c r="B9" s="18">
        <v>0</v>
      </c>
      <c r="C9" s="19">
        <v>0</v>
      </c>
      <c r="D9" s="20">
        <f t="shared" si="2"/>
        <v>0</v>
      </c>
      <c r="E9" s="21">
        <f t="shared" si="3"/>
        <v>0</v>
      </c>
      <c r="F9" s="21">
        <v>0</v>
      </c>
      <c r="G9" s="20">
        <f t="shared" si="1"/>
        <v>0</v>
      </c>
      <c r="H9" s="1">
        <v>5</v>
      </c>
    </row>
    <row r="10" spans="1:10" x14ac:dyDescent="0.2">
      <c r="A10" s="12" t="s">
        <v>16</v>
      </c>
      <c r="B10" s="18">
        <v>0</v>
      </c>
      <c r="C10" s="19">
        <v>0</v>
      </c>
      <c r="D10" s="20">
        <f t="shared" si="2"/>
        <v>0</v>
      </c>
      <c r="E10" s="21">
        <f t="shared" si="3"/>
        <v>0</v>
      </c>
      <c r="F10" s="21">
        <v>0</v>
      </c>
      <c r="G10" s="20">
        <f t="shared" si="1"/>
        <v>0</v>
      </c>
      <c r="H10" s="1">
        <v>6</v>
      </c>
    </row>
    <row r="11" spans="1:10" x14ac:dyDescent="0.2">
      <c r="A11" s="12" t="s">
        <v>17</v>
      </c>
      <c r="B11" s="18">
        <v>0</v>
      </c>
      <c r="C11" s="19">
        <v>0</v>
      </c>
      <c r="D11" s="20">
        <f t="shared" si="2"/>
        <v>0</v>
      </c>
      <c r="E11" s="21">
        <v>0</v>
      </c>
      <c r="F11" s="21">
        <v>0</v>
      </c>
      <c r="G11" s="20">
        <f t="shared" si="1"/>
        <v>0</v>
      </c>
      <c r="H11" s="1">
        <v>7</v>
      </c>
    </row>
    <row r="12" spans="1:10" x14ac:dyDescent="0.2">
      <c r="A12" s="8" t="s">
        <v>18</v>
      </c>
      <c r="B12" s="23">
        <f t="shared" ref="B12:G12" si="4">SUM(B13:B21)</f>
        <v>0</v>
      </c>
      <c r="C12" s="24">
        <f t="shared" si="4"/>
        <v>182000</v>
      </c>
      <c r="D12" s="25">
        <f t="shared" si="4"/>
        <v>182000</v>
      </c>
      <c r="E12" s="25">
        <f t="shared" si="4"/>
        <v>44002.200000000004</v>
      </c>
      <c r="F12" s="25">
        <f t="shared" si="4"/>
        <v>44002.200000000004</v>
      </c>
      <c r="G12" s="25">
        <f t="shared" si="4"/>
        <v>137997.79999999999</v>
      </c>
      <c r="H12" s="1">
        <v>2000</v>
      </c>
    </row>
    <row r="13" spans="1:10" x14ac:dyDescent="0.2">
      <c r="A13" s="12" t="s">
        <v>19</v>
      </c>
      <c r="B13" s="18">
        <v>0</v>
      </c>
      <c r="C13" s="14">
        <f>15000+48000+22000</f>
        <v>85000</v>
      </c>
      <c r="D13" s="15">
        <f t="shared" ref="D13:D21" si="5">B13+C13</f>
        <v>85000</v>
      </c>
      <c r="E13" s="21">
        <f t="shared" ref="E13:E21" si="6">F13</f>
        <v>36886.33</v>
      </c>
      <c r="F13" s="21">
        <f>8217.34+28668.99</f>
        <v>36886.33</v>
      </c>
      <c r="G13" s="26">
        <f t="shared" ref="G13:G21" si="7">D13-E13</f>
        <v>48113.67</v>
      </c>
      <c r="H13" s="27">
        <v>1</v>
      </c>
      <c r="I13" s="1" t="s">
        <v>20</v>
      </c>
    </row>
    <row r="14" spans="1:10" x14ac:dyDescent="0.2">
      <c r="A14" s="12" t="s">
        <v>21</v>
      </c>
      <c r="B14" s="18">
        <v>0</v>
      </c>
      <c r="C14" s="19">
        <v>0</v>
      </c>
      <c r="D14" s="20">
        <f t="shared" si="5"/>
        <v>0</v>
      </c>
      <c r="E14" s="21">
        <f t="shared" si="6"/>
        <v>0</v>
      </c>
      <c r="F14" s="21">
        <v>0</v>
      </c>
      <c r="G14" s="20">
        <f t="shared" si="7"/>
        <v>0</v>
      </c>
      <c r="H14" s="1">
        <v>2</v>
      </c>
    </row>
    <row r="15" spans="1:10" x14ac:dyDescent="0.2">
      <c r="A15" s="12" t="s">
        <v>22</v>
      </c>
      <c r="B15" s="18">
        <v>0</v>
      </c>
      <c r="C15" s="19">
        <v>0</v>
      </c>
      <c r="D15" s="20">
        <f t="shared" si="5"/>
        <v>0</v>
      </c>
      <c r="E15" s="21">
        <f t="shared" si="6"/>
        <v>0</v>
      </c>
      <c r="F15" s="21">
        <v>0</v>
      </c>
      <c r="G15" s="20">
        <f t="shared" si="7"/>
        <v>0</v>
      </c>
      <c r="H15" s="1">
        <v>3</v>
      </c>
      <c r="I15" s="1" t="s">
        <v>20</v>
      </c>
    </row>
    <row r="16" spans="1:10" x14ac:dyDescent="0.2">
      <c r="A16" s="12" t="s">
        <v>23</v>
      </c>
      <c r="B16" s="18">
        <v>0</v>
      </c>
      <c r="C16" s="19">
        <v>5000</v>
      </c>
      <c r="D16" s="20">
        <f t="shared" si="5"/>
        <v>5000</v>
      </c>
      <c r="E16" s="21">
        <f t="shared" si="6"/>
        <v>0</v>
      </c>
      <c r="F16" s="21">
        <v>0</v>
      </c>
      <c r="G16" s="20">
        <f t="shared" si="7"/>
        <v>5000</v>
      </c>
      <c r="H16" s="1">
        <v>4</v>
      </c>
      <c r="I16" s="1" t="s">
        <v>20</v>
      </c>
    </row>
    <row r="17" spans="1:13" x14ac:dyDescent="0.2">
      <c r="A17" s="12" t="s">
        <v>24</v>
      </c>
      <c r="B17" s="18">
        <v>0</v>
      </c>
      <c r="C17" s="19">
        <v>0</v>
      </c>
      <c r="D17" s="20">
        <f t="shared" si="5"/>
        <v>0</v>
      </c>
      <c r="E17" s="21">
        <f t="shared" si="6"/>
        <v>0</v>
      </c>
      <c r="F17" s="21">
        <v>0</v>
      </c>
      <c r="G17" s="20">
        <f t="shared" si="7"/>
        <v>0</v>
      </c>
      <c r="H17" s="1">
        <v>5</v>
      </c>
    </row>
    <row r="18" spans="1:13" x14ac:dyDescent="0.2">
      <c r="A18" s="12" t="s">
        <v>25</v>
      </c>
      <c r="B18" s="18">
        <v>0</v>
      </c>
      <c r="C18" s="19">
        <v>72000</v>
      </c>
      <c r="D18" s="20">
        <f t="shared" si="5"/>
        <v>72000</v>
      </c>
      <c r="E18" s="21">
        <f>F18</f>
        <v>7115.87</v>
      </c>
      <c r="F18" s="21">
        <v>7115.87</v>
      </c>
      <c r="G18" s="20">
        <f t="shared" si="7"/>
        <v>64884.13</v>
      </c>
      <c r="H18" s="1">
        <v>6</v>
      </c>
      <c r="I18" s="1" t="s">
        <v>12</v>
      </c>
      <c r="J18" s="27"/>
    </row>
    <row r="19" spans="1:13" x14ac:dyDescent="0.2">
      <c r="A19" s="12" t="s">
        <v>26</v>
      </c>
      <c r="B19" s="18">
        <v>0</v>
      </c>
      <c r="C19" s="19">
        <v>0</v>
      </c>
      <c r="D19" s="20">
        <f t="shared" si="5"/>
        <v>0</v>
      </c>
      <c r="E19" s="21">
        <f t="shared" si="6"/>
        <v>0</v>
      </c>
      <c r="F19" s="21">
        <v>0</v>
      </c>
      <c r="G19" s="20">
        <f t="shared" si="7"/>
        <v>0</v>
      </c>
      <c r="H19" s="1">
        <v>7</v>
      </c>
    </row>
    <row r="20" spans="1:13" x14ac:dyDescent="0.2">
      <c r="A20" s="12" t="s">
        <v>27</v>
      </c>
      <c r="B20" s="18">
        <v>0</v>
      </c>
      <c r="C20" s="19">
        <v>0</v>
      </c>
      <c r="D20" s="20">
        <f t="shared" si="5"/>
        <v>0</v>
      </c>
      <c r="E20" s="21">
        <f t="shared" si="6"/>
        <v>0</v>
      </c>
      <c r="F20" s="21">
        <v>0</v>
      </c>
      <c r="G20" s="20">
        <f t="shared" si="7"/>
        <v>0</v>
      </c>
      <c r="H20" s="1">
        <v>8</v>
      </c>
    </row>
    <row r="21" spans="1:13" x14ac:dyDescent="0.2">
      <c r="A21" s="12" t="s">
        <v>28</v>
      </c>
      <c r="B21" s="18">
        <v>0</v>
      </c>
      <c r="C21" s="19">
        <f>10000+10000</f>
        <v>20000</v>
      </c>
      <c r="D21" s="20">
        <f t="shared" si="5"/>
        <v>20000</v>
      </c>
      <c r="E21" s="21">
        <f t="shared" si="6"/>
        <v>0</v>
      </c>
      <c r="F21" s="21">
        <v>0</v>
      </c>
      <c r="G21" s="20">
        <f t="shared" si="7"/>
        <v>20000</v>
      </c>
      <c r="H21" s="27">
        <v>9</v>
      </c>
      <c r="I21" s="1" t="s">
        <v>12</v>
      </c>
    </row>
    <row r="22" spans="1:13" x14ac:dyDescent="0.2">
      <c r="A22" s="8" t="s">
        <v>29</v>
      </c>
      <c r="B22" s="23">
        <f t="shared" ref="B22:G22" si="8">SUM(B23:B31)</f>
        <v>0</v>
      </c>
      <c r="C22" s="24">
        <f t="shared" si="8"/>
        <v>1578000</v>
      </c>
      <c r="D22" s="25">
        <f t="shared" si="8"/>
        <v>1578000</v>
      </c>
      <c r="E22" s="25">
        <f t="shared" si="8"/>
        <v>891357.66</v>
      </c>
      <c r="F22" s="25">
        <f t="shared" si="8"/>
        <v>846638.52000000014</v>
      </c>
      <c r="G22" s="25">
        <f t="shared" si="8"/>
        <v>686642.34000000008</v>
      </c>
      <c r="H22" s="1">
        <v>3000</v>
      </c>
    </row>
    <row r="23" spans="1:13" x14ac:dyDescent="0.2">
      <c r="A23" s="12" t="s">
        <v>30</v>
      </c>
      <c r="B23" s="18">
        <v>0</v>
      </c>
      <c r="C23" s="19">
        <f>40000+20000-10000-2000+15500+10000</f>
        <v>73500</v>
      </c>
      <c r="D23" s="20">
        <f t="shared" ref="D23:D31" si="9">B23+C23</f>
        <v>73500</v>
      </c>
      <c r="E23" s="21">
        <f>+F23+5639.09</f>
        <v>65302.09</v>
      </c>
      <c r="F23" s="21">
        <f>27595+16988+15080</f>
        <v>59663</v>
      </c>
      <c r="G23" s="20">
        <f t="shared" ref="G23:G31" si="10">D23-E23</f>
        <v>8197.9100000000035</v>
      </c>
      <c r="H23" s="27">
        <v>1</v>
      </c>
      <c r="I23" s="1" t="s">
        <v>12</v>
      </c>
    </row>
    <row r="24" spans="1:13" x14ac:dyDescent="0.2">
      <c r="A24" s="12" t="s">
        <v>31</v>
      </c>
      <c r="B24" s="18">
        <v>0</v>
      </c>
      <c r="C24" s="19">
        <v>25000</v>
      </c>
      <c r="D24" s="20">
        <f t="shared" si="9"/>
        <v>25000</v>
      </c>
      <c r="E24" s="21">
        <f>+F24</f>
        <v>0</v>
      </c>
      <c r="F24" s="21">
        <v>0</v>
      </c>
      <c r="G24" s="20">
        <f t="shared" si="10"/>
        <v>25000</v>
      </c>
      <c r="H24" s="1">
        <v>2</v>
      </c>
    </row>
    <row r="25" spans="1:13" x14ac:dyDescent="0.2">
      <c r="A25" s="12" t="s">
        <v>32</v>
      </c>
      <c r="B25" s="18">
        <v>0</v>
      </c>
      <c r="C25" s="14">
        <f>155000+300000+20000+10000</f>
        <v>485000</v>
      </c>
      <c r="D25" s="15">
        <f t="shared" si="9"/>
        <v>485000</v>
      </c>
      <c r="E25" s="28">
        <f>F25+9997.05+26283</f>
        <v>396957.83999999997</v>
      </c>
      <c r="F25" s="28">
        <f>90000.55+270677.24</f>
        <v>360677.79</v>
      </c>
      <c r="G25" s="29">
        <f t="shared" si="10"/>
        <v>88042.160000000033</v>
      </c>
      <c r="H25" s="1">
        <v>3</v>
      </c>
      <c r="I25" s="1" t="s">
        <v>12</v>
      </c>
    </row>
    <row r="26" spans="1:13" x14ac:dyDescent="0.2">
      <c r="A26" s="12" t="s">
        <v>33</v>
      </c>
      <c r="B26" s="18">
        <v>0</v>
      </c>
      <c r="C26" s="14">
        <f>200000+50000</f>
        <v>250000</v>
      </c>
      <c r="D26" s="15">
        <f t="shared" si="9"/>
        <v>250000</v>
      </c>
      <c r="E26" s="28">
        <f t="shared" ref="E26" si="11">+F26</f>
        <v>172240.5</v>
      </c>
      <c r="F26" s="28">
        <v>172240.5</v>
      </c>
      <c r="G26" s="29">
        <f t="shared" si="10"/>
        <v>77759.5</v>
      </c>
      <c r="H26" s="1">
        <v>4</v>
      </c>
      <c r="I26" s="1" t="s">
        <v>20</v>
      </c>
    </row>
    <row r="27" spans="1:13" x14ac:dyDescent="0.2">
      <c r="A27" s="12" t="s">
        <v>34</v>
      </c>
      <c r="B27" s="18">
        <v>0</v>
      </c>
      <c r="C27" s="14">
        <f>50000+10000+15000+200000+15000</f>
        <v>290000</v>
      </c>
      <c r="D27" s="15">
        <f t="shared" si="9"/>
        <v>290000</v>
      </c>
      <c r="E27" s="17">
        <f>+F27</f>
        <v>192182.55</v>
      </c>
      <c r="F27" s="17">
        <f>2600+2023.04+14523.2+173036.31</f>
        <v>192182.55</v>
      </c>
      <c r="G27" s="15">
        <f t="shared" si="10"/>
        <v>97817.450000000012</v>
      </c>
      <c r="H27" s="1">
        <v>5</v>
      </c>
      <c r="I27" s="1" t="s">
        <v>20</v>
      </c>
    </row>
    <row r="28" spans="1:13" x14ac:dyDescent="0.2">
      <c r="A28" s="30" t="s">
        <v>35</v>
      </c>
      <c r="B28" s="18">
        <v>0</v>
      </c>
      <c r="C28" s="31">
        <v>0</v>
      </c>
      <c r="D28" s="20">
        <f t="shared" si="9"/>
        <v>0</v>
      </c>
      <c r="E28" s="21">
        <v>0</v>
      </c>
      <c r="F28" s="21">
        <v>0</v>
      </c>
      <c r="G28" s="20">
        <f t="shared" si="10"/>
        <v>0</v>
      </c>
      <c r="H28" s="1">
        <v>6</v>
      </c>
    </row>
    <row r="29" spans="1:13" x14ac:dyDescent="0.2">
      <c r="A29" s="12" t="s">
        <v>36</v>
      </c>
      <c r="B29" s="18">
        <v>0</v>
      </c>
      <c r="C29" s="19">
        <f>20000+40000+50000</f>
        <v>110000</v>
      </c>
      <c r="D29" s="20">
        <f t="shared" si="9"/>
        <v>110000</v>
      </c>
      <c r="E29" s="21">
        <f>F29</f>
        <v>806</v>
      </c>
      <c r="F29" s="21">
        <v>806</v>
      </c>
      <c r="G29" s="20">
        <f t="shared" si="10"/>
        <v>109194</v>
      </c>
      <c r="H29" s="1">
        <v>7</v>
      </c>
    </row>
    <row r="30" spans="1:13" x14ac:dyDescent="0.2">
      <c r="A30" s="12" t="s">
        <v>37</v>
      </c>
      <c r="B30" s="18">
        <v>0</v>
      </c>
      <c r="C30" s="19">
        <f>179000+84000-9500+36000-10000</f>
        <v>279500</v>
      </c>
      <c r="D30" s="20">
        <f t="shared" si="9"/>
        <v>279500</v>
      </c>
      <c r="E30" s="21">
        <f>F30</f>
        <v>26276.68</v>
      </c>
      <c r="F30" s="21">
        <v>26276.68</v>
      </c>
      <c r="G30" s="20">
        <f t="shared" si="10"/>
        <v>253223.32</v>
      </c>
      <c r="H30" s="1">
        <v>8</v>
      </c>
      <c r="I30" s="1" t="s">
        <v>20</v>
      </c>
      <c r="M30" s="22"/>
    </row>
    <row r="31" spans="1:13" x14ac:dyDescent="0.2">
      <c r="A31" s="12" t="s">
        <v>38</v>
      </c>
      <c r="B31" s="18">
        <v>0</v>
      </c>
      <c r="C31" s="19">
        <f>10000+55000</f>
        <v>65000</v>
      </c>
      <c r="D31" s="20">
        <f t="shared" si="9"/>
        <v>65000</v>
      </c>
      <c r="E31" s="16">
        <f>+F31+2800</f>
        <v>37592</v>
      </c>
      <c r="F31" s="21">
        <f>672+34120</f>
        <v>34792</v>
      </c>
      <c r="G31" s="20">
        <f t="shared" si="10"/>
        <v>27408</v>
      </c>
      <c r="H31" s="1">
        <v>9</v>
      </c>
      <c r="I31" s="1" t="s">
        <v>20</v>
      </c>
    </row>
    <row r="32" spans="1:13" x14ac:dyDescent="0.2">
      <c r="A32" s="8" t="s">
        <v>39</v>
      </c>
      <c r="B32" s="23">
        <f t="shared" ref="B32:G32" si="12">SUM(B33:B41)</f>
        <v>0</v>
      </c>
      <c r="C32" s="32">
        <f t="shared" ref="C32" si="13">SUM(C33:C41)</f>
        <v>0</v>
      </c>
      <c r="D32" s="33">
        <f t="shared" si="12"/>
        <v>0</v>
      </c>
      <c r="E32" s="25">
        <f t="shared" si="12"/>
        <v>0</v>
      </c>
      <c r="F32" s="25">
        <f t="shared" si="12"/>
        <v>0</v>
      </c>
      <c r="G32" s="25">
        <f t="shared" si="12"/>
        <v>0</v>
      </c>
      <c r="H32" s="1">
        <v>4000</v>
      </c>
    </row>
    <row r="33" spans="1:8" x14ac:dyDescent="0.2">
      <c r="A33" s="12" t="s">
        <v>40</v>
      </c>
      <c r="B33" s="18">
        <v>0</v>
      </c>
      <c r="C33" s="34">
        <v>0</v>
      </c>
      <c r="D33" s="35">
        <f t="shared" ref="D33:D41" si="14">B33+C33</f>
        <v>0</v>
      </c>
      <c r="E33" s="21">
        <v>0</v>
      </c>
      <c r="F33" s="21">
        <v>0</v>
      </c>
      <c r="G33" s="20">
        <f t="shared" ref="G33:G41" si="15">D33-E33</f>
        <v>0</v>
      </c>
      <c r="H33" s="1">
        <v>1</v>
      </c>
    </row>
    <row r="34" spans="1:8" x14ac:dyDescent="0.2">
      <c r="A34" s="12" t="s">
        <v>41</v>
      </c>
      <c r="B34" s="18">
        <v>0</v>
      </c>
      <c r="C34" s="34">
        <v>0</v>
      </c>
      <c r="D34" s="35">
        <f t="shared" si="14"/>
        <v>0</v>
      </c>
      <c r="E34" s="21">
        <v>0</v>
      </c>
      <c r="F34" s="21">
        <v>0</v>
      </c>
      <c r="G34" s="20">
        <f t="shared" si="15"/>
        <v>0</v>
      </c>
      <c r="H34" s="1">
        <v>2</v>
      </c>
    </row>
    <row r="35" spans="1:8" x14ac:dyDescent="0.2">
      <c r="A35" s="12" t="s">
        <v>42</v>
      </c>
      <c r="B35" s="18">
        <v>0</v>
      </c>
      <c r="C35" s="34">
        <v>0</v>
      </c>
      <c r="D35" s="35">
        <f t="shared" si="14"/>
        <v>0</v>
      </c>
      <c r="E35" s="21">
        <v>0</v>
      </c>
      <c r="F35" s="21">
        <v>0</v>
      </c>
      <c r="G35" s="20">
        <f t="shared" si="15"/>
        <v>0</v>
      </c>
      <c r="H35" s="1">
        <v>3</v>
      </c>
    </row>
    <row r="36" spans="1:8" x14ac:dyDescent="0.2">
      <c r="A36" s="12" t="s">
        <v>43</v>
      </c>
      <c r="B36" s="18">
        <v>0</v>
      </c>
      <c r="C36" s="34">
        <v>0</v>
      </c>
      <c r="D36" s="35">
        <f t="shared" si="14"/>
        <v>0</v>
      </c>
      <c r="E36" s="21">
        <v>0</v>
      </c>
      <c r="F36" s="21">
        <v>0</v>
      </c>
      <c r="G36" s="20">
        <f t="shared" si="15"/>
        <v>0</v>
      </c>
      <c r="H36" s="1">
        <v>4</v>
      </c>
    </row>
    <row r="37" spans="1:8" x14ac:dyDescent="0.2">
      <c r="A37" s="12" t="s">
        <v>44</v>
      </c>
      <c r="B37" s="18">
        <v>0</v>
      </c>
      <c r="C37" s="34">
        <v>0</v>
      </c>
      <c r="D37" s="35">
        <f t="shared" si="14"/>
        <v>0</v>
      </c>
      <c r="E37" s="21">
        <v>0</v>
      </c>
      <c r="F37" s="21">
        <v>0</v>
      </c>
      <c r="G37" s="20">
        <f t="shared" si="15"/>
        <v>0</v>
      </c>
      <c r="H37" s="1">
        <v>5</v>
      </c>
    </row>
    <row r="38" spans="1:8" x14ac:dyDescent="0.2">
      <c r="A38" s="12" t="s">
        <v>45</v>
      </c>
      <c r="B38" s="18">
        <v>0</v>
      </c>
      <c r="C38" s="34">
        <v>0</v>
      </c>
      <c r="D38" s="35">
        <f t="shared" si="14"/>
        <v>0</v>
      </c>
      <c r="E38" s="21">
        <v>0</v>
      </c>
      <c r="F38" s="21">
        <v>0</v>
      </c>
      <c r="G38" s="20">
        <f t="shared" si="15"/>
        <v>0</v>
      </c>
      <c r="H38" s="1">
        <v>6</v>
      </c>
    </row>
    <row r="39" spans="1:8" x14ac:dyDescent="0.2">
      <c r="A39" s="12" t="s">
        <v>46</v>
      </c>
      <c r="B39" s="18">
        <v>0</v>
      </c>
      <c r="C39" s="34">
        <v>0</v>
      </c>
      <c r="D39" s="35">
        <f t="shared" si="14"/>
        <v>0</v>
      </c>
      <c r="E39" s="21">
        <v>0</v>
      </c>
      <c r="F39" s="21">
        <v>0</v>
      </c>
      <c r="G39" s="20">
        <f t="shared" si="15"/>
        <v>0</v>
      </c>
      <c r="H39" s="1">
        <v>7</v>
      </c>
    </row>
    <row r="40" spans="1:8" x14ac:dyDescent="0.2">
      <c r="A40" s="12" t="s">
        <v>47</v>
      </c>
      <c r="B40" s="18">
        <v>0</v>
      </c>
      <c r="C40" s="34">
        <v>0</v>
      </c>
      <c r="D40" s="35">
        <f t="shared" si="14"/>
        <v>0</v>
      </c>
      <c r="E40" s="21">
        <v>0</v>
      </c>
      <c r="F40" s="21">
        <v>0</v>
      </c>
      <c r="G40" s="20">
        <f t="shared" si="15"/>
        <v>0</v>
      </c>
      <c r="H40" s="1">
        <v>8</v>
      </c>
    </row>
    <row r="41" spans="1:8" x14ac:dyDescent="0.2">
      <c r="A41" s="12" t="s">
        <v>48</v>
      </c>
      <c r="B41" s="18">
        <v>0</v>
      </c>
      <c r="C41" s="34">
        <v>0</v>
      </c>
      <c r="D41" s="35">
        <f t="shared" si="14"/>
        <v>0</v>
      </c>
      <c r="E41" s="21">
        <v>0</v>
      </c>
      <c r="F41" s="21">
        <v>0</v>
      </c>
      <c r="G41" s="20">
        <f t="shared" si="15"/>
        <v>0</v>
      </c>
      <c r="H41" s="1">
        <v>9</v>
      </c>
    </row>
    <row r="42" spans="1:8" x14ac:dyDescent="0.2">
      <c r="A42" s="8" t="s">
        <v>49</v>
      </c>
      <c r="B42" s="36">
        <f t="shared" ref="B42:G42" si="16">SUM(B43:B51)</f>
        <v>0</v>
      </c>
      <c r="C42" s="37">
        <f t="shared" si="16"/>
        <v>80000</v>
      </c>
      <c r="D42" s="38">
        <f t="shared" si="16"/>
        <v>80000</v>
      </c>
      <c r="E42" s="25">
        <f t="shared" si="16"/>
        <v>17111.68</v>
      </c>
      <c r="F42" s="25">
        <f t="shared" si="16"/>
        <v>17111.68</v>
      </c>
      <c r="G42" s="25">
        <f t="shared" si="16"/>
        <v>62888.32</v>
      </c>
      <c r="H42" s="1">
        <v>5000</v>
      </c>
    </row>
    <row r="43" spans="1:8" x14ac:dyDescent="0.2">
      <c r="A43" s="12" t="s">
        <v>50</v>
      </c>
      <c r="B43" s="39">
        <v>0</v>
      </c>
      <c r="C43" s="40">
        <v>80000</v>
      </c>
      <c r="D43" s="41">
        <f t="shared" ref="D43:D51" si="17">B43+C43</f>
        <v>80000</v>
      </c>
      <c r="E43" s="21">
        <f>+F43</f>
        <v>17111.68</v>
      </c>
      <c r="F43" s="21">
        <v>17111.68</v>
      </c>
      <c r="G43" s="20">
        <f t="shared" ref="G43:G51" si="18">D43-E43</f>
        <v>62888.32</v>
      </c>
      <c r="H43" s="1">
        <v>1</v>
      </c>
    </row>
    <row r="44" spans="1:8" x14ac:dyDescent="0.2">
      <c r="A44" s="12" t="s">
        <v>51</v>
      </c>
      <c r="B44" s="18">
        <v>0</v>
      </c>
      <c r="C44" s="34">
        <v>0</v>
      </c>
      <c r="D44" s="35">
        <f t="shared" si="17"/>
        <v>0</v>
      </c>
      <c r="E44" s="21">
        <v>0</v>
      </c>
      <c r="F44" s="21">
        <v>0</v>
      </c>
      <c r="G44" s="20">
        <f t="shared" si="18"/>
        <v>0</v>
      </c>
      <c r="H44" s="1">
        <v>2</v>
      </c>
    </row>
    <row r="45" spans="1:8" x14ac:dyDescent="0.2">
      <c r="A45" s="12" t="s">
        <v>52</v>
      </c>
      <c r="B45" s="18">
        <v>0</v>
      </c>
      <c r="C45" s="34">
        <v>0</v>
      </c>
      <c r="D45" s="35">
        <f t="shared" si="17"/>
        <v>0</v>
      </c>
      <c r="E45" s="21">
        <v>0</v>
      </c>
      <c r="F45" s="21">
        <v>0</v>
      </c>
      <c r="G45" s="20">
        <f t="shared" si="18"/>
        <v>0</v>
      </c>
      <c r="H45" s="1">
        <v>3</v>
      </c>
    </row>
    <row r="46" spans="1:8" x14ac:dyDescent="0.2">
      <c r="A46" s="12" t="s">
        <v>53</v>
      </c>
      <c r="B46" s="18">
        <v>0</v>
      </c>
      <c r="C46" s="34">
        <v>0</v>
      </c>
      <c r="D46" s="35">
        <f t="shared" si="17"/>
        <v>0</v>
      </c>
      <c r="E46" s="21">
        <f>+F46</f>
        <v>0</v>
      </c>
      <c r="F46" s="21">
        <v>0</v>
      </c>
      <c r="G46" s="20">
        <f t="shared" si="18"/>
        <v>0</v>
      </c>
      <c r="H46" s="1">
        <v>4</v>
      </c>
    </row>
    <row r="47" spans="1:8" x14ac:dyDescent="0.2">
      <c r="A47" s="12" t="s">
        <v>54</v>
      </c>
      <c r="B47" s="18">
        <v>0</v>
      </c>
      <c r="C47" s="34">
        <v>0</v>
      </c>
      <c r="D47" s="35">
        <f t="shared" si="17"/>
        <v>0</v>
      </c>
      <c r="E47" s="21">
        <v>0</v>
      </c>
      <c r="F47" s="21">
        <v>0</v>
      </c>
      <c r="G47" s="20">
        <f t="shared" si="18"/>
        <v>0</v>
      </c>
      <c r="H47" s="1">
        <v>5</v>
      </c>
    </row>
    <row r="48" spans="1:8" x14ac:dyDescent="0.2">
      <c r="A48" s="12" t="s">
        <v>55</v>
      </c>
      <c r="B48" s="18">
        <v>0</v>
      </c>
      <c r="C48" s="34">
        <v>0</v>
      </c>
      <c r="D48" s="35">
        <f t="shared" si="17"/>
        <v>0</v>
      </c>
      <c r="E48" s="21">
        <v>0</v>
      </c>
      <c r="F48" s="21">
        <v>0</v>
      </c>
      <c r="G48" s="20">
        <f t="shared" si="18"/>
        <v>0</v>
      </c>
      <c r="H48" s="1">
        <v>6</v>
      </c>
    </row>
    <row r="49" spans="1:8" x14ac:dyDescent="0.2">
      <c r="A49" s="12" t="s">
        <v>56</v>
      </c>
      <c r="B49" s="18">
        <v>0</v>
      </c>
      <c r="C49" s="34">
        <v>0</v>
      </c>
      <c r="D49" s="35">
        <f t="shared" si="17"/>
        <v>0</v>
      </c>
      <c r="E49" s="21">
        <v>0</v>
      </c>
      <c r="F49" s="21">
        <v>0</v>
      </c>
      <c r="G49" s="20">
        <f t="shared" si="18"/>
        <v>0</v>
      </c>
      <c r="H49" s="1">
        <v>7</v>
      </c>
    </row>
    <row r="50" spans="1:8" x14ac:dyDescent="0.2">
      <c r="A50" s="12" t="s">
        <v>57</v>
      </c>
      <c r="B50" s="18">
        <v>0</v>
      </c>
      <c r="C50" s="34">
        <v>0</v>
      </c>
      <c r="D50" s="35">
        <f t="shared" si="17"/>
        <v>0</v>
      </c>
      <c r="E50" s="21">
        <v>0</v>
      </c>
      <c r="F50" s="21">
        <v>0</v>
      </c>
      <c r="G50" s="20">
        <f t="shared" si="18"/>
        <v>0</v>
      </c>
      <c r="H50" s="1">
        <v>8</v>
      </c>
    </row>
    <row r="51" spans="1:8" x14ac:dyDescent="0.2">
      <c r="A51" s="12" t="s">
        <v>58</v>
      </c>
      <c r="B51" s="18">
        <v>0</v>
      </c>
      <c r="C51" s="34">
        <v>0</v>
      </c>
      <c r="D51" s="35">
        <f t="shared" si="17"/>
        <v>0</v>
      </c>
      <c r="E51" s="21">
        <v>0</v>
      </c>
      <c r="F51" s="21">
        <v>0</v>
      </c>
      <c r="G51" s="20">
        <f t="shared" si="18"/>
        <v>0</v>
      </c>
      <c r="H51" s="1">
        <v>9</v>
      </c>
    </row>
    <row r="52" spans="1:8" x14ac:dyDescent="0.2">
      <c r="A52" s="8" t="s">
        <v>59</v>
      </c>
      <c r="B52" s="23">
        <f t="shared" ref="B52:G52" si="19">SUM(B53:B55)</f>
        <v>0</v>
      </c>
      <c r="C52" s="32">
        <f t="shared" si="19"/>
        <v>0</v>
      </c>
      <c r="D52" s="33">
        <f t="shared" si="19"/>
        <v>0</v>
      </c>
      <c r="E52" s="25">
        <f t="shared" si="19"/>
        <v>0</v>
      </c>
      <c r="F52" s="25">
        <f t="shared" si="19"/>
        <v>0</v>
      </c>
      <c r="G52" s="25">
        <f t="shared" si="19"/>
        <v>0</v>
      </c>
      <c r="H52" s="1">
        <v>6000</v>
      </c>
    </row>
    <row r="53" spans="1:8" x14ac:dyDescent="0.2">
      <c r="A53" s="12" t="s">
        <v>60</v>
      </c>
      <c r="B53" s="18">
        <v>0</v>
      </c>
      <c r="C53" s="34">
        <v>0</v>
      </c>
      <c r="D53" s="35">
        <f>B53+C53</f>
        <v>0</v>
      </c>
      <c r="E53" s="21">
        <v>0</v>
      </c>
      <c r="F53" s="21">
        <v>0</v>
      </c>
      <c r="G53" s="20">
        <f>D53-E53</f>
        <v>0</v>
      </c>
      <c r="H53" s="1">
        <v>1</v>
      </c>
    </row>
    <row r="54" spans="1:8" x14ac:dyDescent="0.2">
      <c r="A54" s="12" t="s">
        <v>61</v>
      </c>
      <c r="B54" s="18">
        <v>0</v>
      </c>
      <c r="C54" s="34">
        <v>0</v>
      </c>
      <c r="D54" s="35">
        <f t="shared" ref="D54:D55" si="20">B54+C54</f>
        <v>0</v>
      </c>
      <c r="E54" s="21">
        <v>0</v>
      </c>
      <c r="F54" s="21">
        <v>0</v>
      </c>
      <c r="G54" s="20">
        <f t="shared" ref="G54:G55" si="21">D54-E54</f>
        <v>0</v>
      </c>
      <c r="H54" s="1">
        <v>2</v>
      </c>
    </row>
    <row r="55" spans="1:8" x14ac:dyDescent="0.2">
      <c r="A55" s="12" t="s">
        <v>62</v>
      </c>
      <c r="B55" s="18">
        <v>0</v>
      </c>
      <c r="C55" s="34">
        <v>0</v>
      </c>
      <c r="D55" s="35">
        <f t="shared" si="20"/>
        <v>0</v>
      </c>
      <c r="E55" s="21">
        <v>0</v>
      </c>
      <c r="F55" s="21">
        <v>0</v>
      </c>
      <c r="G55" s="20">
        <f t="shared" si="21"/>
        <v>0</v>
      </c>
      <c r="H55" s="1">
        <v>3</v>
      </c>
    </row>
    <row r="56" spans="1:8" x14ac:dyDescent="0.2">
      <c r="A56" s="8" t="s">
        <v>63</v>
      </c>
      <c r="B56" s="23">
        <f t="shared" ref="B56:G56" si="22">SUM(B57:B63)</f>
        <v>0</v>
      </c>
      <c r="C56" s="24">
        <f t="shared" si="22"/>
        <v>367116.44</v>
      </c>
      <c r="D56" s="25">
        <f t="shared" si="22"/>
        <v>367116.44</v>
      </c>
      <c r="E56" s="25">
        <f t="shared" si="22"/>
        <v>0</v>
      </c>
      <c r="F56" s="25">
        <f t="shared" si="22"/>
        <v>0</v>
      </c>
      <c r="G56" s="25">
        <f t="shared" si="22"/>
        <v>367116.44</v>
      </c>
      <c r="H56" s="1">
        <v>7000</v>
      </c>
    </row>
    <row r="57" spans="1:8" x14ac:dyDescent="0.2">
      <c r="A57" s="30" t="s">
        <v>64</v>
      </c>
      <c r="B57" s="18">
        <v>0</v>
      </c>
      <c r="C57" s="19">
        <v>0</v>
      </c>
      <c r="D57" s="20">
        <f t="shared" ref="D57:D62" si="23">B57+C57</f>
        <v>0</v>
      </c>
      <c r="E57" s="21">
        <v>0</v>
      </c>
      <c r="F57" s="21">
        <v>0</v>
      </c>
      <c r="G57" s="20">
        <f t="shared" ref="G57:G62" si="24">D57-E57</f>
        <v>0</v>
      </c>
      <c r="H57" s="1">
        <v>1</v>
      </c>
    </row>
    <row r="58" spans="1:8" x14ac:dyDescent="0.2">
      <c r="A58" s="12" t="s">
        <v>65</v>
      </c>
      <c r="B58" s="18">
        <v>0</v>
      </c>
      <c r="C58" s="19">
        <v>0</v>
      </c>
      <c r="D58" s="20">
        <f t="shared" si="23"/>
        <v>0</v>
      </c>
      <c r="E58" s="21">
        <v>0</v>
      </c>
      <c r="F58" s="21">
        <v>0</v>
      </c>
      <c r="G58" s="20">
        <f t="shared" si="24"/>
        <v>0</v>
      </c>
      <c r="H58" s="1">
        <v>2</v>
      </c>
    </row>
    <row r="59" spans="1:8" x14ac:dyDescent="0.2">
      <c r="A59" s="12" t="s">
        <v>66</v>
      </c>
      <c r="B59" s="18">
        <v>0</v>
      </c>
      <c r="C59" s="19">
        <v>0</v>
      </c>
      <c r="D59" s="20">
        <f t="shared" si="23"/>
        <v>0</v>
      </c>
      <c r="E59" s="21">
        <v>0</v>
      </c>
      <c r="F59" s="21">
        <v>0</v>
      </c>
      <c r="G59" s="20">
        <f t="shared" si="24"/>
        <v>0</v>
      </c>
      <c r="H59" s="1">
        <v>3</v>
      </c>
    </row>
    <row r="60" spans="1:8" x14ac:dyDescent="0.2">
      <c r="A60" s="12" t="s">
        <v>67</v>
      </c>
      <c r="B60" s="18">
        <v>0</v>
      </c>
      <c r="C60" s="19">
        <v>0</v>
      </c>
      <c r="D60" s="20">
        <f t="shared" si="23"/>
        <v>0</v>
      </c>
      <c r="E60" s="21">
        <v>0</v>
      </c>
      <c r="F60" s="21">
        <v>0</v>
      </c>
      <c r="G60" s="20">
        <f t="shared" si="24"/>
        <v>0</v>
      </c>
      <c r="H60" s="1">
        <v>4</v>
      </c>
    </row>
    <row r="61" spans="1:8" x14ac:dyDescent="0.2">
      <c r="A61" s="12" t="s">
        <v>68</v>
      </c>
      <c r="B61" s="18">
        <v>0</v>
      </c>
      <c r="C61" s="19">
        <v>0</v>
      </c>
      <c r="D61" s="20">
        <f t="shared" si="23"/>
        <v>0</v>
      </c>
      <c r="E61" s="21">
        <v>0</v>
      </c>
      <c r="F61" s="21">
        <v>0</v>
      </c>
      <c r="G61" s="20">
        <f t="shared" si="24"/>
        <v>0</v>
      </c>
      <c r="H61" s="1">
        <v>5</v>
      </c>
    </row>
    <row r="62" spans="1:8" x14ac:dyDescent="0.2">
      <c r="A62" s="12" t="s">
        <v>69</v>
      </c>
      <c r="B62" s="18">
        <v>0</v>
      </c>
      <c r="C62" s="19">
        <v>0</v>
      </c>
      <c r="D62" s="20">
        <f t="shared" si="23"/>
        <v>0</v>
      </c>
      <c r="E62" s="21">
        <v>0</v>
      </c>
      <c r="F62" s="21">
        <v>0</v>
      </c>
      <c r="G62" s="20">
        <f t="shared" si="24"/>
        <v>0</v>
      </c>
      <c r="H62" s="1">
        <v>6</v>
      </c>
    </row>
    <row r="63" spans="1:8" x14ac:dyDescent="0.2">
      <c r="A63" s="12" t="s">
        <v>70</v>
      </c>
      <c r="B63" s="18">
        <v>0</v>
      </c>
      <c r="C63" s="19">
        <v>367116.44</v>
      </c>
      <c r="D63" s="20">
        <f>C63</f>
        <v>367116.44</v>
      </c>
      <c r="E63" s="21">
        <v>0</v>
      </c>
      <c r="F63" s="21">
        <v>0</v>
      </c>
      <c r="G63" s="20">
        <f>D63-E63</f>
        <v>367116.44</v>
      </c>
      <c r="H63" s="1">
        <v>7</v>
      </c>
    </row>
    <row r="64" spans="1:8" x14ac:dyDescent="0.2">
      <c r="A64" s="8" t="s">
        <v>71</v>
      </c>
      <c r="B64" s="23">
        <f t="shared" ref="B64:G64" si="25">SUM(B65:B67)</f>
        <v>0</v>
      </c>
      <c r="C64" s="24">
        <f t="shared" si="25"/>
        <v>0</v>
      </c>
      <c r="D64" s="25">
        <f t="shared" si="25"/>
        <v>0</v>
      </c>
      <c r="E64" s="25">
        <f t="shared" si="25"/>
        <v>0</v>
      </c>
      <c r="F64" s="25">
        <f t="shared" si="25"/>
        <v>0</v>
      </c>
      <c r="G64" s="25">
        <f t="shared" si="25"/>
        <v>0</v>
      </c>
      <c r="H64" s="1">
        <v>10</v>
      </c>
    </row>
    <row r="65" spans="1:9" x14ac:dyDescent="0.2">
      <c r="A65" s="12" t="s">
        <v>72</v>
      </c>
      <c r="B65" s="18">
        <v>0</v>
      </c>
      <c r="C65" s="34">
        <v>0</v>
      </c>
      <c r="D65" s="35">
        <f>B65+C65</f>
        <v>0</v>
      </c>
      <c r="E65" s="21">
        <v>0</v>
      </c>
      <c r="F65" s="21">
        <v>0</v>
      </c>
      <c r="G65" s="20">
        <f>D65-E65</f>
        <v>0</v>
      </c>
      <c r="H65" s="1">
        <v>1</v>
      </c>
    </row>
    <row r="66" spans="1:9" x14ac:dyDescent="0.2">
      <c r="A66" s="12" t="s">
        <v>73</v>
      </c>
      <c r="B66" s="18">
        <v>0</v>
      </c>
      <c r="C66" s="34">
        <v>0</v>
      </c>
      <c r="D66" s="35">
        <f>B66+C66</f>
        <v>0</v>
      </c>
      <c r="E66" s="21">
        <v>0</v>
      </c>
      <c r="F66" s="21">
        <v>0</v>
      </c>
      <c r="G66" s="20">
        <f>D66-E66</f>
        <v>0</v>
      </c>
      <c r="H66" s="1">
        <v>2</v>
      </c>
    </row>
    <row r="67" spans="1:9" x14ac:dyDescent="0.2">
      <c r="A67" s="12" t="s">
        <v>74</v>
      </c>
      <c r="B67" s="18">
        <v>0</v>
      </c>
      <c r="C67" s="34">
        <v>0</v>
      </c>
      <c r="D67" s="35">
        <f>B67+C67</f>
        <v>0</v>
      </c>
      <c r="E67" s="21">
        <v>0</v>
      </c>
      <c r="F67" s="21">
        <v>0</v>
      </c>
      <c r="G67" s="20">
        <f>D67-E67</f>
        <v>0</v>
      </c>
      <c r="H67" s="1">
        <v>3</v>
      </c>
    </row>
    <row r="68" spans="1:9" x14ac:dyDescent="0.2">
      <c r="A68" s="8" t="s">
        <v>75</v>
      </c>
      <c r="B68" s="23">
        <f t="shared" ref="B68:G68" si="26">SUM(B69:B75)</f>
        <v>0</v>
      </c>
      <c r="C68" s="32">
        <f t="shared" si="26"/>
        <v>0</v>
      </c>
      <c r="D68" s="33">
        <f t="shared" si="26"/>
        <v>0</v>
      </c>
      <c r="E68" s="25">
        <f t="shared" si="26"/>
        <v>0</v>
      </c>
      <c r="F68" s="25">
        <f t="shared" si="26"/>
        <v>0</v>
      </c>
      <c r="G68" s="25">
        <f t="shared" si="26"/>
        <v>0</v>
      </c>
      <c r="H68" s="1">
        <v>11</v>
      </c>
    </row>
    <row r="69" spans="1:9" x14ac:dyDescent="0.2">
      <c r="A69" s="12" t="s">
        <v>76</v>
      </c>
      <c r="B69" s="18">
        <v>0</v>
      </c>
      <c r="C69" s="34">
        <v>0</v>
      </c>
      <c r="D69" s="35">
        <f t="shared" ref="D69:D75" si="27">B69+C69</f>
        <v>0</v>
      </c>
      <c r="E69" s="21">
        <v>0</v>
      </c>
      <c r="F69" s="21">
        <v>0</v>
      </c>
      <c r="G69" s="20">
        <f>D69-E69</f>
        <v>0</v>
      </c>
      <c r="H69" s="1">
        <v>1</v>
      </c>
    </row>
    <row r="70" spans="1:9" x14ac:dyDescent="0.2">
      <c r="A70" s="12" t="s">
        <v>77</v>
      </c>
      <c r="B70" s="18">
        <v>0</v>
      </c>
      <c r="C70" s="34">
        <v>0</v>
      </c>
      <c r="D70" s="35">
        <f t="shared" si="27"/>
        <v>0</v>
      </c>
      <c r="E70" s="21">
        <v>0</v>
      </c>
      <c r="F70" s="21">
        <v>0</v>
      </c>
      <c r="G70" s="20">
        <f t="shared" ref="G70:G75" si="28">D70-E70</f>
        <v>0</v>
      </c>
      <c r="H70" s="1">
        <v>2</v>
      </c>
      <c r="I70" s="42"/>
    </row>
    <row r="71" spans="1:9" x14ac:dyDescent="0.2">
      <c r="A71" s="12" t="s">
        <v>78</v>
      </c>
      <c r="B71" s="18">
        <v>0</v>
      </c>
      <c r="C71" s="34">
        <v>0</v>
      </c>
      <c r="D71" s="35">
        <f t="shared" si="27"/>
        <v>0</v>
      </c>
      <c r="E71" s="21">
        <v>0</v>
      </c>
      <c r="F71" s="21">
        <v>0</v>
      </c>
      <c r="G71" s="20">
        <f t="shared" si="28"/>
        <v>0</v>
      </c>
      <c r="H71" s="1">
        <v>3</v>
      </c>
      <c r="I71" s="42"/>
    </row>
    <row r="72" spans="1:9" x14ac:dyDescent="0.2">
      <c r="A72" s="12" t="s">
        <v>79</v>
      </c>
      <c r="B72" s="18">
        <v>0</v>
      </c>
      <c r="C72" s="34">
        <v>0</v>
      </c>
      <c r="D72" s="35">
        <f t="shared" si="27"/>
        <v>0</v>
      </c>
      <c r="E72" s="21">
        <v>0</v>
      </c>
      <c r="F72" s="21">
        <v>0</v>
      </c>
      <c r="G72" s="20">
        <f t="shared" si="28"/>
        <v>0</v>
      </c>
      <c r="H72" s="1">
        <v>4</v>
      </c>
      <c r="I72" s="42"/>
    </row>
    <row r="73" spans="1:9" x14ac:dyDescent="0.2">
      <c r="A73" s="12" t="s">
        <v>80</v>
      </c>
      <c r="B73" s="18">
        <v>0</v>
      </c>
      <c r="C73" s="34">
        <v>0</v>
      </c>
      <c r="D73" s="35">
        <f t="shared" si="27"/>
        <v>0</v>
      </c>
      <c r="E73" s="21">
        <v>0</v>
      </c>
      <c r="F73" s="21">
        <v>0</v>
      </c>
      <c r="G73" s="20">
        <f t="shared" si="28"/>
        <v>0</v>
      </c>
      <c r="H73" s="1">
        <v>5</v>
      </c>
      <c r="I73" s="42"/>
    </row>
    <row r="74" spans="1:9" x14ac:dyDescent="0.2">
      <c r="A74" s="12" t="s">
        <v>81</v>
      </c>
      <c r="B74" s="18">
        <v>0</v>
      </c>
      <c r="C74" s="34">
        <v>0</v>
      </c>
      <c r="D74" s="35">
        <f t="shared" si="27"/>
        <v>0</v>
      </c>
      <c r="E74" s="21">
        <v>0</v>
      </c>
      <c r="F74" s="21">
        <v>0</v>
      </c>
      <c r="G74" s="20">
        <f t="shared" si="28"/>
        <v>0</v>
      </c>
      <c r="H74" s="1">
        <v>6</v>
      </c>
      <c r="I74" s="42"/>
    </row>
    <row r="75" spans="1:9" x14ac:dyDescent="0.2">
      <c r="A75" s="43" t="s">
        <v>82</v>
      </c>
      <c r="B75" s="44">
        <v>0</v>
      </c>
      <c r="C75" s="45">
        <v>0</v>
      </c>
      <c r="D75" s="46">
        <f t="shared" si="27"/>
        <v>0</v>
      </c>
      <c r="E75" s="47">
        <v>0</v>
      </c>
      <c r="F75" s="47">
        <v>0</v>
      </c>
      <c r="G75" s="48">
        <f t="shared" si="28"/>
        <v>0</v>
      </c>
      <c r="H75" s="1">
        <v>7</v>
      </c>
      <c r="I75" s="42"/>
    </row>
    <row r="76" spans="1:9" x14ac:dyDescent="0.2">
      <c r="A76" s="49" t="s">
        <v>83</v>
      </c>
      <c r="B76" s="50">
        <f>B4+B12+B22+B32+B42+B52+B56+B64+B68</f>
        <v>0</v>
      </c>
      <c r="C76" s="51">
        <f>C4+C12+C22+C32+C42+C52+C56+C64+C68</f>
        <v>3507116.44</v>
      </c>
      <c r="D76" s="51">
        <f t="shared" ref="D76:G76" si="29">D4+D12+D22+D32+D42+D52+D56+D64+D68</f>
        <v>3507116.44</v>
      </c>
      <c r="E76" s="52">
        <f>E4+E12+E22+E32+E42+E52+E56+E64+E68</f>
        <v>2183136.1100000003</v>
      </c>
      <c r="F76" s="51">
        <f>F4+F12+F22+F32+F42+F52+F56+F64+F68</f>
        <v>2124169.9700000002</v>
      </c>
      <c r="G76" s="51">
        <f t="shared" si="29"/>
        <v>1323980.33</v>
      </c>
      <c r="I76" s="42"/>
    </row>
    <row r="77" spans="1:9" x14ac:dyDescent="0.2">
      <c r="A77" s="53" t="s">
        <v>84</v>
      </c>
      <c r="E77" s="27"/>
      <c r="I77" s="42"/>
    </row>
    <row r="78" spans="1:9" x14ac:dyDescent="0.2">
      <c r="I78" s="42"/>
    </row>
    <row r="79" spans="1:9" x14ac:dyDescent="0.2">
      <c r="I79" s="42"/>
    </row>
    <row r="80" spans="1:9" x14ac:dyDescent="0.2">
      <c r="I80" s="42"/>
    </row>
    <row r="81" spans="1:9" x14ac:dyDescent="0.2">
      <c r="A81" s="54" t="s">
        <v>85</v>
      </c>
      <c r="B81" s="54" t="s">
        <v>86</v>
      </c>
      <c r="C81" s="54"/>
      <c r="D81" s="54"/>
      <c r="E81" s="54"/>
      <c r="F81" s="54"/>
      <c r="G81" s="54"/>
      <c r="H81" s="54"/>
      <c r="I81" s="42"/>
    </row>
    <row r="82" spans="1:9" x14ac:dyDescent="0.2">
      <c r="A82" s="54" t="s">
        <v>87</v>
      </c>
      <c r="B82" s="54"/>
      <c r="C82" s="54"/>
      <c r="D82" s="54"/>
      <c r="E82" s="54"/>
      <c r="F82" s="54"/>
      <c r="G82" s="54"/>
      <c r="H82" s="5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2026-01-13T21:43:09Z</dcterms:created>
  <dcterms:modified xsi:type="dcterms:W3CDTF">2026-01-14T15:55:21Z</dcterms:modified>
</cp:coreProperties>
</file>