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Notas a los Edos Financiero (2" sheetId="1" r:id="rId1"/>
    <sheet name="ACT (3)" sheetId="2" r:id="rId2"/>
    <sheet name="ESF (3)" sheetId="3" r:id="rId3"/>
    <sheet name="VHP (3)" sheetId="4" r:id="rId4"/>
    <sheet name="EFE (3)" sheetId="5" r:id="rId5"/>
    <sheet name="Conciliacion_Ig (2)" sheetId="6" r:id="rId6"/>
    <sheet name="Conciliacion_Eg (2)" sheetId="7" r:id="rId7"/>
    <sheet name="Memoria (2)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1" hidden="1">'ACT (3)'!$A$93:$C$212</definedName>
    <definedName name="A">[2]ECABR!#REF!</definedName>
    <definedName name="A_impresión_IM">[2]ECABR!#REF!</definedName>
    <definedName name="A325_FFF_PEGT_CLC_2301">[2]ECABR!#REF!</definedName>
    <definedName name="abc">[3]TOTAL!#REF!</definedName>
    <definedName name="_xlnm.Extract">[4]EGRESOS!#REF!</definedName>
    <definedName name="_xlnm.Print_Area" localSheetId="1">'ACT (3)'!$A$1:$F$222</definedName>
    <definedName name="_xlnm.Print_Area" localSheetId="6">'Conciliacion_Eg (2)'!$A$1:$D$48</definedName>
    <definedName name="_xlnm.Print_Area" localSheetId="5">'Conciliacion_Ig (2)'!$A$1:$D$28</definedName>
    <definedName name="_xlnm.Print_Area" localSheetId="4">'EFE (3)'!$A$1:$E$144</definedName>
    <definedName name="_xlnm.Print_Area" localSheetId="2">'ESF (3)'!$A$1:$J$178</definedName>
    <definedName name="_xlnm.Print_Area" localSheetId="7">'Memoria (2)'!$A$1:$J$65</definedName>
    <definedName name="_xlnm.Print_Area" localSheetId="3">'VHP (3)'!$A$1:$G$36</definedName>
    <definedName name="B">[4]EGRESOS!#REF!</definedName>
    <definedName name="balanza_mes">'[5]Ene-16'!$A$1:$H$200</definedName>
    <definedName name="BASE">#REF!</definedName>
    <definedName name="_xlnm.Database">[6]REPORTO!#REF!</definedName>
    <definedName name="cba">[3]TOTAL!#REF!</definedName>
    <definedName name="CONTABLE">[3]TOTAL!#REF!</definedName>
    <definedName name="ELOY">#REF!</definedName>
    <definedName name="Fecha">#REF!</definedName>
    <definedName name="HF">[7]T1705HF!$B$20:$B$20</definedName>
    <definedName name="ju">[6]REPORTO!#REF!</definedName>
    <definedName name="mao">[2]ECABR!#REF!</definedName>
    <definedName name="N">#REF!</definedName>
    <definedName name="P">[3]TOTAL!#REF!</definedName>
    <definedName name="PRESUPUESTAL">[3]TOTAL!#REF!</definedName>
    <definedName name="REPORTO">#REF!</definedName>
    <definedName name="T">#REF!</definedName>
    <definedName name="TCAIE">[8]CH1902!$B$20:$B$20</definedName>
    <definedName name="TCFEEIS">#REF!</definedName>
    <definedName name="TRASP">#REF!</definedName>
    <definedName name="U">#REF!</definedName>
    <definedName name="x">#REF!</definedName>
  </definedNames>
  <calcPr calcId="125725" calcMode="manual"/>
</workbook>
</file>

<file path=xl/calcChain.xml><?xml version="1.0" encoding="utf-8"?>
<calcChain xmlns="http://schemas.openxmlformats.org/spreadsheetml/2006/main">
  <c r="H3" i="8"/>
  <c r="A3"/>
  <c r="H2"/>
  <c r="H1"/>
  <c r="A1"/>
  <c r="C32" i="7"/>
  <c r="C31"/>
  <c r="C8"/>
  <c r="C6"/>
  <c r="C40" s="1"/>
  <c r="D52" s="1"/>
  <c r="C16" i="6"/>
  <c r="C8"/>
  <c r="C6"/>
  <c r="C21" s="1"/>
  <c r="D31" s="1"/>
  <c r="D124" i="5"/>
  <c r="C124"/>
  <c r="C101" s="1"/>
  <c r="D114"/>
  <c r="D101" s="1"/>
  <c r="C66"/>
  <c r="D48"/>
  <c r="D136" s="1"/>
  <c r="F136" s="1"/>
  <c r="C48"/>
  <c r="C136" s="1"/>
  <c r="E136" s="1"/>
  <c r="D44"/>
  <c r="C44"/>
  <c r="D22"/>
  <c r="C22"/>
  <c r="D16"/>
  <c r="C12"/>
  <c r="C16" s="1"/>
  <c r="F16" s="1"/>
  <c r="E3"/>
  <c r="E2"/>
  <c r="E1"/>
  <c r="C28" i="4"/>
  <c r="C26" s="1"/>
  <c r="C16"/>
  <c r="C15"/>
  <c r="C11"/>
  <c r="C10"/>
  <c r="C9"/>
  <c r="E3"/>
  <c r="E2"/>
  <c r="E1"/>
  <c r="D112" i="3"/>
  <c r="D110" s="1"/>
  <c r="C110"/>
  <c r="E70"/>
  <c r="D70"/>
  <c r="D68"/>
  <c r="D65" s="1"/>
  <c r="D64" s="1"/>
  <c r="E65"/>
  <c r="E64"/>
  <c r="C64"/>
  <c r="H3"/>
  <c r="A3"/>
  <c r="A3" i="7" s="1"/>
  <c r="H2" i="3"/>
  <c r="H1"/>
  <c r="A1"/>
  <c r="A1" i="6" s="1"/>
  <c r="C226" i="2"/>
  <c r="D212"/>
  <c r="D211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C181"/>
  <c r="D180"/>
  <c r="D179"/>
  <c r="D178"/>
  <c r="D177"/>
  <c r="D176"/>
  <c r="D175"/>
  <c r="D174"/>
  <c r="D173"/>
  <c r="D172"/>
  <c r="D171"/>
  <c r="D170"/>
  <c r="D169"/>
  <c r="D168"/>
  <c r="D167"/>
  <c r="D165"/>
  <c r="D164"/>
  <c r="D163"/>
  <c r="D162"/>
  <c r="D161"/>
  <c r="D160"/>
  <c r="D159"/>
  <c r="D158"/>
  <c r="D157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2"/>
  <c r="D119"/>
  <c r="D118"/>
  <c r="D115"/>
  <c r="D114"/>
  <c r="C113"/>
  <c r="D121" s="1"/>
  <c r="D112"/>
  <c r="D111"/>
  <c r="D108"/>
  <c r="D107"/>
  <c r="D104"/>
  <c r="D103"/>
  <c r="C103"/>
  <c r="D110" s="1"/>
  <c r="C98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7"/>
  <c r="C65"/>
  <c r="D65" s="1"/>
  <c r="D64"/>
  <c r="C64"/>
  <c r="D66" s="1"/>
  <c r="D63"/>
  <c r="D62"/>
  <c r="D61"/>
  <c r="D60"/>
  <c r="D59"/>
  <c r="D58"/>
  <c r="C57"/>
  <c r="C9" s="1"/>
  <c r="D56"/>
  <c r="D53"/>
  <c r="D52"/>
  <c r="C51"/>
  <c r="D51" s="1"/>
  <c r="D50"/>
  <c r="D49"/>
  <c r="C48"/>
  <c r="D55" s="1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C10"/>
  <c r="E3"/>
  <c r="A3"/>
  <c r="E2"/>
  <c r="E1"/>
  <c r="A1"/>
  <c r="D54" l="1"/>
  <c r="D68"/>
  <c r="C96"/>
  <c r="D105"/>
  <c r="D109"/>
  <c r="D116"/>
  <c r="D120"/>
  <c r="A1" i="4"/>
  <c r="A1" i="5"/>
  <c r="A1" i="7"/>
  <c r="A3" i="6"/>
  <c r="A3" i="4"/>
  <c r="A3" i="5"/>
  <c r="D48" i="2"/>
  <c r="D106"/>
  <c r="D113"/>
  <c r="D117"/>
  <c r="D99" l="1"/>
  <c r="D96"/>
  <c r="D100"/>
  <c r="D97"/>
  <c r="D101"/>
  <c r="D102"/>
  <c r="C95"/>
  <c r="C94" s="1"/>
  <c r="C225" s="1"/>
  <c r="C227" s="1"/>
  <c r="D98"/>
</calcChain>
</file>

<file path=xl/comments1.xml><?xml version="1.0" encoding="utf-8"?>
<comments xmlns="http://schemas.openxmlformats.org/spreadsheetml/2006/main">
  <authors>
    <author>NOEMI CAMARGO ZAMUDIO</author>
  </authors>
  <commentList>
    <comment ref="D20" authorId="0">
      <text>
        <r>
          <rPr>
            <b/>
            <sz val="9"/>
            <color indexed="81"/>
            <rFont val="Tahoma"/>
            <family val="2"/>
          </rPr>
          <t>NOEMI CAMARGO ZAMUDIO:</t>
        </r>
        <r>
          <rPr>
            <sz val="9"/>
            <color indexed="81"/>
            <rFont val="Tahoma"/>
            <family val="2"/>
          </rPr>
          <t xml:space="preserve">
direnrencia </t>
        </r>
      </text>
    </comment>
  </commentList>
</comments>
</file>

<file path=xl/sharedStrings.xml><?xml version="1.0" encoding="utf-8"?>
<sst xmlns="http://schemas.openxmlformats.org/spreadsheetml/2006/main" count="885" uniqueCount="614">
  <si>
    <t>Fideicomiso de Apoyo Operativo al Consejo Cuenca Lerma Chapala</t>
  </si>
  <si>
    <t>Ejercicio:</t>
  </si>
  <si>
    <t>Notas de Desglose y Memoria</t>
  </si>
  <si>
    <t>Periodicidad:</t>
  </si>
  <si>
    <t>Trimestral</t>
  </si>
  <si>
    <t>Del 01 de Enero al 31 de Marzo de 2025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</si>
  <si>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</si>
  <si>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</si>
  <si>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</si>
  <si>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</si>
  <si>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</si>
  <si>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</si>
  <si>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</si>
  <si>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</si>
  <si>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ACT-03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</si>
  <si>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</si>
  <si>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</si>
  <si>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</si>
  <si>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</si>
  <si>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</si>
  <si>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</si>
  <si>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</si>
  <si>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</si>
  <si>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</si>
  <si>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</si>
  <si>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</si>
  <si>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</si>
  <si>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</si>
  <si>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</si>
  <si>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</si>
  <si>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</si>
  <si>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</si>
  <si>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</si>
  <si>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</si>
  <si>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</si>
  <si>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</si>
  <si>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</si>
  <si>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</si>
  <si>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</si>
  <si>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</si>
  <si>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</si>
  <si>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</si>
  <si>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</si>
  <si>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</si>
  <si>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</si>
  <si>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</si>
  <si>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</si>
  <si>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</si>
  <si>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</si>
  <si>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</si>
  <si>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</si>
  <si>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</si>
  <si>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</si>
  <si>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</si>
  <si>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</si>
  <si>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</si>
  <si>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</si>
  <si>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</si>
  <si>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</si>
  <si>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</si>
  <si>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</si>
  <si>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</si>
  <si>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</si>
  <si>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</si>
  <si>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</si>
  <si>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</si>
  <si>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</si>
  <si>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</si>
  <si>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</si>
  <si>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 xml:space="preserve">Ing. Marisol Suárez Correa                 </t>
  </si>
  <si>
    <t>Presidente del Comité Técnico</t>
  </si>
  <si>
    <t>Juan Lara Centeno</t>
  </si>
  <si>
    <t>Dirección de Control y Seguimiento de Fideicomisos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</si>
  <si>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</si>
  <si>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</si>
  <si>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</si>
  <si>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</si>
  <si>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</si>
  <si>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</si>
  <si>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</si>
  <si>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</si>
  <si>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</si>
  <si>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</si>
  <si>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</si>
  <si>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</si>
  <si>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</si>
  <si>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</si>
  <si>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</si>
  <si>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</si>
  <si>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</si>
  <si>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</si>
  <si>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</si>
  <si>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</si>
  <si>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</si>
  <si>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</si>
  <si>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</si>
  <si>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</si>
  <si>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</si>
  <si>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</si>
  <si>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</si>
  <si>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</si>
  <si>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</si>
  <si>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</si>
  <si>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</si>
  <si>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</si>
  <si>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</si>
  <si>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</si>
  <si>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</si>
  <si>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</si>
  <si>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</si>
  <si>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</si>
  <si>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</si>
  <si>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</si>
  <si>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</si>
  <si>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</si>
  <si>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</si>
  <si>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</si>
  <si>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</si>
  <si>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</si>
  <si>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</si>
  <si>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</si>
  <si>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</si>
  <si>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</si>
  <si>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</si>
  <si>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</si>
  <si>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</si>
  <si>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</si>
  <si>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</si>
  <si>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</si>
  <si>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</si>
  <si>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</si>
  <si>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</si>
  <si>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</si>
  <si>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</si>
  <si>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</si>
  <si>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</si>
  <si>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</si>
  <si>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</si>
  <si>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</si>
  <si>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</si>
  <si>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</si>
  <si>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</si>
  <si>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</si>
  <si>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</si>
  <si>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</si>
  <si>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</si>
  <si>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</si>
  <si>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</si>
  <si>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</si>
  <si>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</si>
  <si>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</si>
  <si>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</si>
  <si>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</si>
  <si>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</si>
  <si>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</si>
  <si>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</si>
  <si>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</si>
  <si>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</si>
  <si>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</si>
  <si>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</si>
  <si>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</si>
  <si>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</si>
  <si>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</si>
  <si>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</si>
  <si>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</si>
  <si>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</si>
  <si>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</si>
  <si>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</si>
  <si>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</si>
  <si>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</si>
  <si>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</si>
  <si>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</si>
  <si>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</si>
  <si>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</si>
  <si>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</si>
  <si>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</si>
  <si>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</si>
  <si>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</si>
  <si>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</si>
  <si>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</si>
  <si>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</si>
  <si>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</si>
  <si>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</si>
  <si>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</si>
  <si>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</si>
  <si>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</si>
  <si>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</si>
  <si>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</si>
  <si>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</si>
  <si>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</si>
  <si>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</si>
  <si>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</si>
  <si>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</si>
  <si>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</si>
  <si>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</si>
  <si>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</si>
  <si>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</si>
  <si>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</si>
  <si>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</si>
  <si>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</si>
  <si>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</si>
  <si>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</si>
  <si>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</si>
  <si>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</si>
  <si>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</si>
  <si>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</si>
  <si>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</si>
  <si>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</si>
  <si>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</si>
  <si>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</si>
  <si>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</si>
  <si>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</si>
  <si>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</si>
  <si>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</si>
  <si>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</si>
  <si>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</si>
  <si>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</si>
  <si>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</si>
  <si>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</si>
  <si>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</si>
  <si>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</si>
  <si>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</si>
  <si>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</si>
  <si>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</si>
  <si>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</si>
  <si>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</si>
  <si>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</si>
  <si>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</si>
  <si>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</si>
  <si>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</si>
  <si>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</si>
  <si>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</si>
  <si>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</si>
  <si>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</si>
  <si>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</si>
  <si>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</si>
  <si>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</si>
  <si>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</si>
  <si>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</si>
  <si>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</si>
  <si>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</si>
  <si>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</si>
  <si>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</si>
  <si>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</si>
  <si>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</si>
  <si>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</si>
  <si>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</si>
  <si>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</si>
  <si>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</si>
  <si>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</si>
  <si>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</si>
  <si>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</si>
  <si>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</si>
  <si>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</si>
  <si>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</si>
  <si>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</si>
  <si>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</si>
  <si>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</si>
  <si>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</si>
  <si>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</si>
  <si>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</si>
  <si>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</si>
  <si>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</si>
  <si>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</si>
  <si>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</si>
  <si>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</si>
  <si>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</si>
  <si>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</si>
  <si>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</si>
  <si>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</si>
  <si>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Ing. Marisol Suárez Correa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</si>
  <si>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</si>
  <si>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</si>
  <si>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</si>
  <si>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</si>
  <si>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</si>
  <si>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</si>
  <si>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</si>
  <si>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</si>
  <si>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</si>
  <si>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</si>
  <si>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</si>
  <si>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</si>
  <si>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</si>
  <si>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</si>
  <si>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</si>
  <si>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</si>
  <si>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</si>
  <si>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</si>
  <si>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</si>
  <si>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</si>
  <si>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</si>
  <si>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</si>
  <si>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</si>
  <si>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</si>
  <si>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</si>
  <si>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</si>
  <si>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</si>
  <si>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</si>
  <si>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</si>
  <si>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</si>
  <si>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</si>
  <si>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</si>
  <si>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</si>
  <si>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</si>
  <si>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</si>
  <si>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</si>
  <si>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</si>
  <si>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</si>
  <si>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</si>
  <si>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</si>
  <si>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</si>
  <si>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</si>
  <si>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</si>
  <si>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</si>
  <si>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</si>
  <si>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</si>
  <si>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</si>
  <si>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</si>
  <si>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</si>
  <si>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</si>
  <si>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</si>
  <si>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</si>
  <si>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</si>
  <si>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</si>
  <si>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</si>
  <si>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</si>
  <si>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</si>
  <si>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</si>
  <si>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</si>
  <si>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</si>
  <si>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</si>
  <si>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</si>
  <si>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</si>
  <si>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VIDA UTIL ESTIMADA</t>
  </si>
  <si>
    <t>33.3% ANUAL</t>
  </si>
  <si>
    <t>GUIA DE VIDA UTIL ESTIMADA Y PORCENTAJES DE DEPRECIACION  PUBLICADAS EN EL DOF EL 15 DE AGOSTO DE 2012</t>
  </si>
  <si>
    <t>Mobiliario y Equipo Educacional y Recreativo</t>
  </si>
  <si>
    <t>Equipo e Instrumental Médico y de Laboratorio</t>
  </si>
  <si>
    <t>Vehículos y Equipo de Transporte</t>
  </si>
  <si>
    <t>5% ANUAL</t>
  </si>
  <si>
    <t>Equipo de Defensa y Seguridad</t>
  </si>
  <si>
    <t>Maquinaria, Otros Equipos y Herramientas</t>
  </si>
  <si>
    <t>10% ANUAL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</si>
  <si>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</si>
  <si>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</si>
  <si>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</si>
  <si>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</si>
  <si>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</si>
  <si>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</si>
  <si>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</si>
  <si>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</si>
  <si>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</si>
  <si>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</si>
  <si>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</si>
  <si>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</si>
  <si>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</si>
  <si>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</si>
  <si>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</si>
  <si>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</si>
  <si>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</si>
  <si>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</si>
  <si>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</si>
  <si>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</si>
  <si>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</si>
  <si>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</si>
  <si>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</si>
  <si>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</si>
  <si>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</si>
  <si>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</si>
  <si>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</si>
  <si>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</si>
  <si>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</si>
  <si>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</si>
  <si>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</si>
  <si>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</si>
  <si>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</si>
  <si>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</si>
  <si>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</si>
  <si>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</si>
  <si>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</si>
  <si>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</si>
  <si>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</si>
  <si>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</si>
  <si>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</si>
  <si>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</si>
  <si>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</si>
  <si>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</si>
  <si>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</si>
  <si>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</si>
  <si>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</si>
  <si>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</si>
  <si>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</si>
  <si>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</si>
  <si>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</si>
  <si>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</si>
  <si>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</si>
  <si>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</si>
  <si>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</si>
  <si>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</si>
  <si>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</si>
  <si>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</si>
  <si>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</si>
  <si>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</si>
  <si>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</si>
  <si>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</si>
  <si>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</si>
  <si>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</si>
  <si>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</si>
  <si>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</si>
  <si>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</si>
  <si>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</si>
  <si>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</si>
  <si>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</si>
  <si>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</si>
  <si>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</si>
  <si>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</si>
  <si>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</si>
  <si>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</si>
  <si>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</si>
  <si>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</si>
  <si>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</si>
  <si>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</si>
  <si>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</si>
  <si>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</si>
  <si>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</si>
  <si>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</si>
  <si>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</si>
  <si>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</si>
  <si>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</si>
  <si>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</si>
  <si>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</si>
  <si>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</si>
  <si>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</si>
  <si>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</si>
  <si>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</si>
  <si>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</si>
  <si>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</si>
  <si>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</si>
  <si>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</si>
  <si>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</si>
  <si>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</si>
  <si>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</si>
  <si>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</si>
  <si>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</si>
  <si>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SE RECOMINEDA TOMAR LOS DATOS DEL ESTADO DE VARIACIONES YA QUE ESTA NOTA CORRESPONDE A ESE ESTADO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</si>
  <si>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</si>
  <si>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</si>
  <si>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</si>
  <si>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</si>
  <si>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</si>
  <si>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</si>
  <si>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</si>
  <si>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</si>
  <si>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</si>
  <si>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</si>
  <si>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Este saldo peretenece a la disminucion de una provision de gasto de diciembre del 2023</t>
  </si>
  <si>
    <t>Cambios en Estimaciones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</si>
  <si>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</si>
  <si>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</si>
  <si>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</si>
  <si>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</si>
  <si>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</si>
  <si>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</si>
  <si>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</si>
  <si>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</si>
  <si>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</si>
  <si>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</si>
  <si>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</si>
  <si>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</si>
  <si>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</si>
  <si>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</si>
  <si>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</si>
  <si>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</si>
  <si>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</si>
  <si>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</si>
  <si>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</si>
  <si>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</si>
  <si>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</si>
  <si>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</si>
  <si>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</si>
  <si>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</si>
  <si>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</si>
  <si>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</si>
  <si>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</si>
  <si>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</si>
  <si>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</si>
  <si>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</si>
  <si>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</si>
  <si>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</si>
  <si>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</si>
  <si>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</si>
  <si>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</si>
  <si>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</si>
  <si>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</si>
  <si>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Bajo protesta de decir verdad declaramos que los Estados Financieros y sus notas, son razonablemente correctos 
y son responsabilidad del emisor.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</si>
  <si>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</si>
  <si>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</si>
  <si>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</si>
  <si>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</si>
  <si>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</si>
  <si>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</si>
  <si>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</si>
  <si>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</si>
  <si>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</si>
  <si>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</si>
  <si>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</si>
  <si>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</si>
  <si>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</si>
  <si>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</si>
  <si>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</si>
  <si>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</si>
  <si>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</si>
  <si>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</si>
  <si>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</si>
  <si>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</si>
  <si>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</si>
  <si>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</si>
  <si>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</si>
  <si>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</si>
  <si>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</si>
  <si>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</si>
  <si>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</si>
  <si>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</si>
  <si>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</si>
  <si>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</si>
  <si>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</si>
  <si>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</si>
  <si>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</si>
  <si>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</si>
  <si>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</si>
  <si>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</si>
  <si>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</si>
  <si>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</si>
  <si>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</si>
  <si>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</si>
  <si>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</si>
  <si>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</si>
  <si>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</si>
  <si>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</si>
  <si>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</si>
  <si>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</si>
  <si>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</si>
  <si>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</si>
  <si>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</si>
  <si>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</si>
  <si>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</si>
  <si>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</si>
  <si>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</si>
  <si>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</si>
  <si>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</si>
  <si>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</si>
  <si>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</si>
  <si>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</si>
  <si>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</si>
  <si>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</si>
  <si>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</si>
  <si>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</si>
  <si>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</si>
  <si>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</si>
  <si>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</si>
  <si>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</si>
  <si>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</si>
  <si>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</si>
  <si>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</si>
  <si>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</si>
  <si>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</si>
  <si>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</si>
  <si>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</si>
  <si>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</si>
  <si>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</si>
  <si>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</si>
  <si>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</si>
  <si>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</si>
  <si>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</si>
  <si>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</si>
  <si>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</si>
  <si>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</si>
  <si>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</si>
  <si>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</si>
  <si>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</si>
  <si>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</si>
  <si>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</si>
  <si>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</si>
  <si>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</si>
  <si>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</si>
  <si>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</si>
  <si>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</si>
  <si>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</si>
  <si>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SR 8.1.1</t>
  </si>
  <si>
    <t>Ley de Ingresos por Ejecutar</t>
  </si>
  <si>
    <t>SR 8.1.2</t>
  </si>
  <si>
    <t>Modificaciones a la Ley de Ingresos Estimada</t>
  </si>
  <si>
    <t>SR 8.1.3</t>
  </si>
  <si>
    <t>Ley de Ingresos Devengada</t>
  </si>
  <si>
    <t>ABONOS R 8.1.4*</t>
  </si>
  <si>
    <t>Ley de Ingresos Recaudada</t>
  </si>
  <si>
    <t>ABONOS R 8.1.5</t>
  </si>
  <si>
    <t>Cuentas de Orden Presupuestarias de Egresos</t>
  </si>
  <si>
    <t>Presupuesto de Egresos Aprobado</t>
  </si>
  <si>
    <t>SR 8.2.1</t>
  </si>
  <si>
    <t>Presupuesto de Egresos por Ejercer</t>
  </si>
  <si>
    <t>SR 8.2.2</t>
  </si>
  <si>
    <t>Modificaciones al Presupuesto de Egresos Aprobado</t>
  </si>
  <si>
    <t>SR 8.2.3</t>
  </si>
  <si>
    <t>Presupuesto de Egresos Comprometido</t>
  </si>
  <si>
    <t>CARGOS R 8.2.4</t>
  </si>
  <si>
    <t>Presupuesto de Egresos Devengado</t>
  </si>
  <si>
    <t>CARGOS R 8.2.5</t>
  </si>
  <si>
    <t>Presupuesto de Egresos Ejercido</t>
  </si>
  <si>
    <t>CARGOS R 8.2.6</t>
  </si>
  <si>
    <t>Presupuesto de Egresos Pagado</t>
  </si>
  <si>
    <t>CARGOS R 8.2.7</t>
  </si>
  <si>
    <t xml:space="preserve">Ing. Marisol Suárez Correa      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</si>
</sst>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#,##0.000"/>
    <numFmt numFmtId="165" formatCode="_-* #,##0_-;\-* #,##0_-;_-* &quot;-&quot;??_-;_-@_-"/>
    <numFmt numFmtId="166" formatCode="#,##0.0000000000"/>
    <numFmt numFmtId="167" formatCode="_(* #,##0.00_);_(* \(#,##0.00\);_(* &quot;-&quot;??_);_(@_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Calibri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rgb="FF2B956F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sz val="11"/>
      <color rgb="FF000000"/>
      <name val="Calibri"/>
      <family val="2"/>
    </font>
    <font>
      <sz val="10"/>
      <color rgb="FFFF0000"/>
      <name val="Arial"/>
      <family val="2"/>
    </font>
    <font>
      <sz val="8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Times New Roman"/>
      <family val="2"/>
    </font>
    <font>
      <b/>
      <sz val="10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FFFF00"/>
        <bgColor indexed="64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9">
    <xf numFmtId="0" fontId="0" fillId="0" borderId="0"/>
    <xf numFmtId="43" fontId="8" fillId="0" borderId="0" applyFont="0" applyFill="0" applyBorder="0" applyAlignment="0" applyProtection="0"/>
    <xf numFmtId="0" fontId="1" fillId="0" borderId="0"/>
    <xf numFmtId="0" fontId="8" fillId="0" borderId="0"/>
    <xf numFmtId="0" fontId="16" fillId="0" borderId="0"/>
    <xf numFmtId="0" fontId="1" fillId="0" borderId="0"/>
    <xf numFmtId="0" fontId="16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9" fillId="0" borderId="0"/>
  </cellStyleXfs>
  <cellXfs count="156">
    <xf numFmtId="0" fontId="0" fillId="0" borderId="0" xfId="0"/>
    <xf numFmtId="0" fontId="2" fillId="2" borderId="1" xfId="2" applyFont="1" applyFill="1" applyBorder="1" applyAlignment="1">
      <alignment horizontal="center" vertical="center"/>
    </xf>
    <xf numFmtId="0" fontId="3" fillId="0" borderId="2" xfId="2" applyFont="1" applyBorder="1"/>
    <xf numFmtId="0" fontId="2" fillId="2" borderId="2" xfId="2" applyFont="1" applyFill="1" applyBorder="1" applyAlignment="1">
      <alignment horizontal="right" vertical="center"/>
    </xf>
    <xf numFmtId="0" fontId="2" fillId="2" borderId="3" xfId="2" applyFont="1" applyFill="1" applyBorder="1" applyAlignment="1">
      <alignment horizontal="left" vertical="center"/>
    </xf>
    <xf numFmtId="0" fontId="4" fillId="0" borderId="0" xfId="2" applyFont="1"/>
    <xf numFmtId="0" fontId="2" fillId="2" borderId="4" xfId="2" applyFont="1" applyFill="1" applyBorder="1" applyAlignment="1">
      <alignment horizontal="center" vertical="center"/>
    </xf>
    <xf numFmtId="0" fontId="3" fillId="0" borderId="0" xfId="2" applyFont="1"/>
    <xf numFmtId="0" fontId="2" fillId="2" borderId="0" xfId="2" applyFont="1" applyFill="1" applyAlignment="1">
      <alignment horizontal="right" vertical="center"/>
    </xf>
    <xf numFmtId="0" fontId="2" fillId="2" borderId="5" xfId="2" applyFont="1" applyFill="1" applyBorder="1" applyAlignment="1">
      <alignment vertical="center"/>
    </xf>
    <xf numFmtId="0" fontId="2" fillId="2" borderId="5" xfId="2" applyFont="1" applyFill="1" applyBorder="1" applyAlignment="1">
      <alignment horizontal="left" vertical="center"/>
    </xf>
    <xf numFmtId="0" fontId="2" fillId="2" borderId="6" xfId="2" applyFont="1" applyFill="1" applyBorder="1" applyAlignment="1">
      <alignment horizontal="center" vertical="center"/>
    </xf>
    <xf numFmtId="0" fontId="3" fillId="0" borderId="7" xfId="2" applyFont="1" applyBorder="1"/>
    <xf numFmtId="0" fontId="2" fillId="2" borderId="7" xfId="2" applyFont="1" applyFill="1" applyBorder="1" applyAlignment="1">
      <alignment horizontal="center" vertical="center"/>
    </xf>
    <xf numFmtId="0" fontId="2" fillId="2" borderId="8" xfId="2" applyFont="1" applyFill="1" applyBorder="1" applyAlignment="1">
      <alignment horizontal="center" vertical="center"/>
    </xf>
    <xf numFmtId="0" fontId="2" fillId="3" borderId="9" xfId="2" applyFont="1" applyFill="1" applyBorder="1" applyAlignment="1">
      <alignment horizontal="center" vertical="center" wrapText="1"/>
    </xf>
    <xf numFmtId="0" fontId="2" fillId="3" borderId="10" xfId="2" applyFont="1" applyFill="1" applyBorder="1" applyAlignment="1">
      <alignment horizontal="center" vertical="center"/>
    </xf>
    <xf numFmtId="0" fontId="5" fillId="0" borderId="0" xfId="2" applyFont="1"/>
    <xf numFmtId="0" fontId="2" fillId="0" borderId="11" xfId="2" applyFont="1" applyBorder="1" applyAlignment="1">
      <alignment horizontal="center"/>
    </xf>
    <xf numFmtId="0" fontId="5" fillId="0" borderId="12" xfId="2" applyFont="1" applyBorder="1"/>
    <xf numFmtId="0" fontId="2" fillId="0" borderId="13" xfId="2" applyFont="1" applyBorder="1" applyAlignment="1">
      <alignment horizontal="center"/>
    </xf>
    <xf numFmtId="0" fontId="2" fillId="0" borderId="14" xfId="2" applyFont="1" applyBorder="1" applyAlignment="1">
      <alignment horizontal="center"/>
    </xf>
    <xf numFmtId="0" fontId="2" fillId="0" borderId="14" xfId="2" applyFont="1" applyBorder="1" applyAlignment="1">
      <alignment horizontal="left"/>
    </xf>
    <xf numFmtId="0" fontId="6" fillId="0" borderId="13" xfId="2" applyFont="1" applyBorder="1" applyAlignment="1">
      <alignment horizontal="center"/>
    </xf>
    <xf numFmtId="0" fontId="5" fillId="0" borderId="14" xfId="2" applyFont="1" applyBorder="1"/>
    <xf numFmtId="0" fontId="6" fillId="0" borderId="14" xfId="2" applyFont="1" applyBorder="1"/>
    <xf numFmtId="0" fontId="7" fillId="0" borderId="14" xfId="2" applyFont="1" applyBorder="1" applyAlignment="1">
      <alignment horizontal="left"/>
    </xf>
    <xf numFmtId="0" fontId="2" fillId="0" borderId="15" xfId="2" applyFont="1" applyBorder="1" applyAlignment="1">
      <alignment horizontal="center"/>
    </xf>
    <xf numFmtId="0" fontId="5" fillId="0" borderId="16" xfId="2" applyFont="1" applyBorder="1"/>
    <xf numFmtId="0" fontId="5" fillId="0" borderId="0" xfId="2" applyFont="1" applyAlignment="1">
      <alignment horizontal="left" vertical="top" wrapText="1"/>
    </xf>
    <xf numFmtId="0" fontId="4" fillId="0" borderId="0" xfId="2" applyFont="1"/>
    <xf numFmtId="0" fontId="5" fillId="0" borderId="0" xfId="2" applyFont="1" applyAlignment="1">
      <alignment horizontal="left" vertical="top" wrapText="1"/>
    </xf>
    <xf numFmtId="0" fontId="5" fillId="0" borderId="17" xfId="3" applyFont="1" applyBorder="1" applyAlignment="1" applyProtection="1">
      <alignment horizontal="center" vertical="top" wrapText="1"/>
      <protection locked="0"/>
    </xf>
    <xf numFmtId="0" fontId="5" fillId="0" borderId="0" xfId="3" applyFont="1" applyAlignment="1" applyProtection="1">
      <alignment horizontal="center"/>
      <protection locked="0"/>
    </xf>
    <xf numFmtId="0" fontId="9" fillId="0" borderId="0" xfId="2" applyFont="1" applyProtection="1">
      <protection locked="0"/>
    </xf>
    <xf numFmtId="0" fontId="10" fillId="2" borderId="0" xfId="2" applyFont="1" applyFill="1" applyAlignment="1">
      <alignment horizontal="center" vertical="center"/>
    </xf>
    <xf numFmtId="10" fontId="10" fillId="2" borderId="0" xfId="2" applyNumberFormat="1" applyFont="1" applyFill="1" applyAlignment="1">
      <alignment horizontal="right" vertical="center"/>
    </xf>
    <xf numFmtId="0" fontId="2" fillId="2" borderId="0" xfId="2" applyFont="1" applyFill="1" applyAlignment="1">
      <alignment horizontal="left" vertical="center"/>
    </xf>
    <xf numFmtId="0" fontId="10" fillId="2" borderId="0" xfId="2" applyFont="1" applyFill="1" applyAlignment="1">
      <alignment vertical="center"/>
    </xf>
    <xf numFmtId="0" fontId="11" fillId="4" borderId="0" xfId="2" applyFont="1" applyFill="1" applyAlignment="1">
      <alignment horizontal="center" vertical="center"/>
    </xf>
    <xf numFmtId="0" fontId="11" fillId="4" borderId="0" xfId="2" applyFont="1" applyFill="1"/>
    <xf numFmtId="10" fontId="11" fillId="4" borderId="0" xfId="2" applyNumberFormat="1" applyFont="1" applyFill="1"/>
    <xf numFmtId="0" fontId="12" fillId="0" borderId="0" xfId="2" applyFont="1"/>
    <xf numFmtId="10" fontId="12" fillId="0" borderId="0" xfId="2" applyNumberFormat="1" applyFont="1"/>
    <xf numFmtId="0" fontId="13" fillId="5" borderId="0" xfId="2" applyFont="1" applyFill="1"/>
    <xf numFmtId="0" fontId="13" fillId="5" borderId="0" xfId="2" applyFont="1" applyFill="1" applyAlignment="1">
      <alignment horizontal="center"/>
    </xf>
    <xf numFmtId="10" fontId="13" fillId="5" borderId="0" xfId="2" applyNumberFormat="1" applyFont="1" applyFill="1" applyAlignment="1">
      <alignment horizont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horizontal="left"/>
    </xf>
    <xf numFmtId="3" fontId="9" fillId="0" borderId="0" xfId="2" applyNumberFormat="1" applyFont="1"/>
    <xf numFmtId="10" fontId="14" fillId="0" borderId="0" xfId="2" applyNumberFormat="1" applyFont="1" applyAlignment="1">
      <alignment horizontal="center"/>
    </xf>
    <xf numFmtId="0" fontId="14" fillId="0" borderId="0" xfId="2" applyFont="1"/>
    <xf numFmtId="0" fontId="15" fillId="0" borderId="0" xfId="2" applyFont="1"/>
    <xf numFmtId="0" fontId="15" fillId="6" borderId="0" xfId="2" applyFont="1" applyFill="1"/>
    <xf numFmtId="3" fontId="2" fillId="0" borderId="0" xfId="2" applyNumberFormat="1" applyFont="1"/>
    <xf numFmtId="10" fontId="5" fillId="0" borderId="0" xfId="2" applyNumberFormat="1" applyFont="1" applyAlignment="1">
      <alignment horizontal="center"/>
    </xf>
    <xf numFmtId="0" fontId="5" fillId="0" borderId="0" xfId="2" applyFont="1" applyAlignment="1">
      <alignment horizontal="center" vertical="center"/>
    </xf>
    <xf numFmtId="3" fontId="5" fillId="0" borderId="0" xfId="2" applyNumberFormat="1" applyFont="1"/>
    <xf numFmtId="0" fontId="5" fillId="0" borderId="0" xfId="2" applyFont="1" applyAlignment="1">
      <alignment wrapText="1"/>
    </xf>
    <xf numFmtId="0" fontId="2" fillId="0" borderId="0" xfId="2" applyFont="1" applyAlignment="1">
      <alignment horizontal="left" wrapText="1"/>
    </xf>
    <xf numFmtId="0" fontId="2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164" fontId="4" fillId="0" borderId="0" xfId="2" applyNumberFormat="1" applyFont="1"/>
    <xf numFmtId="3" fontId="12" fillId="0" borderId="0" xfId="2" applyNumberFormat="1" applyFont="1"/>
    <xf numFmtId="43" fontId="4" fillId="0" borderId="0" xfId="1" applyFont="1"/>
    <xf numFmtId="43" fontId="4" fillId="0" borderId="0" xfId="2" applyNumberFormat="1" applyFont="1"/>
    <xf numFmtId="0" fontId="2" fillId="2" borderId="0" xfId="2" applyFont="1" applyFill="1" applyAlignment="1">
      <alignment horizontal="center" vertical="center"/>
    </xf>
    <xf numFmtId="0" fontId="10" fillId="2" borderId="0" xfId="2" applyFont="1" applyFill="1" applyAlignment="1">
      <alignment horizontal="right" vertical="center"/>
    </xf>
    <xf numFmtId="0" fontId="12" fillId="0" borderId="0" xfId="2" applyFont="1" applyAlignment="1">
      <alignment horizontal="center"/>
    </xf>
    <xf numFmtId="3" fontId="5" fillId="0" borderId="0" xfId="4" applyNumberFormat="1" applyFont="1"/>
    <xf numFmtId="4" fontId="12" fillId="0" borderId="0" xfId="2" applyNumberFormat="1" applyFont="1"/>
    <xf numFmtId="3" fontId="17" fillId="0" borderId="0" xfId="2" applyNumberFormat="1" applyFont="1"/>
    <xf numFmtId="3" fontId="12" fillId="7" borderId="0" xfId="2" applyNumberFormat="1" applyFont="1" applyFill="1"/>
    <xf numFmtId="3" fontId="12" fillId="0" borderId="0" xfId="4" applyNumberFormat="1" applyFont="1"/>
    <xf numFmtId="3" fontId="18" fillId="0" borderId="0" xfId="4" applyNumberFormat="1" applyFont="1"/>
    <xf numFmtId="0" fontId="18" fillId="0" borderId="0" xfId="5" applyFont="1"/>
    <xf numFmtId="0" fontId="18" fillId="0" borderId="0" xfId="5" applyFont="1" applyAlignment="1">
      <alignment horizontal="justify" vertical="distributed"/>
    </xf>
    <xf numFmtId="165" fontId="18" fillId="0" borderId="0" xfId="1" applyNumberFormat="1" applyFont="1"/>
    <xf numFmtId="0" fontId="13" fillId="8" borderId="0" xfId="2" applyFont="1" applyFill="1"/>
    <xf numFmtId="0" fontId="21" fillId="0" borderId="0" xfId="2" applyFont="1"/>
    <xf numFmtId="0" fontId="10" fillId="0" borderId="0" xfId="2" applyFont="1" applyAlignment="1">
      <alignment horizontal="center"/>
    </xf>
    <xf numFmtId="0" fontId="10" fillId="0" borderId="0" xfId="6" applyFont="1" applyAlignment="1">
      <alignment horizontal="left" indent="1"/>
    </xf>
    <xf numFmtId="3" fontId="10" fillId="0" borderId="0" xfId="2" applyNumberFormat="1" applyFont="1"/>
    <xf numFmtId="3" fontId="4" fillId="0" borderId="0" xfId="2" applyNumberFormat="1" applyFont="1"/>
    <xf numFmtId="0" fontId="10" fillId="0" borderId="0" xfId="2" applyFont="1"/>
    <xf numFmtId="3" fontId="10" fillId="0" borderId="0" xfId="6" applyNumberFormat="1" applyFont="1"/>
    <xf numFmtId="0" fontId="10" fillId="0" borderId="0" xfId="2" applyFont="1" applyAlignment="1">
      <alignment horizontal="left"/>
    </xf>
    <xf numFmtId="0" fontId="2" fillId="0" borderId="0" xfId="2" applyFont="1"/>
    <xf numFmtId="0" fontId="12" fillId="0" borderId="0" xfId="2" applyFont="1" applyAlignment="1">
      <alignment horizontal="left"/>
    </xf>
    <xf numFmtId="0" fontId="10" fillId="0" borderId="0" xfId="2" quotePrefix="1" applyFont="1" applyAlignment="1">
      <alignment horizontal="left"/>
    </xf>
    <xf numFmtId="3" fontId="15" fillId="0" borderId="0" xfId="2" applyNumberFormat="1" applyFont="1"/>
    <xf numFmtId="0" fontId="12" fillId="0" borderId="0" xfId="2" applyFont="1" applyAlignment="1">
      <alignment wrapText="1"/>
    </xf>
    <xf numFmtId="0" fontId="3" fillId="0" borderId="3" xfId="2" applyFont="1" applyBorder="1"/>
    <xf numFmtId="0" fontId="3" fillId="0" borderId="5" xfId="2" applyFont="1" applyBorder="1"/>
    <xf numFmtId="0" fontId="3" fillId="0" borderId="8" xfId="2" applyFont="1" applyBorder="1"/>
    <xf numFmtId="0" fontId="2" fillId="2" borderId="18" xfId="2" applyFont="1" applyFill="1" applyBorder="1" applyAlignment="1">
      <alignment horizontal="center" vertical="center"/>
    </xf>
    <xf numFmtId="0" fontId="3" fillId="0" borderId="19" xfId="2" applyFont="1" applyBorder="1"/>
    <xf numFmtId="0" fontId="2" fillId="2" borderId="20" xfId="2" applyFont="1" applyFill="1" applyBorder="1" applyAlignment="1">
      <alignment horizontal="center" vertical="center"/>
    </xf>
    <xf numFmtId="0" fontId="10" fillId="2" borderId="18" xfId="2" applyFont="1" applyFill="1" applyBorder="1" applyAlignment="1">
      <alignment vertical="center"/>
    </xf>
    <xf numFmtId="3" fontId="10" fillId="2" borderId="20" xfId="2" applyNumberFormat="1" applyFont="1" applyFill="1" applyBorder="1" applyAlignment="1">
      <alignment horizontal="right" vertical="center" wrapText="1"/>
    </xf>
    <xf numFmtId="0" fontId="10" fillId="0" borderId="21" xfId="2" applyFont="1" applyBorder="1" applyAlignment="1">
      <alignment vertical="center"/>
    </xf>
    <xf numFmtId="3" fontId="10" fillId="0" borderId="21" xfId="2" applyNumberFormat="1" applyFont="1" applyBorder="1" applyAlignment="1">
      <alignment horizontal="right" vertical="center"/>
    </xf>
    <xf numFmtId="0" fontId="10" fillId="0" borderId="18" xfId="2" applyFont="1" applyBorder="1" applyAlignment="1">
      <alignment vertical="center"/>
    </xf>
    <xf numFmtId="3" fontId="10" fillId="0" borderId="20" xfId="2" applyNumberFormat="1" applyFont="1" applyBorder="1" applyAlignment="1">
      <alignment horizontal="right" vertical="center" wrapText="1"/>
    </xf>
    <xf numFmtId="0" fontId="5" fillId="0" borderId="18" xfId="2" applyFont="1" applyBorder="1" applyAlignment="1">
      <alignment vertical="center"/>
    </xf>
    <xf numFmtId="0" fontId="5" fillId="0" borderId="21" xfId="2" applyFont="1" applyBorder="1" applyAlignment="1">
      <alignment horizontal="left" vertical="center"/>
    </xf>
    <xf numFmtId="3" fontId="12" fillId="0" borderId="20" xfId="2" applyNumberFormat="1" applyFont="1" applyBorder="1" applyAlignment="1">
      <alignment horizontal="right" vertical="center" wrapText="1"/>
    </xf>
    <xf numFmtId="0" fontId="5" fillId="0" borderId="18" xfId="2" applyFont="1" applyBorder="1"/>
    <xf numFmtId="0" fontId="12" fillId="0" borderId="19" xfId="2" applyFont="1" applyBorder="1" applyAlignment="1">
      <alignment horizontal="left" vertical="center" wrapText="1"/>
    </xf>
    <xf numFmtId="0" fontId="12" fillId="0" borderId="18" xfId="2" applyFont="1" applyBorder="1" applyAlignment="1">
      <alignment horizontal="left" vertical="center"/>
    </xf>
    <xf numFmtId="0" fontId="12" fillId="0" borderId="21" xfId="2" applyFont="1" applyBorder="1" applyAlignment="1">
      <alignment horizontal="left" vertical="center"/>
    </xf>
    <xf numFmtId="0" fontId="12" fillId="0" borderId="21" xfId="2" applyFont="1" applyBorder="1" applyAlignment="1">
      <alignment horizontal="left" vertical="center" wrapText="1"/>
    </xf>
    <xf numFmtId="3" fontId="12" fillId="0" borderId="21" xfId="2" applyNumberFormat="1" applyFont="1" applyBorder="1" applyAlignment="1">
      <alignment horizontal="right" vertical="center" wrapText="1"/>
    </xf>
    <xf numFmtId="0" fontId="5" fillId="0" borderId="18" xfId="2" applyFont="1" applyBorder="1" applyAlignment="1">
      <alignment horizontal="left" vertical="center"/>
    </xf>
    <xf numFmtId="0" fontId="5" fillId="0" borderId="18" xfId="2" applyFont="1" applyBorder="1" applyAlignment="1">
      <alignment horizontal="left"/>
    </xf>
    <xf numFmtId="3" fontId="12" fillId="0" borderId="20" xfId="2" applyNumberFormat="1" applyFont="1" applyBorder="1" applyAlignment="1">
      <alignment horizontal="right" vertical="center"/>
    </xf>
    <xf numFmtId="3" fontId="12" fillId="0" borderId="2" xfId="2" applyNumberFormat="1" applyFont="1" applyBorder="1" applyAlignment="1">
      <alignment horizontal="right" vertical="center"/>
    </xf>
    <xf numFmtId="0" fontId="10" fillId="2" borderId="20" xfId="2" applyFont="1" applyFill="1" applyBorder="1" applyAlignment="1">
      <alignment vertical="center"/>
    </xf>
    <xf numFmtId="43" fontId="4" fillId="6" borderId="0" xfId="1" applyFont="1" applyFill="1"/>
    <xf numFmtId="0" fontId="2" fillId="2" borderId="1" xfId="2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 wrapText="1"/>
    </xf>
    <xf numFmtId="0" fontId="10" fillId="2" borderId="6" xfId="2" applyFont="1" applyFill="1" applyBorder="1" applyAlignment="1">
      <alignment vertical="center"/>
    </xf>
    <xf numFmtId="3" fontId="10" fillId="2" borderId="20" xfId="2" applyNumberFormat="1" applyFont="1" applyFill="1" applyBorder="1" applyAlignment="1">
      <alignment horizontal="right" vertical="center"/>
    </xf>
    <xf numFmtId="0" fontId="5" fillId="0" borderId="21" xfId="2" applyFont="1" applyBorder="1"/>
    <xf numFmtId="0" fontId="10" fillId="0" borderId="19" xfId="2" applyFont="1" applyBorder="1" applyAlignment="1">
      <alignment vertical="center"/>
    </xf>
    <xf numFmtId="49" fontId="2" fillId="0" borderId="18" xfId="2" applyNumberFormat="1" applyFont="1" applyBorder="1" applyAlignment="1">
      <alignment vertical="center"/>
    </xf>
    <xf numFmtId="0" fontId="5" fillId="0" borderId="19" xfId="2" applyFont="1" applyBorder="1" applyAlignment="1">
      <alignment horizontal="left" vertical="center"/>
    </xf>
    <xf numFmtId="3" fontId="5" fillId="0" borderId="20" xfId="2" applyNumberFormat="1" applyFont="1" applyBorder="1" applyAlignment="1">
      <alignment horizontal="right" vertical="center" wrapText="1"/>
    </xf>
    <xf numFmtId="49" fontId="5" fillId="0" borderId="18" xfId="2" applyNumberFormat="1" applyFont="1" applyBorder="1"/>
    <xf numFmtId="0" fontId="5" fillId="0" borderId="19" xfId="2" applyFont="1" applyBorder="1" applyAlignment="1">
      <alignment horizontal="left" vertical="center" wrapText="1"/>
    </xf>
    <xf numFmtId="0" fontId="5" fillId="0" borderId="21" xfId="2" applyFont="1" applyBorder="1" applyAlignment="1">
      <alignment vertical="center"/>
    </xf>
    <xf numFmtId="3" fontId="5" fillId="0" borderId="21" xfId="2" applyNumberFormat="1" applyFont="1" applyBorder="1" applyAlignment="1">
      <alignment horizontal="right" vertical="center"/>
    </xf>
    <xf numFmtId="0" fontId="2" fillId="0" borderId="18" xfId="2" applyFont="1" applyBorder="1" applyAlignment="1">
      <alignment vertical="center"/>
    </xf>
    <xf numFmtId="0" fontId="2" fillId="0" borderId="19" xfId="2" applyFont="1" applyBorder="1" applyAlignment="1">
      <alignment vertical="center"/>
    </xf>
    <xf numFmtId="3" fontId="2" fillId="0" borderId="20" xfId="2" applyNumberFormat="1" applyFont="1" applyBorder="1" applyAlignment="1">
      <alignment horizontal="right" vertical="center" wrapText="1"/>
    </xf>
    <xf numFmtId="3" fontId="5" fillId="0" borderId="20" xfId="2" applyNumberFormat="1" applyFont="1" applyBorder="1" applyAlignment="1">
      <alignment horizontal="right" vertical="center"/>
    </xf>
    <xf numFmtId="0" fontId="12" fillId="0" borderId="21" xfId="2" applyFont="1" applyBorder="1" applyAlignment="1">
      <alignment vertical="center"/>
    </xf>
    <xf numFmtId="3" fontId="12" fillId="0" borderId="21" xfId="2" applyNumberFormat="1" applyFont="1" applyBorder="1" applyAlignment="1">
      <alignment horizontal="right" vertical="center"/>
    </xf>
    <xf numFmtId="0" fontId="10" fillId="3" borderId="18" xfId="2" applyFont="1" applyFill="1" applyBorder="1" applyAlignment="1">
      <alignment vertical="center"/>
    </xf>
    <xf numFmtId="166" fontId="22" fillId="0" borderId="0" xfId="2" applyNumberFormat="1" applyFont="1"/>
    <xf numFmtId="0" fontId="13" fillId="5" borderId="0" xfId="2" applyFont="1" applyFill="1" applyAlignment="1">
      <alignment horizontal="center" vertical="center"/>
    </xf>
    <xf numFmtId="0" fontId="13" fillId="5" borderId="0" xfId="2" applyFont="1" applyFill="1" applyAlignment="1">
      <alignment horizontal="center" vertical="center" wrapText="1"/>
    </xf>
    <xf numFmtId="0" fontId="10" fillId="9" borderId="22" xfId="2" applyFont="1" applyFill="1" applyBorder="1" applyAlignment="1">
      <alignment horizontal="center" vertical="center" wrapText="1"/>
    </xf>
    <xf numFmtId="0" fontId="3" fillId="0" borderId="23" xfId="2" applyFont="1" applyBorder="1"/>
    <xf numFmtId="0" fontId="10" fillId="9" borderId="24" xfId="2" applyFont="1" applyFill="1" applyBorder="1" applyAlignment="1">
      <alignment horizontal="center" vertical="center" wrapText="1"/>
    </xf>
    <xf numFmtId="0" fontId="10" fillId="9" borderId="25" xfId="2" applyFont="1" applyFill="1" applyBorder="1" applyAlignment="1">
      <alignment horizontal="center" vertical="center" wrapText="1"/>
    </xf>
    <xf numFmtId="0" fontId="5" fillId="0" borderId="24" xfId="2" applyFont="1" applyBorder="1" applyAlignment="1">
      <alignment horizontal="left" vertical="center" wrapText="1"/>
    </xf>
    <xf numFmtId="4" fontId="5" fillId="0" borderId="25" xfId="2" applyNumberFormat="1" applyFont="1" applyBorder="1" applyAlignment="1">
      <alignment vertical="center" wrapText="1"/>
    </xf>
    <xf numFmtId="0" fontId="12" fillId="0" borderId="26" xfId="2" applyFont="1" applyBorder="1" applyAlignment="1">
      <alignment horizontal="left" vertical="center" wrapText="1"/>
    </xf>
    <xf numFmtId="3" fontId="5" fillId="0" borderId="25" xfId="2" applyNumberFormat="1" applyFont="1" applyBorder="1" applyAlignment="1">
      <alignment vertical="center" wrapText="1"/>
    </xf>
    <xf numFmtId="0" fontId="5" fillId="0" borderId="27" xfId="2" applyFont="1" applyBorder="1" applyAlignment="1">
      <alignment horizontal="left" vertical="center" wrapText="1"/>
    </xf>
    <xf numFmtId="3" fontId="5" fillId="0" borderId="28" xfId="2" applyNumberFormat="1" applyFont="1" applyBorder="1" applyAlignment="1">
      <alignment vertical="center" wrapText="1"/>
    </xf>
    <xf numFmtId="0" fontId="12" fillId="0" borderId="29" xfId="2" applyFont="1" applyBorder="1" applyAlignment="1">
      <alignment horizontal="left" vertical="center" wrapText="1"/>
    </xf>
    <xf numFmtId="0" fontId="12" fillId="0" borderId="26" xfId="2" applyFont="1" applyBorder="1" applyAlignment="1">
      <alignment vertical="center" wrapText="1"/>
    </xf>
    <xf numFmtId="0" fontId="12" fillId="0" borderId="29" xfId="2" applyFont="1" applyBorder="1" applyAlignment="1">
      <alignment vertical="center" wrapText="1"/>
    </xf>
    <xf numFmtId="3" fontId="25" fillId="0" borderId="0" xfId="2" applyNumberFormat="1" applyFont="1"/>
  </cellXfs>
  <cellStyles count="39">
    <cellStyle name="Millares" xfId="1" builtinId="3"/>
    <cellStyle name="Millares 10 2" xfId="7"/>
    <cellStyle name="Millares 11 3 2" xfId="8"/>
    <cellStyle name="Millares 17 3" xfId="9"/>
    <cellStyle name="Millares 2 2 2 2" xfId="10"/>
    <cellStyle name="Millares 2 4" xfId="11"/>
    <cellStyle name="Millares 2 4 2" xfId="12"/>
    <cellStyle name="Millares 2 4 2 2" xfId="13"/>
    <cellStyle name="Millares 2 5" xfId="14"/>
    <cellStyle name="Millares 4" xfId="15"/>
    <cellStyle name="Normal" xfId="0" builtinId="0"/>
    <cellStyle name="Normal 10 2 2 3" xfId="16"/>
    <cellStyle name="Normal 17 6" xfId="17"/>
    <cellStyle name="Normal 17 6 2" xfId="18"/>
    <cellStyle name="Normal 17 6 2 2" xfId="19"/>
    <cellStyle name="Normal 2" xfId="2"/>
    <cellStyle name="Normal 2 10" xfId="20"/>
    <cellStyle name="Normal 2 2" xfId="21"/>
    <cellStyle name="Normal 2 24" xfId="22"/>
    <cellStyle name="Normal 2 24 2" xfId="23"/>
    <cellStyle name="Normal 2 25 2" xfId="24"/>
    <cellStyle name="Normal 2 26" xfId="25"/>
    <cellStyle name="Normal 2 3 2" xfId="26"/>
    <cellStyle name="Normal 2 3 2 4" xfId="27"/>
    <cellStyle name="Normal 2 3 3" xfId="28"/>
    <cellStyle name="Normal 2 3 4" xfId="6"/>
    <cellStyle name="Normal 2 4 3" xfId="3"/>
    <cellStyle name="Normal 2 4 4" xfId="29"/>
    <cellStyle name="Normal 2 4 4 2" xfId="30"/>
    <cellStyle name="Normal 2 5 3" xfId="31"/>
    <cellStyle name="Normal 2 5 3 2" xfId="32"/>
    <cellStyle name="Normal 20 3" xfId="33"/>
    <cellStyle name="Normal 24" xfId="34"/>
    <cellStyle name="Normal 3" xfId="5"/>
    <cellStyle name="Normal 3 13" xfId="35"/>
    <cellStyle name="Normal 3 14" xfId="4"/>
    <cellStyle name="Normal 3 2" xfId="36"/>
    <cellStyle name="Normal 3 2 2 5 2" xfId="37"/>
    <cellStyle name="Normal 4 2" xfId="3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47628</xdr:colOff>
      <xdr:row>14</xdr:row>
      <xdr:rowOff>47620</xdr:rowOff>
    </xdr:from>
    <xdr:to>
      <xdr:col>3</xdr:col>
      <xdr:colOff>2166937</xdr:colOff>
      <xdr:row>15</xdr:row>
      <xdr:rowOff>126995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57308ADD-9D19-4FCE-AC6C-457EB566AA50}"/>
            </a:ext>
          </a:extLst>
        </xdr:cNvPr>
        <xdr:cNvSpPr txBox="1"/>
      </xdr:nvSpPr>
      <xdr:spPr>
        <a:xfrm>
          <a:off x="6705603" y="2314570"/>
          <a:ext cx="2119309" cy="241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SIN INFORMACION QUE REVELAR</a:t>
          </a:r>
        </a:p>
      </xdr:txBody>
    </xdr:sp>
    <xdr:clientData/>
  </xdr:twoCellAnchor>
  <xdr:twoCellAnchor>
    <xdr:from>
      <xdr:col>4</xdr:col>
      <xdr:colOff>47638</xdr:colOff>
      <xdr:row>33</xdr:row>
      <xdr:rowOff>63497</xdr:rowOff>
    </xdr:from>
    <xdr:to>
      <xdr:col>5</xdr:col>
      <xdr:colOff>754063</xdr:colOff>
      <xdr:row>35</xdr:row>
      <xdr:rowOff>119063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C87DDB35-60AE-4903-8C80-74A250A951BA}"/>
            </a:ext>
          </a:extLst>
        </xdr:cNvPr>
        <xdr:cNvSpPr txBox="1"/>
      </xdr:nvSpPr>
      <xdr:spPr>
        <a:xfrm>
          <a:off x="10182238" y="5407022"/>
          <a:ext cx="2754300" cy="3794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SIN INFORMACION QUE REVELAR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5</xdr:col>
      <xdr:colOff>579437</xdr:colOff>
      <xdr:row>43</xdr:row>
      <xdr:rowOff>7938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6126495F-AAE2-4D2E-AC62-A0DCFA22320C}"/>
            </a:ext>
          </a:extLst>
        </xdr:cNvPr>
        <xdr:cNvSpPr txBox="1"/>
      </xdr:nvSpPr>
      <xdr:spPr>
        <a:xfrm>
          <a:off x="10134600" y="6638925"/>
          <a:ext cx="2627312" cy="3317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SIN INFORMACION QUE REVELAR</a:t>
          </a:r>
        </a:p>
      </xdr:txBody>
    </xdr:sp>
    <xdr:clientData/>
  </xdr:twoCellAnchor>
  <xdr:twoCellAnchor>
    <xdr:from>
      <xdr:col>4</xdr:col>
      <xdr:colOff>15875</xdr:colOff>
      <xdr:row>45</xdr:row>
      <xdr:rowOff>1</xdr:rowOff>
    </xdr:from>
    <xdr:to>
      <xdr:col>5</xdr:col>
      <xdr:colOff>571500</xdr:colOff>
      <xdr:row>46</xdr:row>
      <xdr:rowOff>95251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FD0B596F-69CB-4810-B66E-FA3B361BEA8B}"/>
            </a:ext>
          </a:extLst>
        </xdr:cNvPr>
        <xdr:cNvSpPr txBox="1"/>
      </xdr:nvSpPr>
      <xdr:spPr>
        <a:xfrm>
          <a:off x="10150475" y="7286626"/>
          <a:ext cx="26035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SIN INFORMACION QUE REVELAR</a:t>
          </a:r>
        </a:p>
      </xdr:txBody>
    </xdr:sp>
    <xdr:clientData/>
  </xdr:twoCellAnchor>
  <xdr:twoCellAnchor>
    <xdr:from>
      <xdr:col>4</xdr:col>
      <xdr:colOff>0</xdr:colOff>
      <xdr:row>50</xdr:row>
      <xdr:rowOff>0</xdr:rowOff>
    </xdr:from>
    <xdr:to>
      <xdr:col>5</xdr:col>
      <xdr:colOff>555625</xdr:colOff>
      <xdr:row>51</xdr:row>
      <xdr:rowOff>95250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8791295D-C433-46D4-A458-5E9756F41E69}"/>
            </a:ext>
          </a:extLst>
        </xdr:cNvPr>
        <xdr:cNvSpPr txBox="1"/>
      </xdr:nvSpPr>
      <xdr:spPr>
        <a:xfrm>
          <a:off x="10134600" y="8096250"/>
          <a:ext cx="26035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SIN INFORMACION QUE REVELAR</a:t>
          </a:r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5</xdr:col>
      <xdr:colOff>555625</xdr:colOff>
      <xdr:row>79</xdr:row>
      <xdr:rowOff>95250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CF38AEC0-17A5-44AF-8837-1FC2E08394B4}"/>
            </a:ext>
          </a:extLst>
        </xdr:cNvPr>
        <xdr:cNvSpPr txBox="1"/>
      </xdr:nvSpPr>
      <xdr:spPr>
        <a:xfrm>
          <a:off x="10134600" y="14287500"/>
          <a:ext cx="26035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SIN INFORMACION QUE REVELAR</a:t>
          </a:r>
        </a:p>
      </xdr:txBody>
    </xdr:sp>
    <xdr:clientData/>
  </xdr:twoCellAnchor>
  <xdr:twoCellAnchor>
    <xdr:from>
      <xdr:col>4</xdr:col>
      <xdr:colOff>0</xdr:colOff>
      <xdr:row>92</xdr:row>
      <xdr:rowOff>0</xdr:rowOff>
    </xdr:from>
    <xdr:to>
      <xdr:col>5</xdr:col>
      <xdr:colOff>555625</xdr:colOff>
      <xdr:row>93</xdr:row>
      <xdr:rowOff>95250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xmlns="" id="{FEEEFAE8-FA6F-4491-9BE2-B154E4866275}"/>
            </a:ext>
          </a:extLst>
        </xdr:cNvPr>
        <xdr:cNvSpPr txBox="1"/>
      </xdr:nvSpPr>
      <xdr:spPr>
        <a:xfrm>
          <a:off x="10134600" y="16554450"/>
          <a:ext cx="26035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SIN INFORMACION QUE REVELAR</a:t>
          </a:r>
        </a:p>
      </xdr:txBody>
    </xdr:sp>
    <xdr:clientData/>
  </xdr:twoCellAnchor>
  <xdr:twoCellAnchor>
    <xdr:from>
      <xdr:col>4</xdr:col>
      <xdr:colOff>0</xdr:colOff>
      <xdr:row>103</xdr:row>
      <xdr:rowOff>0</xdr:rowOff>
    </xdr:from>
    <xdr:to>
      <xdr:col>5</xdr:col>
      <xdr:colOff>555625</xdr:colOff>
      <xdr:row>104</xdr:row>
      <xdr:rowOff>95250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xmlns="" id="{4B9E82A2-6B37-44DD-8886-3737EC234868}"/>
            </a:ext>
          </a:extLst>
        </xdr:cNvPr>
        <xdr:cNvSpPr txBox="1"/>
      </xdr:nvSpPr>
      <xdr:spPr>
        <a:xfrm>
          <a:off x="10134600" y="18335625"/>
          <a:ext cx="26035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SIN INFORMACION QUE REVELAR</a:t>
          </a:r>
        </a:p>
      </xdr:txBody>
    </xdr:sp>
    <xdr:clientData/>
  </xdr:twoCellAnchor>
  <xdr:twoCellAnchor>
    <xdr:from>
      <xdr:col>4</xdr:col>
      <xdr:colOff>0</xdr:colOff>
      <xdr:row>131</xdr:row>
      <xdr:rowOff>0</xdr:rowOff>
    </xdr:from>
    <xdr:to>
      <xdr:col>5</xdr:col>
      <xdr:colOff>555625</xdr:colOff>
      <xdr:row>132</xdr:row>
      <xdr:rowOff>95250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xmlns="" id="{4C1FF407-4F68-471B-A20B-09896A61F0A5}"/>
            </a:ext>
          </a:extLst>
        </xdr:cNvPr>
        <xdr:cNvSpPr txBox="1"/>
      </xdr:nvSpPr>
      <xdr:spPr>
        <a:xfrm>
          <a:off x="10134600" y="22869525"/>
          <a:ext cx="26035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SIN INFORMACION QUE REVELAR</a:t>
          </a:r>
        </a:p>
      </xdr:txBody>
    </xdr:sp>
    <xdr:clientData/>
  </xdr:twoCellAnchor>
  <xdr:twoCellAnchor>
    <xdr:from>
      <xdr:col>4</xdr:col>
      <xdr:colOff>0</xdr:colOff>
      <xdr:row>147</xdr:row>
      <xdr:rowOff>0</xdr:rowOff>
    </xdr:from>
    <xdr:to>
      <xdr:col>5</xdr:col>
      <xdr:colOff>555625</xdr:colOff>
      <xdr:row>148</xdr:row>
      <xdr:rowOff>95250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xmlns="" id="{9791EF0E-F1D3-4B90-B2D3-07F55570D495}"/>
            </a:ext>
          </a:extLst>
        </xdr:cNvPr>
        <xdr:cNvSpPr txBox="1"/>
      </xdr:nvSpPr>
      <xdr:spPr>
        <a:xfrm>
          <a:off x="10134600" y="25460325"/>
          <a:ext cx="26035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SIN INFORMACION QUE REVELAR</a:t>
          </a:r>
        </a:p>
      </xdr:txBody>
    </xdr:sp>
    <xdr:clientData/>
  </xdr:twoCellAnchor>
  <xdr:twoCellAnchor>
    <xdr:from>
      <xdr:col>4</xdr:col>
      <xdr:colOff>0</xdr:colOff>
      <xdr:row>158</xdr:row>
      <xdr:rowOff>0</xdr:rowOff>
    </xdr:from>
    <xdr:to>
      <xdr:col>5</xdr:col>
      <xdr:colOff>555625</xdr:colOff>
      <xdr:row>159</xdr:row>
      <xdr:rowOff>95250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xmlns="" id="{7E486FE8-0F80-4BCC-950E-3C9345877BF5}"/>
            </a:ext>
          </a:extLst>
        </xdr:cNvPr>
        <xdr:cNvSpPr txBox="1"/>
      </xdr:nvSpPr>
      <xdr:spPr>
        <a:xfrm>
          <a:off x="10134600" y="27241500"/>
          <a:ext cx="26035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SIN INFORMACION QUE REVELAR</a:t>
          </a:r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5</xdr:col>
      <xdr:colOff>555625</xdr:colOff>
      <xdr:row>169</xdr:row>
      <xdr:rowOff>95250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xmlns="" id="{0B6D6136-ACFC-4EE4-B708-C73B8868164E}"/>
            </a:ext>
          </a:extLst>
        </xdr:cNvPr>
        <xdr:cNvSpPr txBox="1"/>
      </xdr:nvSpPr>
      <xdr:spPr>
        <a:xfrm>
          <a:off x="10134600" y="28860750"/>
          <a:ext cx="26035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SIN INFORMACION QUE REVELAR</a:t>
          </a:r>
        </a:p>
      </xdr:txBody>
    </xdr:sp>
    <xdr:clientData/>
  </xdr:twoCellAnchor>
  <xdr:twoCellAnchor>
    <xdr:from>
      <xdr:col>3</xdr:col>
      <xdr:colOff>0</xdr:colOff>
      <xdr:row>22</xdr:row>
      <xdr:rowOff>0</xdr:rowOff>
    </xdr:from>
    <xdr:to>
      <xdr:col>3</xdr:col>
      <xdr:colOff>2119309</xdr:colOff>
      <xdr:row>23</xdr:row>
      <xdr:rowOff>79375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xmlns="" id="{5ECA704E-2BD2-4340-BAE2-3AD1E4BAA8C1}"/>
            </a:ext>
          </a:extLst>
        </xdr:cNvPr>
        <xdr:cNvSpPr txBox="1"/>
      </xdr:nvSpPr>
      <xdr:spPr>
        <a:xfrm>
          <a:off x="6657975" y="3562350"/>
          <a:ext cx="2119309" cy="241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SIN INFORMACION QUE REVELAR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22</xdr:row>
      <xdr:rowOff>161923</xdr:rowOff>
    </xdr:from>
    <xdr:to>
      <xdr:col>4</xdr:col>
      <xdr:colOff>85725</xdr:colOff>
      <xdr:row>27</xdr:row>
      <xdr:rowOff>161924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BBF6078B-73D2-48B7-BF27-8F50A690D7DB}"/>
            </a:ext>
          </a:extLst>
        </xdr:cNvPr>
        <xdr:cNvSpPr txBox="1"/>
      </xdr:nvSpPr>
      <xdr:spPr>
        <a:xfrm>
          <a:off x="5591175" y="3724273"/>
          <a:ext cx="2486025" cy="8096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SIN INFORMACION QUE REVELAR YA</a:t>
          </a:r>
          <a:r>
            <a:rPr lang="es-MX" sz="1100" baseline="0"/>
            <a:t> QUE EN EL PERIODO REPORTADO NO HUBO COMPRA DE BIENES MUEBLES</a:t>
          </a:r>
        </a:p>
        <a:p>
          <a:endParaRPr lang="es-MX" sz="1100" baseline="0"/>
        </a:p>
        <a:p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19</xdr:row>
      <xdr:rowOff>0</xdr:rowOff>
    </xdr:from>
    <xdr:to>
      <xdr:col>4</xdr:col>
      <xdr:colOff>547684</xdr:colOff>
      <xdr:row>20</xdr:row>
      <xdr:rowOff>79375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6064D787-EA1E-4389-AB45-8363F886D000}"/>
            </a:ext>
          </a:extLst>
        </xdr:cNvPr>
        <xdr:cNvSpPr txBox="1"/>
      </xdr:nvSpPr>
      <xdr:spPr>
        <a:xfrm>
          <a:off x="7686675" y="3238500"/>
          <a:ext cx="2119309" cy="241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SIN INFORMACION QUE REVELAR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ER%20TRIMESTRE%20FICUENC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T"/>
      <sheetName val="ESF"/>
      <sheetName val="CSF"/>
      <sheetName val="VHP"/>
      <sheetName val="EFE"/>
      <sheetName val="EAA"/>
      <sheetName val="ADP"/>
      <sheetName val="IPC"/>
      <sheetName val="Notas a los Edos Financiero (2"/>
      <sheetName val="ACT (3)"/>
      <sheetName val="ESF (3)"/>
      <sheetName val="VHP (3)"/>
      <sheetName val="EFE (3)"/>
      <sheetName val="Conciliacion_Ig (2)"/>
      <sheetName val="Conciliacion_Eg (2)"/>
      <sheetName val="Memoria (2)"/>
      <sheetName val="EAI"/>
      <sheetName val="COG"/>
      <sheetName val="CTG"/>
      <sheetName val="CA"/>
      <sheetName val="CFG"/>
      <sheetName val="ENT"/>
      <sheetName val="IND"/>
      <sheetName val="FFF"/>
      <sheetName val="GCP"/>
      <sheetName val="PPI"/>
      <sheetName val="INR"/>
      <sheetName val="BMU"/>
      <sheetName val="BMI"/>
      <sheetName val="341_BMU"/>
      <sheetName val="IPF"/>
      <sheetName val="CBP"/>
      <sheetName val="DGF"/>
      <sheetName val="EQB"/>
      <sheetName val="BMC CONTABLE"/>
      <sheetName val="BMC PRESUPUESTAL"/>
      <sheetName val="BZC CONTABLE"/>
      <sheetName val="BZC PRESUPUESTAL"/>
      <sheetName val="REV"/>
      <sheetName val="ING"/>
      <sheetName val="EGR"/>
      <sheetName val="AYUDAS Y SUB"/>
    </sheetNames>
    <sheetDataSet>
      <sheetData sheetId="0">
        <row r="11">
          <cell r="B11">
            <v>33783.089999999997</v>
          </cell>
        </row>
        <row r="15">
          <cell r="B15">
            <v>0</v>
          </cell>
        </row>
        <row r="24">
          <cell r="B24">
            <v>33783.089999999997</v>
          </cell>
        </row>
        <row r="28">
          <cell r="B28">
            <v>292256.93</v>
          </cell>
        </row>
        <row r="55">
          <cell r="B55">
            <v>22159.05</v>
          </cell>
        </row>
        <row r="56">
          <cell r="B56">
            <v>22159.05</v>
          </cell>
        </row>
        <row r="64">
          <cell r="B64">
            <v>418209.87</v>
          </cell>
        </row>
        <row r="66">
          <cell r="B66">
            <v>-384426.78</v>
          </cell>
        </row>
      </sheetData>
      <sheetData sheetId="1">
        <row r="5">
          <cell r="B5">
            <v>900172.7</v>
          </cell>
        </row>
        <row r="21">
          <cell r="B21">
            <v>-325958.78000000003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6">
          <cell r="E36">
            <v>-384426.78</v>
          </cell>
          <cell r="F36">
            <v>39319.540000000037</v>
          </cell>
        </row>
        <row r="37">
          <cell r="E37">
            <v>1597628.1900000002</v>
          </cell>
        </row>
        <row r="40">
          <cell r="E40">
            <v>0</v>
          </cell>
        </row>
      </sheetData>
      <sheetData sheetId="2"/>
      <sheetData sheetId="3"/>
      <sheetData sheetId="4">
        <row r="33">
          <cell r="B33">
            <v>-372842.70999999996</v>
          </cell>
          <cell r="C33">
            <v>90477.530000000261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5">
          <cell r="F15">
            <v>33783.089999999997</v>
          </cell>
        </row>
      </sheetData>
      <sheetData sheetId="17">
        <row r="76">
          <cell r="E76">
            <v>396050.82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6600"/>
    <pageSetUpPr fitToPage="1"/>
  </sheetPr>
  <dimension ref="A1:D54"/>
  <sheetViews>
    <sheetView tabSelected="1" view="pageBreakPreview" zoomScale="60" zoomScaleNormal="100" workbookViewId="0">
      <selection activeCell="A66" sqref="A66"/>
    </sheetView>
  </sheetViews>
  <sheetFormatPr baseColWidth="10" defaultColWidth="16.42578125" defaultRowHeight="12.75"/>
  <cols>
    <col min="1" max="1" width="17" style="5" customWidth="1"/>
    <col min="2" max="2" width="107.7109375" style="5" customWidth="1"/>
    <col min="3" max="26" width="14.7109375" style="5" customWidth="1"/>
    <col min="27" max="16384" width="16.42578125" style="5"/>
  </cols>
  <sheetData>
    <row r="1" spans="1:4">
      <c r="A1" s="1" t="s">
        <v>0</v>
      </c>
      <c r="B1" s="2"/>
      <c r="C1" s="3" t="s">
        <v>1</v>
      </c>
      <c r="D1" s="4">
        <v>2025</v>
      </c>
    </row>
    <row r="2" spans="1:4">
      <c r="A2" s="6" t="s">
        <v>2</v>
      </c>
      <c r="B2" s="7"/>
      <c r="C2" s="8" t="s">
        <v>3</v>
      </c>
      <c r="D2" s="9" t="s">
        <v>4</v>
      </c>
    </row>
    <row r="3" spans="1:4">
      <c r="A3" s="6" t="s">
        <v>5</v>
      </c>
      <c r="B3" s="7"/>
      <c r="C3" s="8" t="s">
        <v>6</v>
      </c>
      <c r="D3" s="10">
        <v>1</v>
      </c>
    </row>
    <row r="4" spans="1:4">
      <c r="A4" s="11" t="s">
        <v>7</v>
      </c>
      <c r="B4" s="12"/>
      <c r="C4" s="13"/>
      <c r="D4" s="14"/>
    </row>
    <row r="5" spans="1:4">
      <c r="A5" s="15" t="s">
        <v>8</v>
      </c>
      <c r="B5" s="16" t="s">
        <v>9</v>
      </c>
      <c r="C5" s="17"/>
      <c r="D5" s="17"/>
    </row>
    <row r="6" spans="1:4">
      <c r="A6" s="18"/>
      <c r="B6" s="19"/>
      <c r="C6" s="17"/>
      <c r="D6" s="17"/>
    </row>
    <row r="7" spans="1:4">
      <c r="A7" s="20"/>
      <c r="B7" s="21" t="s">
        <v>10</v>
      </c>
      <c r="C7" s="17"/>
      <c r="D7" s="17"/>
    </row>
    <row r="8" spans="1:4">
      <c r="A8" s="20"/>
      <c r="B8" s="21"/>
      <c r="C8" s="17"/>
      <c r="D8" s="17"/>
    </row>
    <row r="9" spans="1:4">
      <c r="A9" s="20"/>
      <c r="B9" s="22" t="s">
        <v>11</v>
      </c>
      <c r="C9" s="17"/>
      <c r="D9" s="17"/>
    </row>
    <row r="10" spans="1:4">
      <c r="A10" s="23" t="s">
        <v>12</v>
      </c>
      <c r="B10" s="24" t="s">
        <v>13</v>
      </c>
      <c r="C10" s="17"/>
      <c r="D10" s="17"/>
    </row>
    <row r="11" spans="1:4">
      <c r="A11" s="23" t="s">
        <v>14</v>
      </c>
      <c r="B11" s="24" t="s">
        <v>15</v>
      </c>
      <c r="C11" s="17"/>
      <c r="D11" s="17"/>
    </row>
    <row r="12" spans="1:4">
      <c r="A12" s="23" t="s">
        <v>16</v>
      </c>
      <c r="B12" s="24" t="s">
        <v>17</v>
      </c>
      <c r="C12" s="17"/>
      <c r="D12" s="17"/>
    </row>
    <row r="13" spans="1:4">
      <c r="A13" s="23" t="s">
        <v>18</v>
      </c>
      <c r="B13" s="24" t="s">
        <v>19</v>
      </c>
      <c r="C13" s="17"/>
      <c r="D13" s="17"/>
    </row>
    <row r="14" spans="1:4">
      <c r="A14" s="23" t="s">
        <v>20</v>
      </c>
      <c r="B14" s="24" t="s">
        <v>21</v>
      </c>
      <c r="C14" s="17"/>
      <c r="D14" s="17"/>
    </row>
    <row r="15" spans="1:4">
      <c r="A15" s="23" t="s">
        <v>22</v>
      </c>
      <c r="B15" s="24" t="s">
        <v>23</v>
      </c>
      <c r="C15" s="17"/>
      <c r="D15" s="17"/>
    </row>
    <row r="16" spans="1:4">
      <c r="A16" s="23" t="s">
        <v>24</v>
      </c>
      <c r="B16" s="24" t="s">
        <v>25</v>
      </c>
      <c r="C16" s="17"/>
      <c r="D16" s="17"/>
    </row>
    <row r="17" spans="1:2">
      <c r="A17" s="23" t="s">
        <v>26</v>
      </c>
      <c r="B17" s="24" t="s">
        <v>27</v>
      </c>
    </row>
    <row r="18" spans="1:2">
      <c r="A18" s="23" t="s">
        <v>28</v>
      </c>
      <c r="B18" s="24" t="s">
        <v>29</v>
      </c>
    </row>
    <row r="19" spans="1:2">
      <c r="A19" s="23" t="s">
        <v>30</v>
      </c>
      <c r="B19" s="24" t="s">
        <v>31</v>
      </c>
    </row>
    <row r="20" spans="1:2">
      <c r="A20" s="23" t="s">
        <v>32</v>
      </c>
      <c r="B20" s="24" t="s">
        <v>33</v>
      </c>
    </row>
    <row r="21" spans="1:2">
      <c r="A21" s="23" t="s">
        <v>34</v>
      </c>
      <c r="B21" s="24" t="s">
        <v>35</v>
      </c>
    </row>
    <row r="22" spans="1:2">
      <c r="A22" s="23" t="s">
        <v>36</v>
      </c>
      <c r="B22" s="24" t="s">
        <v>37</v>
      </c>
    </row>
    <row r="23" spans="1:2">
      <c r="A23" s="23" t="s">
        <v>38</v>
      </c>
      <c r="B23" s="24" t="s">
        <v>39</v>
      </c>
    </row>
    <row r="24" spans="1:2">
      <c r="A24" s="23" t="s">
        <v>40</v>
      </c>
      <c r="B24" s="24" t="s">
        <v>41</v>
      </c>
    </row>
    <row r="25" spans="1:2">
      <c r="A25" s="23" t="s">
        <v>42</v>
      </c>
      <c r="B25" s="24" t="s">
        <v>43</v>
      </c>
    </row>
    <row r="26" spans="1:2">
      <c r="A26" s="23" t="s">
        <v>44</v>
      </c>
      <c r="B26" s="24" t="s">
        <v>45</v>
      </c>
    </row>
    <row r="27" spans="1:2">
      <c r="A27" s="23" t="s">
        <v>46</v>
      </c>
      <c r="B27" s="24" t="s">
        <v>47</v>
      </c>
    </row>
    <row r="28" spans="1:2">
      <c r="A28" s="23" t="s">
        <v>48</v>
      </c>
      <c r="B28" s="24" t="s">
        <v>49</v>
      </c>
    </row>
    <row r="29" spans="1:2">
      <c r="A29" s="23" t="s">
        <v>50</v>
      </c>
      <c r="B29" s="24" t="s">
        <v>51</v>
      </c>
    </row>
    <row r="30" spans="1:2">
      <c r="A30" s="23" t="s">
        <v>52</v>
      </c>
      <c r="B30" s="24" t="s">
        <v>53</v>
      </c>
    </row>
    <row r="31" spans="1:2">
      <c r="A31" s="23" t="s">
        <v>54</v>
      </c>
      <c r="B31" s="24" t="s">
        <v>55</v>
      </c>
    </row>
    <row r="32" spans="1:2">
      <c r="A32" s="23" t="s">
        <v>56</v>
      </c>
      <c r="B32" s="24" t="s">
        <v>57</v>
      </c>
    </row>
    <row r="33" spans="1:2">
      <c r="B33" s="24"/>
    </row>
    <row r="34" spans="1:2">
      <c r="B34" s="24"/>
    </row>
    <row r="35" spans="1:2">
      <c r="A35" s="23" t="s">
        <v>58</v>
      </c>
      <c r="B35" s="25" t="s">
        <v>59</v>
      </c>
    </row>
    <row r="36" spans="1:2">
      <c r="A36" s="23" t="s">
        <v>60</v>
      </c>
      <c r="B36" s="25" t="s">
        <v>61</v>
      </c>
    </row>
    <row r="37" spans="1:2">
      <c r="A37" s="20"/>
      <c r="B37" s="24"/>
    </row>
    <row r="38" spans="1:2">
      <c r="A38" s="20"/>
      <c r="B38" s="21" t="s">
        <v>62</v>
      </c>
    </row>
    <row r="39" spans="1:2">
      <c r="A39" s="20" t="s">
        <v>63</v>
      </c>
      <c r="B39" s="25" t="s">
        <v>64</v>
      </c>
    </row>
    <row r="40" spans="1:2">
      <c r="A40" s="20"/>
      <c r="B40" s="25" t="s">
        <v>65</v>
      </c>
    </row>
    <row r="41" spans="1:2">
      <c r="A41" s="20"/>
      <c r="B41" s="26" t="s">
        <v>66</v>
      </c>
    </row>
    <row r="42" spans="1:2">
      <c r="A42" s="20"/>
      <c r="B42" s="26" t="s">
        <v>67</v>
      </c>
    </row>
    <row r="43" spans="1:2" ht="13.5" thickBot="1">
      <c r="A43" s="27"/>
      <c r="B43" s="28"/>
    </row>
    <row r="44" spans="1:2">
      <c r="A44" s="17"/>
      <c r="B44" s="17"/>
    </row>
    <row r="45" spans="1:2">
      <c r="A45" s="29" t="s">
        <v>68</v>
      </c>
      <c r="B45" s="30"/>
    </row>
    <row r="46" spans="1:2">
      <c r="A46" s="31"/>
    </row>
    <row r="47" spans="1:2">
      <c r="A47" s="31"/>
    </row>
    <row r="49" spans="2:2">
      <c r="B49" s="32" t="s">
        <v>69</v>
      </c>
    </row>
    <row r="50" spans="2:2">
      <c r="B50" s="33" t="s">
        <v>70</v>
      </c>
    </row>
    <row r="51" spans="2:2">
      <c r="B51" s="34"/>
    </row>
    <row r="52" spans="2:2">
      <c r="B52" s="34"/>
    </row>
    <row r="53" spans="2:2">
      <c r="B53" s="32" t="s">
        <v>71</v>
      </c>
    </row>
    <row r="54" spans="2:2">
      <c r="B54" s="33" t="s">
        <v>72</v>
      </c>
    </row>
  </sheetData>
  <mergeCells count="5">
    <mergeCell ref="A1:B1"/>
    <mergeCell ref="A2:B2"/>
    <mergeCell ref="A3:B3"/>
    <mergeCell ref="A4:B4"/>
    <mergeCell ref="A45:B45"/>
  </mergeCells>
  <dataValidations count="2">
    <dataValidation type="list" allowBlank="1" showInputMessage="1" showErrorMessage="1" prompt="Escoger el tipo de periodicidad, de acuerdo con su presentación ya sea trimestral en la cuenta pública (Anual)." sqref="D2">
      <formula1>"Trimestral,Anual"</formula1>
    </dataValidation>
    <dataValidation type="list" allowBlank="1" showInputMessage="1" showErrorMessage="1" prompt="Escoger el corte de la información, ya se trimestral (1 al 4) o anual (Cuenta Pública)." sqref="D3">
      <formula1>"1,2,3,4,Cuenta Pública"</formula1>
    </dataValidation>
  </dataValidations>
  <hyperlinks>
    <hyperlink ref="A10" location="ACT!A6" display="ACT-01"/>
    <hyperlink ref="A11" location="ACT!A91" display="ACT-03"/>
    <hyperlink ref="A12" location="ESF!A6" display="ESF-01"/>
    <hyperlink ref="A13" location="ESF!A12" display="ESF-02"/>
    <hyperlink ref="A14" location="ESF!A17" display="ESF-03"/>
    <hyperlink ref="A15" location="ESF!A29" display="ESF-04"/>
    <hyperlink ref="A16" location="ESF!A38" display="ESF-05"/>
    <hyperlink ref="A17" location="ESF!A43" display="ESF-06"/>
    <hyperlink ref="A18" location="ESF!A47" display="ESF-07"/>
    <hyperlink ref="A19" location="ESF!A53" display="ESF-08"/>
    <hyperlink ref="A20" location="ESF!A76" display="ESF-09"/>
    <hyperlink ref="A21" location="ESF!A92" display="ESF-10"/>
    <hyperlink ref="A22" location="ESF!A98" display="ESF-11"/>
    <hyperlink ref="A23" location="ESF!A109" display="ESF-12"/>
    <hyperlink ref="A24" location="ESF!A126" display="ESF-13"/>
    <hyperlink ref="A25" location="ESF!A143" display="ESF-14"/>
    <hyperlink ref="A26" location="ESF!A151" display="ESF-15"/>
    <hyperlink ref="A27" location="ESF!A156" display="ESF-16"/>
    <hyperlink ref="A28" location="VHP!A6" display="VHP-01"/>
    <hyperlink ref="A29" location="VHP!A12" display="VHP-02"/>
    <hyperlink ref="A30" location="EFE!A6" display="EFE-01"/>
    <hyperlink ref="A31" location="EFE!A18" display="EFE-02"/>
    <hyperlink ref="A32" location="EFE!A45" display="EFE-03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39" location="Memoria!A8" display="CONTABLES"/>
    <hyperlink ref="B40" location="Memoria!A36" display="PRESUPUESTARIAS"/>
    <hyperlink ref="B41" location="Memoria!B38" display="INGRESOS"/>
    <hyperlink ref="B42" location="Memoria!B48" display="EGRESOS"/>
  </hyperlinks>
  <pageMargins left="0.70866141732283472" right="0.70866141732283472" top="0.74803149606299213" bottom="0.74803149606299213" header="0" footer="0"/>
  <pageSetup scale="75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227"/>
  <sheetViews>
    <sheetView tabSelected="1" view="pageBreakPreview" topLeftCell="A160" zoomScale="60" zoomScaleNormal="100" workbookViewId="0">
      <selection activeCell="A66" sqref="A66"/>
    </sheetView>
  </sheetViews>
  <sheetFormatPr baseColWidth="10" defaultColWidth="16.42578125" defaultRowHeight="12.75"/>
  <cols>
    <col min="1" max="1" width="11.42578125" style="5" customWidth="1"/>
    <col min="2" max="2" width="83.28515625" style="5" customWidth="1"/>
    <col min="3" max="3" width="18.140625" style="5" customWidth="1"/>
    <col min="4" max="4" width="12.7109375" style="5" customWidth="1"/>
    <col min="5" max="5" width="16" style="5" customWidth="1"/>
    <col min="6" max="6" width="15.5703125" style="5" bestFit="1" customWidth="1"/>
    <col min="7" max="7" width="39.85546875" style="5" customWidth="1"/>
    <col min="8" max="26" width="10.42578125" style="5" customWidth="1"/>
    <col min="27" max="16384" width="16.42578125" style="5"/>
  </cols>
  <sheetData>
    <row r="1" spans="1:9" ht="18" customHeight="1">
      <c r="A1" s="35" t="str">
        <f>'ESF (3)'!A1</f>
        <v>Fideicomiso de Apoyo Operativo al Consejo Cuenca Lerma Chapala</v>
      </c>
      <c r="B1" s="7"/>
      <c r="C1" s="7"/>
      <c r="D1" s="36" t="s">
        <v>1</v>
      </c>
      <c r="E1" s="37">
        <f>'Notas a los Edos Financiero (2'!D1</f>
        <v>2025</v>
      </c>
    </row>
    <row r="2" spans="1:9" ht="16.5" customHeight="1">
      <c r="A2" s="35" t="s">
        <v>73</v>
      </c>
      <c r="B2" s="7"/>
      <c r="C2" s="7"/>
      <c r="D2" s="36" t="s">
        <v>3</v>
      </c>
      <c r="E2" s="37" t="str">
        <f>'Notas a los Edos Financiero (2'!D2</f>
        <v>Trimestral</v>
      </c>
    </row>
    <row r="3" spans="1:9" ht="18.75" customHeight="1">
      <c r="A3" s="35" t="str">
        <f>'ESF (3)'!A3</f>
        <v>Del 01 de Enero al 31 de Marzo de 2025</v>
      </c>
      <c r="B3" s="7"/>
      <c r="C3" s="7"/>
      <c r="D3" s="36" t="s">
        <v>6</v>
      </c>
      <c r="E3" s="37">
        <f>'Notas a los Edos Financiero (2'!D3</f>
        <v>1</v>
      </c>
    </row>
    <row r="4" spans="1:9" ht="18.75" customHeight="1">
      <c r="A4" s="35" t="s">
        <v>7</v>
      </c>
      <c r="B4" s="7"/>
      <c r="C4" s="7"/>
      <c r="D4" s="38"/>
      <c r="E4" s="38"/>
    </row>
    <row r="5" spans="1:9">
      <c r="A5" s="39" t="s">
        <v>74</v>
      </c>
      <c r="B5" s="40"/>
      <c r="C5" s="40"/>
      <c r="D5" s="41"/>
      <c r="E5" s="40"/>
    </row>
    <row r="6" spans="1:9">
      <c r="A6" s="42"/>
      <c r="B6" s="42"/>
      <c r="C6" s="42"/>
      <c r="D6" s="43"/>
      <c r="E6" s="42"/>
    </row>
    <row r="7" spans="1:9">
      <c r="A7" s="40" t="s">
        <v>75</v>
      </c>
      <c r="B7" s="40"/>
      <c r="C7" s="40"/>
      <c r="D7" s="41"/>
      <c r="E7" s="40"/>
    </row>
    <row r="8" spans="1:9">
      <c r="A8" s="44" t="s">
        <v>76</v>
      </c>
      <c r="B8" s="44" t="s">
        <v>77</v>
      </c>
      <c r="C8" s="45" t="s">
        <v>78</v>
      </c>
      <c r="D8" s="46" t="s">
        <v>79</v>
      </c>
      <c r="E8" s="45" t="s">
        <v>80</v>
      </c>
    </row>
    <row r="9" spans="1:9">
      <c r="A9" s="47">
        <v>4000</v>
      </c>
      <c r="B9" s="48" t="s">
        <v>13</v>
      </c>
      <c r="C9" s="49">
        <f>+C36+C57+C69+C48</f>
        <v>33783.089999999997</v>
      </c>
      <c r="D9" s="50"/>
      <c r="E9" s="51"/>
      <c r="F9" s="52"/>
      <c r="G9" s="52"/>
      <c r="H9" s="53"/>
      <c r="I9" s="53"/>
    </row>
    <row r="10" spans="1:9">
      <c r="A10" s="47">
        <v>4100</v>
      </c>
      <c r="B10" s="48" t="s">
        <v>81</v>
      </c>
      <c r="C10" s="54">
        <f>+C11+C21+C27+C30+C36+C39+C48</f>
        <v>33783.089999999997</v>
      </c>
      <c r="D10" s="55"/>
      <c r="E10" s="42"/>
    </row>
    <row r="11" spans="1:9">
      <c r="A11" s="47">
        <v>4110</v>
      </c>
      <c r="B11" s="48" t="s">
        <v>82</v>
      </c>
      <c r="C11" s="54">
        <v>0</v>
      </c>
      <c r="D11" s="55" t="str">
        <f t="shared" ref="D11:D20" si="0">IFERROR(C11/$C$12,"")</f>
        <v/>
      </c>
      <c r="E11" s="42"/>
    </row>
    <row r="12" spans="1:9">
      <c r="A12" s="56">
        <v>4111</v>
      </c>
      <c r="B12" s="17" t="s">
        <v>83</v>
      </c>
      <c r="C12" s="57">
        <v>0</v>
      </c>
      <c r="D12" s="55" t="str">
        <f t="shared" si="0"/>
        <v/>
      </c>
      <c r="E12" s="42"/>
    </row>
    <row r="13" spans="1:9">
      <c r="A13" s="56">
        <v>4112</v>
      </c>
      <c r="B13" s="17" t="s">
        <v>84</v>
      </c>
      <c r="C13" s="57">
        <v>0</v>
      </c>
      <c r="D13" s="55" t="str">
        <f t="shared" si="0"/>
        <v/>
      </c>
      <c r="E13" s="42"/>
    </row>
    <row r="14" spans="1:9">
      <c r="A14" s="56">
        <v>4113</v>
      </c>
      <c r="B14" s="17" t="s">
        <v>85</v>
      </c>
      <c r="C14" s="57">
        <v>0</v>
      </c>
      <c r="D14" s="55" t="str">
        <f t="shared" si="0"/>
        <v/>
      </c>
      <c r="E14" s="42"/>
    </row>
    <row r="15" spans="1:9">
      <c r="A15" s="56">
        <v>4114</v>
      </c>
      <c r="B15" s="17" t="s">
        <v>86</v>
      </c>
      <c r="C15" s="57">
        <v>0</v>
      </c>
      <c r="D15" s="55" t="str">
        <f t="shared" si="0"/>
        <v/>
      </c>
      <c r="E15" s="42"/>
    </row>
    <row r="16" spans="1:9">
      <c r="A16" s="56">
        <v>4115</v>
      </c>
      <c r="B16" s="17" t="s">
        <v>87</v>
      </c>
      <c r="C16" s="57">
        <v>0</v>
      </c>
      <c r="D16" s="55" t="str">
        <f t="shared" si="0"/>
        <v/>
      </c>
      <c r="E16" s="42"/>
    </row>
    <row r="17" spans="1:5">
      <c r="A17" s="56">
        <v>4116</v>
      </c>
      <c r="B17" s="17" t="s">
        <v>88</v>
      </c>
      <c r="C17" s="57">
        <v>0</v>
      </c>
      <c r="D17" s="55" t="str">
        <f t="shared" si="0"/>
        <v/>
      </c>
      <c r="E17" s="42"/>
    </row>
    <row r="18" spans="1:5">
      <c r="A18" s="56">
        <v>4117</v>
      </c>
      <c r="B18" s="17" t="s">
        <v>89</v>
      </c>
      <c r="C18" s="57">
        <v>0</v>
      </c>
      <c r="D18" s="55" t="str">
        <f t="shared" si="0"/>
        <v/>
      </c>
      <c r="E18" s="42"/>
    </row>
    <row r="19" spans="1:5" ht="25.5">
      <c r="A19" s="56">
        <v>4118</v>
      </c>
      <c r="B19" s="58" t="s">
        <v>90</v>
      </c>
      <c r="C19" s="57">
        <v>0</v>
      </c>
      <c r="D19" s="55" t="str">
        <f t="shared" si="0"/>
        <v/>
      </c>
      <c r="E19" s="42"/>
    </row>
    <row r="20" spans="1:5">
      <c r="A20" s="56">
        <v>4119</v>
      </c>
      <c r="B20" s="17" t="s">
        <v>91</v>
      </c>
      <c r="C20" s="57">
        <v>0</v>
      </c>
      <c r="D20" s="55" t="str">
        <f t="shared" si="0"/>
        <v/>
      </c>
      <c r="E20" s="42"/>
    </row>
    <row r="21" spans="1:5">
      <c r="A21" s="47">
        <v>4120</v>
      </c>
      <c r="B21" s="48" t="s">
        <v>92</v>
      </c>
      <c r="C21" s="54">
        <v>0</v>
      </c>
      <c r="D21" s="55" t="str">
        <f t="shared" ref="D21:D26" si="1">IFERROR(C21/$C$21,"")</f>
        <v/>
      </c>
      <c r="E21" s="42"/>
    </row>
    <row r="22" spans="1:5">
      <c r="A22" s="56">
        <v>4121</v>
      </c>
      <c r="B22" s="17" t="s">
        <v>93</v>
      </c>
      <c r="C22" s="57">
        <v>0</v>
      </c>
      <c r="D22" s="55" t="str">
        <f t="shared" si="1"/>
        <v/>
      </c>
      <c r="E22" s="42"/>
    </row>
    <row r="23" spans="1:5">
      <c r="A23" s="56">
        <v>4122</v>
      </c>
      <c r="B23" s="17" t="s">
        <v>94</v>
      </c>
      <c r="C23" s="57">
        <v>0</v>
      </c>
      <c r="D23" s="55" t="str">
        <f t="shared" si="1"/>
        <v/>
      </c>
      <c r="E23" s="42"/>
    </row>
    <row r="24" spans="1:5">
      <c r="A24" s="56">
        <v>4123</v>
      </c>
      <c r="B24" s="17" t="s">
        <v>95</v>
      </c>
      <c r="C24" s="57">
        <v>0</v>
      </c>
      <c r="D24" s="55" t="str">
        <f t="shared" si="1"/>
        <v/>
      </c>
      <c r="E24" s="42"/>
    </row>
    <row r="25" spans="1:5">
      <c r="A25" s="56">
        <v>4124</v>
      </c>
      <c r="B25" s="17" t="s">
        <v>96</v>
      </c>
      <c r="C25" s="57">
        <v>0</v>
      </c>
      <c r="D25" s="55" t="str">
        <f t="shared" si="1"/>
        <v/>
      </c>
      <c r="E25" s="42"/>
    </row>
    <row r="26" spans="1:5">
      <c r="A26" s="56">
        <v>4129</v>
      </c>
      <c r="B26" s="17" t="s">
        <v>97</v>
      </c>
      <c r="C26" s="57">
        <v>0</v>
      </c>
      <c r="D26" s="55" t="str">
        <f t="shared" si="1"/>
        <v/>
      </c>
      <c r="E26" s="42"/>
    </row>
    <row r="27" spans="1:5">
      <c r="A27" s="47">
        <v>4130</v>
      </c>
      <c r="B27" s="48" t="s">
        <v>98</v>
      </c>
      <c r="C27" s="54">
        <v>0</v>
      </c>
      <c r="D27" s="55" t="str">
        <f t="shared" ref="D27:D29" si="2">IFERROR(C27/$C$27,"")</f>
        <v/>
      </c>
      <c r="E27" s="42"/>
    </row>
    <row r="28" spans="1:5">
      <c r="A28" s="56">
        <v>4131</v>
      </c>
      <c r="B28" s="17" t="s">
        <v>99</v>
      </c>
      <c r="C28" s="57">
        <v>0</v>
      </c>
      <c r="D28" s="55" t="str">
        <f t="shared" si="2"/>
        <v/>
      </c>
      <c r="E28" s="42"/>
    </row>
    <row r="29" spans="1:5" ht="25.5">
      <c r="A29" s="56">
        <v>4132</v>
      </c>
      <c r="B29" s="58" t="s">
        <v>100</v>
      </c>
      <c r="C29" s="57">
        <v>0</v>
      </c>
      <c r="D29" s="55" t="str">
        <f t="shared" si="2"/>
        <v/>
      </c>
      <c r="E29" s="42"/>
    </row>
    <row r="30" spans="1:5">
      <c r="A30" s="47">
        <v>4140</v>
      </c>
      <c r="B30" s="48" t="s">
        <v>101</v>
      </c>
      <c r="C30" s="54">
        <v>0</v>
      </c>
      <c r="D30" s="55" t="str">
        <f t="shared" ref="D30:D35" si="3">IFERROR(C30/$C$30,"")</f>
        <v/>
      </c>
      <c r="E30" s="42"/>
    </row>
    <row r="31" spans="1:5">
      <c r="A31" s="56">
        <v>4141</v>
      </c>
      <c r="B31" s="17" t="s">
        <v>102</v>
      </c>
      <c r="C31" s="57">
        <v>0</v>
      </c>
      <c r="D31" s="55" t="str">
        <f t="shared" si="3"/>
        <v/>
      </c>
      <c r="E31" s="42"/>
    </row>
    <row r="32" spans="1:5">
      <c r="A32" s="56">
        <v>4143</v>
      </c>
      <c r="B32" s="17" t="s">
        <v>103</v>
      </c>
      <c r="C32" s="57">
        <v>0</v>
      </c>
      <c r="D32" s="55" t="str">
        <f t="shared" si="3"/>
        <v/>
      </c>
      <c r="E32" s="42"/>
    </row>
    <row r="33" spans="1:5">
      <c r="A33" s="56">
        <v>4144</v>
      </c>
      <c r="B33" s="17" t="s">
        <v>104</v>
      </c>
      <c r="C33" s="57">
        <v>0</v>
      </c>
      <c r="D33" s="55" t="str">
        <f t="shared" si="3"/>
        <v/>
      </c>
      <c r="E33" s="42"/>
    </row>
    <row r="34" spans="1:5" ht="25.5">
      <c r="A34" s="56">
        <v>4145</v>
      </c>
      <c r="B34" s="58" t="s">
        <v>105</v>
      </c>
      <c r="C34" s="57">
        <v>0</v>
      </c>
      <c r="D34" s="55" t="str">
        <f t="shared" si="3"/>
        <v/>
      </c>
      <c r="E34" s="42"/>
    </row>
    <row r="35" spans="1:5">
      <c r="A35" s="56">
        <v>4149</v>
      </c>
      <c r="B35" s="17" t="s">
        <v>106</v>
      </c>
      <c r="C35" s="57">
        <v>0</v>
      </c>
      <c r="D35" s="55" t="str">
        <f t="shared" si="3"/>
        <v/>
      </c>
      <c r="E35" s="42"/>
    </row>
    <row r="36" spans="1:5">
      <c r="A36" s="47">
        <v>4150</v>
      </c>
      <c r="B36" s="48" t="s">
        <v>107</v>
      </c>
      <c r="C36" s="54">
        <v>0</v>
      </c>
      <c r="D36" s="55" t="str">
        <f t="shared" ref="D36:D38" si="4">IFERROR(C36/$C$36,"")</f>
        <v/>
      </c>
      <c r="E36" s="42"/>
    </row>
    <row r="37" spans="1:5">
      <c r="A37" s="56">
        <v>4151</v>
      </c>
      <c r="B37" s="17" t="s">
        <v>107</v>
      </c>
      <c r="C37" s="57">
        <v>0</v>
      </c>
      <c r="D37" s="55" t="str">
        <f t="shared" si="4"/>
        <v/>
      </c>
      <c r="E37" s="42"/>
    </row>
    <row r="38" spans="1:5" ht="25.5">
      <c r="A38" s="56">
        <v>4154</v>
      </c>
      <c r="B38" s="58" t="s">
        <v>108</v>
      </c>
      <c r="C38" s="57">
        <v>0</v>
      </c>
      <c r="D38" s="55" t="str">
        <f t="shared" si="4"/>
        <v/>
      </c>
      <c r="E38" s="42"/>
    </row>
    <row r="39" spans="1:5">
      <c r="A39" s="47">
        <v>4160</v>
      </c>
      <c r="B39" s="48" t="s">
        <v>109</v>
      </c>
      <c r="C39" s="54">
        <v>0</v>
      </c>
      <c r="D39" s="55" t="str">
        <f t="shared" ref="D39:D47" si="5">IFERROR(C39/$C$39,"")</f>
        <v/>
      </c>
      <c r="E39" s="42"/>
    </row>
    <row r="40" spans="1:5">
      <c r="A40" s="56">
        <v>4161</v>
      </c>
      <c r="B40" s="17" t="s">
        <v>110</v>
      </c>
      <c r="C40" s="57">
        <v>0</v>
      </c>
      <c r="D40" s="55" t="str">
        <f t="shared" si="5"/>
        <v/>
      </c>
      <c r="E40" s="42"/>
    </row>
    <row r="41" spans="1:5">
      <c r="A41" s="56">
        <v>4162</v>
      </c>
      <c r="B41" s="17" t="s">
        <v>111</v>
      </c>
      <c r="C41" s="57">
        <v>0</v>
      </c>
      <c r="D41" s="55" t="str">
        <f t="shared" si="5"/>
        <v/>
      </c>
      <c r="E41" s="42"/>
    </row>
    <row r="42" spans="1:5">
      <c r="A42" s="56">
        <v>4163</v>
      </c>
      <c r="B42" s="17" t="s">
        <v>112</v>
      </c>
      <c r="C42" s="57">
        <v>0</v>
      </c>
      <c r="D42" s="55" t="str">
        <f t="shared" si="5"/>
        <v/>
      </c>
      <c r="E42" s="42"/>
    </row>
    <row r="43" spans="1:5">
      <c r="A43" s="56">
        <v>4164</v>
      </c>
      <c r="B43" s="17" t="s">
        <v>113</v>
      </c>
      <c r="C43" s="57">
        <v>0</v>
      </c>
      <c r="D43" s="55" t="str">
        <f t="shared" si="5"/>
        <v/>
      </c>
      <c r="E43" s="42"/>
    </row>
    <row r="44" spans="1:5">
      <c r="A44" s="56">
        <v>4165</v>
      </c>
      <c r="B44" s="17" t="s">
        <v>114</v>
      </c>
      <c r="C44" s="57">
        <v>0</v>
      </c>
      <c r="D44" s="55" t="str">
        <f t="shared" si="5"/>
        <v/>
      </c>
      <c r="E44" s="42"/>
    </row>
    <row r="45" spans="1:5" ht="25.5">
      <c r="A45" s="56">
        <v>4166</v>
      </c>
      <c r="B45" s="58" t="s">
        <v>115</v>
      </c>
      <c r="C45" s="57">
        <v>0</v>
      </c>
      <c r="D45" s="55" t="str">
        <f t="shared" si="5"/>
        <v/>
      </c>
      <c r="E45" s="42"/>
    </row>
    <row r="46" spans="1:5">
      <c r="A46" s="56">
        <v>4168</v>
      </c>
      <c r="B46" s="17" t="s">
        <v>116</v>
      </c>
      <c r="C46" s="57">
        <v>0</v>
      </c>
      <c r="D46" s="55" t="str">
        <f t="shared" si="5"/>
        <v/>
      </c>
      <c r="E46" s="42"/>
    </row>
    <row r="47" spans="1:5">
      <c r="A47" s="56">
        <v>4169</v>
      </c>
      <c r="B47" s="17" t="s">
        <v>117</v>
      </c>
      <c r="C47" s="57">
        <v>0</v>
      </c>
      <c r="D47" s="55" t="str">
        <f t="shared" si="5"/>
        <v/>
      </c>
      <c r="E47" s="42"/>
    </row>
    <row r="48" spans="1:5">
      <c r="A48" s="47">
        <v>4170</v>
      </c>
      <c r="B48" s="48" t="s">
        <v>118</v>
      </c>
      <c r="C48" s="54">
        <f>+C51</f>
        <v>33783.089999999997</v>
      </c>
      <c r="D48" s="55">
        <f t="shared" ref="D48:D56" si="6">IFERROR(C48/$C$48,"")</f>
        <v>1</v>
      </c>
      <c r="E48" s="42"/>
    </row>
    <row r="49" spans="1:5">
      <c r="A49" s="56">
        <v>4171</v>
      </c>
      <c r="B49" s="17" t="s">
        <v>119</v>
      </c>
      <c r="C49" s="57">
        <v>0</v>
      </c>
      <c r="D49" s="55">
        <f t="shared" si="6"/>
        <v>0</v>
      </c>
      <c r="E49" s="42"/>
    </row>
    <row r="50" spans="1:5">
      <c r="A50" s="56">
        <v>4172</v>
      </c>
      <c r="B50" s="17" t="s">
        <v>120</v>
      </c>
      <c r="C50" s="57">
        <v>0</v>
      </c>
      <c r="D50" s="55">
        <f t="shared" si="6"/>
        <v>0</v>
      </c>
      <c r="E50" s="42"/>
    </row>
    <row r="51" spans="1:5" ht="25.5">
      <c r="A51" s="56">
        <v>4173</v>
      </c>
      <c r="B51" s="58" t="s">
        <v>121</v>
      </c>
      <c r="C51" s="57">
        <f>+[1]ACT!B11</f>
        <v>33783.089999999997</v>
      </c>
      <c r="D51" s="55">
        <f t="shared" si="6"/>
        <v>1</v>
      </c>
      <c r="E51" s="42"/>
    </row>
    <row r="52" spans="1:5" ht="25.5">
      <c r="A52" s="56">
        <v>4174</v>
      </c>
      <c r="B52" s="58" t="s">
        <v>122</v>
      </c>
      <c r="C52" s="57">
        <v>0</v>
      </c>
      <c r="D52" s="55">
        <f t="shared" si="6"/>
        <v>0</v>
      </c>
      <c r="E52" s="42"/>
    </row>
    <row r="53" spans="1:5" ht="25.5">
      <c r="A53" s="56">
        <v>4175</v>
      </c>
      <c r="B53" s="58" t="s">
        <v>123</v>
      </c>
      <c r="C53" s="57">
        <v>0</v>
      </c>
      <c r="D53" s="55">
        <f t="shared" si="6"/>
        <v>0</v>
      </c>
      <c r="E53" s="42"/>
    </row>
    <row r="54" spans="1:5" ht="25.5">
      <c r="A54" s="56">
        <v>4176</v>
      </c>
      <c r="B54" s="58" t="s">
        <v>124</v>
      </c>
      <c r="C54" s="57">
        <v>0</v>
      </c>
      <c r="D54" s="55">
        <f t="shared" si="6"/>
        <v>0</v>
      </c>
      <c r="E54" s="42"/>
    </row>
    <row r="55" spans="1:5" ht="25.5">
      <c r="A55" s="56">
        <v>4177</v>
      </c>
      <c r="B55" s="58" t="s">
        <v>125</v>
      </c>
      <c r="C55" s="57">
        <v>0</v>
      </c>
      <c r="D55" s="55">
        <f t="shared" si="6"/>
        <v>0</v>
      </c>
      <c r="E55" s="42"/>
    </row>
    <row r="56" spans="1:5" ht="25.5">
      <c r="A56" s="56">
        <v>4178</v>
      </c>
      <c r="B56" s="58" t="s">
        <v>126</v>
      </c>
      <c r="C56" s="57">
        <v>0</v>
      </c>
      <c r="D56" s="55">
        <f t="shared" si="6"/>
        <v>0</v>
      </c>
      <c r="E56" s="42"/>
    </row>
    <row r="57" spans="1:5" ht="38.25">
      <c r="A57" s="47">
        <v>4200</v>
      </c>
      <c r="B57" s="59" t="s">
        <v>127</v>
      </c>
      <c r="C57" s="54">
        <f>+C58+C64</f>
        <v>0</v>
      </c>
      <c r="D57" s="55"/>
      <c r="E57" s="42"/>
    </row>
    <row r="58" spans="1:5" ht="25.5">
      <c r="A58" s="47">
        <v>4210</v>
      </c>
      <c r="B58" s="59" t="s">
        <v>128</v>
      </c>
      <c r="C58" s="54">
        <v>0</v>
      </c>
      <c r="D58" s="55" t="str">
        <f t="shared" ref="D58:D63" si="7">IFERROR(C58/$C$58,"")</f>
        <v/>
      </c>
      <c r="E58" s="42"/>
    </row>
    <row r="59" spans="1:5">
      <c r="A59" s="56">
        <v>4211</v>
      </c>
      <c r="B59" s="17" t="s">
        <v>129</v>
      </c>
      <c r="C59" s="57">
        <v>0</v>
      </c>
      <c r="D59" s="55" t="str">
        <f t="shared" si="7"/>
        <v/>
      </c>
      <c r="E59" s="42"/>
    </row>
    <row r="60" spans="1:5">
      <c r="A60" s="56">
        <v>4212</v>
      </c>
      <c r="B60" s="17" t="s">
        <v>130</v>
      </c>
      <c r="C60" s="57">
        <v>0</v>
      </c>
      <c r="D60" s="55" t="str">
        <f t="shared" si="7"/>
        <v/>
      </c>
      <c r="E60" s="42"/>
    </row>
    <row r="61" spans="1:5">
      <c r="A61" s="56">
        <v>4213</v>
      </c>
      <c r="B61" s="17" t="s">
        <v>131</v>
      </c>
      <c r="C61" s="57">
        <v>0</v>
      </c>
      <c r="D61" s="55" t="str">
        <f t="shared" si="7"/>
        <v/>
      </c>
      <c r="E61" s="42"/>
    </row>
    <row r="62" spans="1:5">
      <c r="A62" s="56">
        <v>4214</v>
      </c>
      <c r="B62" s="17" t="s">
        <v>132</v>
      </c>
      <c r="C62" s="57">
        <v>0</v>
      </c>
      <c r="D62" s="55" t="str">
        <f t="shared" si="7"/>
        <v/>
      </c>
      <c r="E62" s="42"/>
    </row>
    <row r="63" spans="1:5">
      <c r="A63" s="56">
        <v>4215</v>
      </c>
      <c r="B63" s="17" t="s">
        <v>133</v>
      </c>
      <c r="C63" s="57">
        <v>0</v>
      </c>
      <c r="D63" s="55" t="str">
        <f t="shared" si="7"/>
        <v/>
      </c>
      <c r="E63" s="42"/>
    </row>
    <row r="64" spans="1:5">
      <c r="A64" s="47">
        <v>4220</v>
      </c>
      <c r="B64" s="48" t="s">
        <v>134</v>
      </c>
      <c r="C64" s="54">
        <f>+C65+C66+C67+C68</f>
        <v>0</v>
      </c>
      <c r="D64" s="55" t="str">
        <f t="shared" ref="D64:D68" si="8">IFERROR(C64/$C$64,"")</f>
        <v/>
      </c>
      <c r="E64" s="42"/>
    </row>
    <row r="65" spans="1:5">
      <c r="A65" s="56">
        <v>4221</v>
      </c>
      <c r="B65" s="17" t="s">
        <v>135</v>
      </c>
      <c r="C65" s="57">
        <f>+[1]ACT!B15</f>
        <v>0</v>
      </c>
      <c r="D65" s="55" t="str">
        <f t="shared" si="8"/>
        <v/>
      </c>
      <c r="E65" s="42"/>
    </row>
    <row r="66" spans="1:5">
      <c r="A66" s="56">
        <v>4223</v>
      </c>
      <c r="B66" s="17" t="s">
        <v>136</v>
      </c>
      <c r="C66" s="57">
        <v>0</v>
      </c>
      <c r="D66" s="55" t="str">
        <f t="shared" si="8"/>
        <v/>
      </c>
      <c r="E66" s="42"/>
    </row>
    <row r="67" spans="1:5">
      <c r="A67" s="56">
        <v>4225</v>
      </c>
      <c r="B67" s="17" t="s">
        <v>137</v>
      </c>
      <c r="C67" s="57">
        <v>0</v>
      </c>
      <c r="D67" s="55" t="str">
        <f t="shared" si="8"/>
        <v/>
      </c>
      <c r="E67" s="42"/>
    </row>
    <row r="68" spans="1:5">
      <c r="A68" s="56">
        <v>4227</v>
      </c>
      <c r="B68" s="17" t="s">
        <v>138</v>
      </c>
      <c r="C68" s="57">
        <v>0</v>
      </c>
      <c r="D68" s="55" t="str">
        <f t="shared" si="8"/>
        <v/>
      </c>
      <c r="E68" s="42"/>
    </row>
    <row r="69" spans="1:5">
      <c r="A69" s="60">
        <v>4300</v>
      </c>
      <c r="B69" s="48" t="s">
        <v>139</v>
      </c>
      <c r="C69" s="54">
        <v>0</v>
      </c>
      <c r="D69" s="55"/>
      <c r="E69" s="17"/>
    </row>
    <row r="70" spans="1:5">
      <c r="A70" s="60">
        <v>4310</v>
      </c>
      <c r="B70" s="48" t="s">
        <v>140</v>
      </c>
      <c r="C70" s="54">
        <v>0</v>
      </c>
      <c r="D70" s="55" t="str">
        <f t="shared" ref="D70:D72" si="9">IFERROR(C70/$C$70,"")</f>
        <v/>
      </c>
      <c r="E70" s="17"/>
    </row>
    <row r="71" spans="1:5">
      <c r="A71" s="61">
        <v>4311</v>
      </c>
      <c r="B71" s="17" t="s">
        <v>141</v>
      </c>
      <c r="C71" s="57">
        <v>0</v>
      </c>
      <c r="D71" s="55" t="str">
        <f t="shared" si="9"/>
        <v/>
      </c>
      <c r="E71" s="17"/>
    </row>
    <row r="72" spans="1:5">
      <c r="A72" s="61">
        <v>4319</v>
      </c>
      <c r="B72" s="17" t="s">
        <v>142</v>
      </c>
      <c r="C72" s="57">
        <v>0</v>
      </c>
      <c r="D72" s="55" t="str">
        <f t="shared" si="9"/>
        <v/>
      </c>
      <c r="E72" s="17"/>
    </row>
    <row r="73" spans="1:5">
      <c r="A73" s="60">
        <v>4320</v>
      </c>
      <c r="B73" s="48" t="s">
        <v>143</v>
      </c>
      <c r="C73" s="54">
        <v>0</v>
      </c>
      <c r="D73" s="55" t="str">
        <f t="shared" ref="D73:D78" si="10">IFERROR(C73/$C$73,"")</f>
        <v/>
      </c>
      <c r="E73" s="17"/>
    </row>
    <row r="74" spans="1:5">
      <c r="A74" s="61">
        <v>4321</v>
      </c>
      <c r="B74" s="17" t="s">
        <v>144</v>
      </c>
      <c r="C74" s="57">
        <v>0</v>
      </c>
      <c r="D74" s="55" t="str">
        <f t="shared" si="10"/>
        <v/>
      </c>
      <c r="E74" s="17"/>
    </row>
    <row r="75" spans="1:5">
      <c r="A75" s="61">
        <v>4322</v>
      </c>
      <c r="B75" s="17" t="s">
        <v>145</v>
      </c>
      <c r="C75" s="57">
        <v>0</v>
      </c>
      <c r="D75" s="55" t="str">
        <f t="shared" si="10"/>
        <v/>
      </c>
      <c r="E75" s="17"/>
    </row>
    <row r="76" spans="1:5">
      <c r="A76" s="61">
        <v>4323</v>
      </c>
      <c r="B76" s="17" t="s">
        <v>146</v>
      </c>
      <c r="C76" s="57">
        <v>0</v>
      </c>
      <c r="D76" s="55" t="str">
        <f t="shared" si="10"/>
        <v/>
      </c>
      <c r="E76" s="17"/>
    </row>
    <row r="77" spans="1:5">
      <c r="A77" s="61">
        <v>4324</v>
      </c>
      <c r="B77" s="17" t="s">
        <v>147</v>
      </c>
      <c r="C77" s="57">
        <v>0</v>
      </c>
      <c r="D77" s="55" t="str">
        <f t="shared" si="10"/>
        <v/>
      </c>
      <c r="E77" s="17"/>
    </row>
    <row r="78" spans="1:5">
      <c r="A78" s="61">
        <v>4325</v>
      </c>
      <c r="B78" s="17" t="s">
        <v>148</v>
      </c>
      <c r="C78" s="57">
        <v>0</v>
      </c>
      <c r="D78" s="55" t="str">
        <f t="shared" si="10"/>
        <v/>
      </c>
      <c r="E78" s="17"/>
    </row>
    <row r="79" spans="1:5">
      <c r="A79" s="60">
        <v>4330</v>
      </c>
      <c r="B79" s="48" t="s">
        <v>149</v>
      </c>
      <c r="C79" s="54">
        <v>0</v>
      </c>
      <c r="D79" s="55" t="str">
        <f t="shared" ref="D79:D80" si="11">IFERROR(C79/$C$79,"")</f>
        <v/>
      </c>
      <c r="E79" s="17"/>
    </row>
    <row r="80" spans="1:5">
      <c r="A80" s="61">
        <v>4331</v>
      </c>
      <c r="B80" s="17" t="s">
        <v>149</v>
      </c>
      <c r="C80" s="57">
        <v>0</v>
      </c>
      <c r="D80" s="55" t="str">
        <f t="shared" si="11"/>
        <v/>
      </c>
      <c r="E80" s="17"/>
    </row>
    <row r="81" spans="1:6">
      <c r="A81" s="60">
        <v>4340</v>
      </c>
      <c r="B81" s="48" t="s">
        <v>150</v>
      </c>
      <c r="C81" s="54">
        <v>0</v>
      </c>
      <c r="D81" s="55" t="str">
        <f t="shared" ref="D81:D82" si="12">IFERROR(C81/$C$81,"")</f>
        <v/>
      </c>
      <c r="E81" s="17"/>
    </row>
    <row r="82" spans="1:6">
      <c r="A82" s="61">
        <v>4341</v>
      </c>
      <c r="B82" s="17" t="s">
        <v>150</v>
      </c>
      <c r="C82" s="57">
        <v>0</v>
      </c>
      <c r="D82" s="55" t="str">
        <f t="shared" si="12"/>
        <v/>
      </c>
      <c r="E82" s="17"/>
    </row>
    <row r="83" spans="1:6">
      <c r="A83" s="60">
        <v>4390</v>
      </c>
      <c r="B83" s="48" t="s">
        <v>151</v>
      </c>
      <c r="C83" s="54">
        <v>0</v>
      </c>
      <c r="D83" s="55" t="str">
        <f t="shared" ref="D83:D90" si="13">IFERROR(C83/$C$83,"")</f>
        <v/>
      </c>
      <c r="E83" s="17"/>
    </row>
    <row r="84" spans="1:6">
      <c r="A84" s="61">
        <v>4392</v>
      </c>
      <c r="B84" s="17" t="s">
        <v>152</v>
      </c>
      <c r="C84" s="57">
        <v>0</v>
      </c>
      <c r="D84" s="55" t="str">
        <f t="shared" si="13"/>
        <v/>
      </c>
      <c r="E84" s="17"/>
    </row>
    <row r="85" spans="1:6">
      <c r="A85" s="61">
        <v>4393</v>
      </c>
      <c r="B85" s="17" t="s">
        <v>153</v>
      </c>
      <c r="C85" s="57">
        <v>0</v>
      </c>
      <c r="D85" s="55" t="str">
        <f t="shared" si="13"/>
        <v/>
      </c>
      <c r="E85" s="17"/>
    </row>
    <row r="86" spans="1:6">
      <c r="A86" s="61">
        <v>4394</v>
      </c>
      <c r="B86" s="17" t="s">
        <v>154</v>
      </c>
      <c r="C86" s="57">
        <v>0</v>
      </c>
      <c r="D86" s="55" t="str">
        <f t="shared" si="13"/>
        <v/>
      </c>
      <c r="E86" s="17"/>
    </row>
    <row r="87" spans="1:6">
      <c r="A87" s="61">
        <v>4395</v>
      </c>
      <c r="B87" s="17" t="s">
        <v>155</v>
      </c>
      <c r="C87" s="57">
        <v>0</v>
      </c>
      <c r="D87" s="55" t="str">
        <f t="shared" si="13"/>
        <v/>
      </c>
      <c r="E87" s="17"/>
    </row>
    <row r="88" spans="1:6">
      <c r="A88" s="61">
        <v>4396</v>
      </c>
      <c r="B88" s="17" t="s">
        <v>156</v>
      </c>
      <c r="C88" s="57">
        <v>0</v>
      </c>
      <c r="D88" s="55" t="str">
        <f t="shared" si="13"/>
        <v/>
      </c>
      <c r="E88" s="17"/>
    </row>
    <row r="89" spans="1:6">
      <c r="A89" s="61">
        <v>4397</v>
      </c>
      <c r="B89" s="17" t="s">
        <v>157</v>
      </c>
      <c r="C89" s="57">
        <v>0</v>
      </c>
      <c r="D89" s="55" t="str">
        <f t="shared" si="13"/>
        <v/>
      </c>
      <c r="E89" s="17"/>
    </row>
    <row r="90" spans="1:6">
      <c r="A90" s="61">
        <v>4399</v>
      </c>
      <c r="B90" s="17" t="s">
        <v>151</v>
      </c>
      <c r="C90" s="57">
        <v>0</v>
      </c>
      <c r="D90" s="55" t="str">
        <f t="shared" si="13"/>
        <v/>
      </c>
      <c r="E90" s="17"/>
    </row>
    <row r="91" spans="1:6">
      <c r="A91" s="42"/>
      <c r="B91" s="42"/>
      <c r="C91" s="42"/>
      <c r="D91" s="43"/>
      <c r="E91" s="42"/>
    </row>
    <row r="92" spans="1:6">
      <c r="A92" s="40" t="s">
        <v>158</v>
      </c>
      <c r="B92" s="40"/>
      <c r="C92" s="40"/>
      <c r="D92" s="41"/>
      <c r="E92" s="40"/>
    </row>
    <row r="93" spans="1:6">
      <c r="A93" s="44" t="s">
        <v>76</v>
      </c>
      <c r="B93" s="44" t="s">
        <v>77</v>
      </c>
      <c r="C93" s="45" t="s">
        <v>78</v>
      </c>
      <c r="D93" s="46" t="s">
        <v>79</v>
      </c>
      <c r="E93" s="45" t="s">
        <v>80</v>
      </c>
    </row>
    <row r="94" spans="1:6">
      <c r="A94" s="60">
        <v>5000</v>
      </c>
      <c r="B94" s="48" t="s">
        <v>15</v>
      </c>
      <c r="C94" s="54">
        <f>C95+C123+C181</f>
        <v>418209.87</v>
      </c>
      <c r="D94" s="55"/>
      <c r="E94" s="17"/>
      <c r="F94" s="62"/>
    </row>
    <row r="95" spans="1:6">
      <c r="A95" s="60">
        <v>5100</v>
      </c>
      <c r="B95" s="48" t="s">
        <v>159</v>
      </c>
      <c r="C95" s="54">
        <f>C96+C103+C113</f>
        <v>396050.82</v>
      </c>
      <c r="D95" s="55"/>
      <c r="E95" s="17"/>
    </row>
    <row r="96" spans="1:6">
      <c r="A96" s="60">
        <v>5110</v>
      </c>
      <c r="B96" s="48" t="s">
        <v>160</v>
      </c>
      <c r="C96" s="54">
        <f>SUM(C97:C102)</f>
        <v>292256.93</v>
      </c>
      <c r="D96" s="55">
        <f t="shared" ref="D96:D102" si="14">IFERROR(C96/$C$96,"")</f>
        <v>1</v>
      </c>
      <c r="E96" s="17"/>
    </row>
    <row r="97" spans="1:5">
      <c r="A97" s="61">
        <v>5111</v>
      </c>
      <c r="B97" s="17" t="s">
        <v>161</v>
      </c>
      <c r="C97" s="57">
        <v>0</v>
      </c>
      <c r="D97" s="55">
        <f t="shared" si="14"/>
        <v>0</v>
      </c>
      <c r="E97" s="17"/>
    </row>
    <row r="98" spans="1:5">
      <c r="A98" s="61">
        <v>5112</v>
      </c>
      <c r="B98" s="17" t="s">
        <v>162</v>
      </c>
      <c r="C98" s="57">
        <f>+[1]ACT!B28</f>
        <v>292256.93</v>
      </c>
      <c r="D98" s="55">
        <f t="shared" si="14"/>
        <v>1</v>
      </c>
      <c r="E98" s="17"/>
    </row>
    <row r="99" spans="1:5">
      <c r="A99" s="61">
        <v>5113</v>
      </c>
      <c r="B99" s="17" t="s">
        <v>163</v>
      </c>
      <c r="C99" s="57">
        <v>0</v>
      </c>
      <c r="D99" s="55">
        <f t="shared" si="14"/>
        <v>0</v>
      </c>
      <c r="E99" s="17"/>
    </row>
    <row r="100" spans="1:5">
      <c r="A100" s="61">
        <v>5114</v>
      </c>
      <c r="B100" s="17" t="s">
        <v>164</v>
      </c>
      <c r="C100" s="57">
        <v>0</v>
      </c>
      <c r="D100" s="55">
        <f t="shared" si="14"/>
        <v>0</v>
      </c>
      <c r="E100" s="17"/>
    </row>
    <row r="101" spans="1:5">
      <c r="A101" s="61">
        <v>5115</v>
      </c>
      <c r="B101" s="17" t="s">
        <v>165</v>
      </c>
      <c r="C101" s="57">
        <v>0</v>
      </c>
      <c r="D101" s="55">
        <f t="shared" si="14"/>
        <v>0</v>
      </c>
      <c r="E101" s="17"/>
    </row>
    <row r="102" spans="1:5">
      <c r="A102" s="61">
        <v>5116</v>
      </c>
      <c r="B102" s="17" t="s">
        <v>166</v>
      </c>
      <c r="C102" s="57">
        <v>0</v>
      </c>
      <c r="D102" s="55">
        <f t="shared" si="14"/>
        <v>0</v>
      </c>
      <c r="E102" s="17"/>
    </row>
    <row r="103" spans="1:5">
      <c r="A103" s="60">
        <v>5120</v>
      </c>
      <c r="B103" s="48" t="s">
        <v>167</v>
      </c>
      <c r="C103" s="54">
        <f>SUM(C104:C112)</f>
        <v>0</v>
      </c>
      <c r="D103" s="55" t="str">
        <f t="shared" ref="D103:D112" si="15">IFERROR(C103/$C$103,"")</f>
        <v/>
      </c>
      <c r="E103" s="17"/>
    </row>
    <row r="104" spans="1:5">
      <c r="A104" s="61">
        <v>5121</v>
      </c>
      <c r="B104" s="17" t="s">
        <v>168</v>
      </c>
      <c r="C104" s="57">
        <v>0</v>
      </c>
      <c r="D104" s="55" t="str">
        <f t="shared" si="15"/>
        <v/>
      </c>
      <c r="E104" s="17"/>
    </row>
    <row r="105" spans="1:5">
      <c r="A105" s="61">
        <v>5122</v>
      </c>
      <c r="B105" s="17" t="s">
        <v>169</v>
      </c>
      <c r="C105" s="57">
        <v>0</v>
      </c>
      <c r="D105" s="55" t="str">
        <f t="shared" si="15"/>
        <v/>
      </c>
      <c r="E105" s="17"/>
    </row>
    <row r="106" spans="1:5">
      <c r="A106" s="61">
        <v>5123</v>
      </c>
      <c r="B106" s="17" t="s">
        <v>170</v>
      </c>
      <c r="C106" s="57">
        <v>0</v>
      </c>
      <c r="D106" s="55" t="str">
        <f t="shared" si="15"/>
        <v/>
      </c>
      <c r="E106" s="17"/>
    </row>
    <row r="107" spans="1:5">
      <c r="A107" s="61">
        <v>5124</v>
      </c>
      <c r="B107" s="17" t="s">
        <v>171</v>
      </c>
      <c r="C107" s="57">
        <v>0</v>
      </c>
      <c r="D107" s="55" t="str">
        <f t="shared" si="15"/>
        <v/>
      </c>
      <c r="E107" s="17"/>
    </row>
    <row r="108" spans="1:5">
      <c r="A108" s="61">
        <v>5125</v>
      </c>
      <c r="B108" s="17" t="s">
        <v>172</v>
      </c>
      <c r="C108" s="57">
        <v>0</v>
      </c>
      <c r="D108" s="55" t="str">
        <f t="shared" si="15"/>
        <v/>
      </c>
      <c r="E108" s="17"/>
    </row>
    <row r="109" spans="1:5">
      <c r="A109" s="61">
        <v>5126</v>
      </c>
      <c r="B109" s="17" t="s">
        <v>173</v>
      </c>
      <c r="C109" s="57">
        <v>0</v>
      </c>
      <c r="D109" s="55" t="str">
        <f t="shared" si="15"/>
        <v/>
      </c>
      <c r="E109" s="17"/>
    </row>
    <row r="110" spans="1:5">
      <c r="A110" s="61">
        <v>5127</v>
      </c>
      <c r="B110" s="17" t="s">
        <v>174</v>
      </c>
      <c r="C110" s="57">
        <v>0</v>
      </c>
      <c r="D110" s="55" t="str">
        <f t="shared" si="15"/>
        <v/>
      </c>
      <c r="E110" s="17"/>
    </row>
    <row r="111" spans="1:5">
      <c r="A111" s="61">
        <v>5128</v>
      </c>
      <c r="B111" s="17" t="s">
        <v>175</v>
      </c>
      <c r="C111" s="57">
        <v>0</v>
      </c>
      <c r="D111" s="55" t="str">
        <f t="shared" si="15"/>
        <v/>
      </c>
      <c r="E111" s="17"/>
    </row>
    <row r="112" spans="1:5">
      <c r="A112" s="61">
        <v>5129</v>
      </c>
      <c r="B112" s="17" t="s">
        <v>176</v>
      </c>
      <c r="C112" s="57">
        <v>0</v>
      </c>
      <c r="D112" s="55" t="str">
        <f t="shared" si="15"/>
        <v/>
      </c>
      <c r="E112" s="17"/>
    </row>
    <row r="113" spans="1:5">
      <c r="A113" s="60">
        <v>5130</v>
      </c>
      <c r="B113" s="48" t="s">
        <v>177</v>
      </c>
      <c r="C113" s="54">
        <f>SUM(C114:C122)</f>
        <v>103793.89</v>
      </c>
      <c r="D113" s="55">
        <f t="shared" ref="D113:D122" si="16">IFERROR(C113/$C$113,"")</f>
        <v>1</v>
      </c>
      <c r="E113" s="17"/>
    </row>
    <row r="114" spans="1:5">
      <c r="A114" s="61">
        <v>5131</v>
      </c>
      <c r="B114" s="17" t="s">
        <v>178</v>
      </c>
      <c r="C114" s="57">
        <v>9158</v>
      </c>
      <c r="D114" s="55">
        <f t="shared" si="16"/>
        <v>8.8232553958619342E-2</v>
      </c>
      <c r="E114" s="17"/>
    </row>
    <row r="115" spans="1:5">
      <c r="A115" s="61">
        <v>5132</v>
      </c>
      <c r="B115" s="17" t="s">
        <v>179</v>
      </c>
      <c r="C115" s="57">
        <v>0</v>
      </c>
      <c r="D115" s="55">
        <f t="shared" si="16"/>
        <v>0</v>
      </c>
      <c r="E115" s="17"/>
    </row>
    <row r="116" spans="1:5">
      <c r="A116" s="61">
        <v>5133</v>
      </c>
      <c r="B116" s="17" t="s">
        <v>180</v>
      </c>
      <c r="C116" s="57">
        <v>16667.099999999999</v>
      </c>
      <c r="D116" s="55">
        <f t="shared" si="16"/>
        <v>0.16057881634458443</v>
      </c>
      <c r="E116" s="17"/>
    </row>
    <row r="117" spans="1:5">
      <c r="A117" s="61">
        <v>5134</v>
      </c>
      <c r="B117" s="17" t="s">
        <v>181</v>
      </c>
      <c r="C117" s="57">
        <v>44644.480000000003</v>
      </c>
      <c r="D117" s="55">
        <f t="shared" si="16"/>
        <v>0.43012628199983644</v>
      </c>
      <c r="E117" s="17"/>
    </row>
    <row r="118" spans="1:5">
      <c r="A118" s="61">
        <v>5135</v>
      </c>
      <c r="B118" s="17" t="s">
        <v>182</v>
      </c>
      <c r="C118" s="57">
        <v>24556.31</v>
      </c>
      <c r="D118" s="55">
        <f t="shared" si="16"/>
        <v>0.23658724034719195</v>
      </c>
      <c r="E118" s="17"/>
    </row>
    <row r="119" spans="1:5">
      <c r="A119" s="61">
        <v>5136</v>
      </c>
      <c r="B119" s="17" t="s">
        <v>183</v>
      </c>
      <c r="C119" s="57">
        <v>0</v>
      </c>
      <c r="D119" s="55">
        <f t="shared" si="16"/>
        <v>0</v>
      </c>
      <c r="E119" s="17"/>
    </row>
    <row r="120" spans="1:5">
      <c r="A120" s="61">
        <v>5137</v>
      </c>
      <c r="B120" s="17" t="s">
        <v>184</v>
      </c>
      <c r="C120" s="57">
        <v>0</v>
      </c>
      <c r="D120" s="55">
        <f t="shared" si="16"/>
        <v>0</v>
      </c>
      <c r="E120" s="17"/>
    </row>
    <row r="121" spans="1:5">
      <c r="A121" s="61">
        <v>5138</v>
      </c>
      <c r="B121" s="17" t="s">
        <v>185</v>
      </c>
      <c r="C121" s="57">
        <v>0</v>
      </c>
      <c r="D121" s="55">
        <f t="shared" si="16"/>
        <v>0</v>
      </c>
      <c r="E121" s="17"/>
    </row>
    <row r="122" spans="1:5">
      <c r="A122" s="61">
        <v>5139</v>
      </c>
      <c r="B122" s="17" t="s">
        <v>186</v>
      </c>
      <c r="C122" s="57">
        <v>8768</v>
      </c>
      <c r="D122" s="55">
        <f t="shared" si="16"/>
        <v>8.4475107349767889E-2</v>
      </c>
      <c r="E122" s="17"/>
    </row>
    <row r="123" spans="1:5">
      <c r="A123" s="60">
        <v>5200</v>
      </c>
      <c r="B123" s="48" t="s">
        <v>187</v>
      </c>
      <c r="C123" s="54">
        <v>0</v>
      </c>
      <c r="D123" s="55"/>
      <c r="E123" s="17"/>
    </row>
    <row r="124" spans="1:5">
      <c r="A124" s="60">
        <v>5210</v>
      </c>
      <c r="B124" s="48" t="s">
        <v>188</v>
      </c>
      <c r="C124" s="54">
        <v>0</v>
      </c>
      <c r="D124" s="55" t="str">
        <f t="shared" ref="D124:D126" si="17">IFERROR(C124/$C$124,"")</f>
        <v/>
      </c>
      <c r="E124" s="17"/>
    </row>
    <row r="125" spans="1:5">
      <c r="A125" s="61">
        <v>5211</v>
      </c>
      <c r="B125" s="17" t="s">
        <v>189</v>
      </c>
      <c r="C125" s="57">
        <v>0</v>
      </c>
      <c r="D125" s="55" t="str">
        <f t="shared" si="17"/>
        <v/>
      </c>
      <c r="E125" s="17"/>
    </row>
    <row r="126" spans="1:5">
      <c r="A126" s="61">
        <v>5212</v>
      </c>
      <c r="B126" s="17" t="s">
        <v>190</v>
      </c>
      <c r="C126" s="57">
        <v>0</v>
      </c>
      <c r="D126" s="55" t="str">
        <f t="shared" si="17"/>
        <v/>
      </c>
      <c r="E126" s="17"/>
    </row>
    <row r="127" spans="1:5">
      <c r="A127" s="60">
        <v>5220</v>
      </c>
      <c r="B127" s="48" t="s">
        <v>191</v>
      </c>
      <c r="C127" s="54">
        <v>0</v>
      </c>
      <c r="D127" s="55" t="str">
        <f t="shared" ref="D127:D129" si="18">IFERROR(C127/$C$127,"")</f>
        <v/>
      </c>
      <c r="E127" s="17"/>
    </row>
    <row r="128" spans="1:5">
      <c r="A128" s="61">
        <v>5221</v>
      </c>
      <c r="B128" s="17" t="s">
        <v>192</v>
      </c>
      <c r="C128" s="57">
        <v>0</v>
      </c>
      <c r="D128" s="55" t="str">
        <f t="shared" si="18"/>
        <v/>
      </c>
      <c r="E128" s="17"/>
    </row>
    <row r="129" spans="1:5">
      <c r="A129" s="61">
        <v>5222</v>
      </c>
      <c r="B129" s="17" t="s">
        <v>193</v>
      </c>
      <c r="C129" s="57">
        <v>0</v>
      </c>
      <c r="D129" s="55" t="str">
        <f t="shared" si="18"/>
        <v/>
      </c>
      <c r="E129" s="17"/>
    </row>
    <row r="130" spans="1:5">
      <c r="A130" s="60">
        <v>5230</v>
      </c>
      <c r="B130" s="48" t="s">
        <v>136</v>
      </c>
      <c r="C130" s="54">
        <v>0</v>
      </c>
      <c r="D130" s="55" t="str">
        <f t="shared" ref="D130:D132" si="19">IFERROR(C130/$C$130,"")</f>
        <v/>
      </c>
      <c r="E130" s="17"/>
    </row>
    <row r="131" spans="1:5">
      <c r="A131" s="61">
        <v>5231</v>
      </c>
      <c r="B131" s="17" t="s">
        <v>194</v>
      </c>
      <c r="C131" s="57">
        <v>0</v>
      </c>
      <c r="D131" s="55" t="str">
        <f t="shared" si="19"/>
        <v/>
      </c>
      <c r="E131" s="17"/>
    </row>
    <row r="132" spans="1:5">
      <c r="A132" s="61">
        <v>5232</v>
      </c>
      <c r="B132" s="17" t="s">
        <v>195</v>
      </c>
      <c r="C132" s="57">
        <v>0</v>
      </c>
      <c r="D132" s="55" t="str">
        <f t="shared" si="19"/>
        <v/>
      </c>
      <c r="E132" s="17"/>
    </row>
    <row r="133" spans="1:5">
      <c r="A133" s="60">
        <v>5240</v>
      </c>
      <c r="B133" s="48" t="s">
        <v>196</v>
      </c>
      <c r="C133" s="54">
        <v>0</v>
      </c>
      <c r="D133" s="55" t="str">
        <f t="shared" ref="D133:D137" si="20">IFERROR(C133/$C$133,"")</f>
        <v/>
      </c>
      <c r="E133" s="17"/>
    </row>
    <row r="134" spans="1:5">
      <c r="A134" s="61">
        <v>5241</v>
      </c>
      <c r="B134" s="17" t="s">
        <v>197</v>
      </c>
      <c r="C134" s="57">
        <v>0</v>
      </c>
      <c r="D134" s="55" t="str">
        <f t="shared" si="20"/>
        <v/>
      </c>
      <c r="E134" s="17"/>
    </row>
    <row r="135" spans="1:5">
      <c r="A135" s="61">
        <v>5242</v>
      </c>
      <c r="B135" s="17" t="s">
        <v>198</v>
      </c>
      <c r="C135" s="57">
        <v>0</v>
      </c>
      <c r="D135" s="55" t="str">
        <f t="shared" si="20"/>
        <v/>
      </c>
      <c r="E135" s="17"/>
    </row>
    <row r="136" spans="1:5">
      <c r="A136" s="61">
        <v>5243</v>
      </c>
      <c r="B136" s="17" t="s">
        <v>199</v>
      </c>
      <c r="C136" s="57">
        <v>0</v>
      </c>
      <c r="D136" s="55" t="str">
        <f t="shared" si="20"/>
        <v/>
      </c>
      <c r="E136" s="17"/>
    </row>
    <row r="137" spans="1:5">
      <c r="A137" s="61">
        <v>5244</v>
      </c>
      <c r="B137" s="17" t="s">
        <v>200</v>
      </c>
      <c r="C137" s="57">
        <v>0</v>
      </c>
      <c r="D137" s="55" t="str">
        <f t="shared" si="20"/>
        <v/>
      </c>
      <c r="E137" s="17"/>
    </row>
    <row r="138" spans="1:5">
      <c r="A138" s="60">
        <v>5250</v>
      </c>
      <c r="B138" s="48" t="s">
        <v>137</v>
      </c>
      <c r="C138" s="54">
        <v>0</v>
      </c>
      <c r="D138" s="55" t="str">
        <f t="shared" ref="D138:D141" si="21">IFERROR(C138/$C$138,"")</f>
        <v/>
      </c>
      <c r="E138" s="17"/>
    </row>
    <row r="139" spans="1:5">
      <c r="A139" s="61">
        <v>5251</v>
      </c>
      <c r="B139" s="17" t="s">
        <v>201</v>
      </c>
      <c r="C139" s="57">
        <v>0</v>
      </c>
      <c r="D139" s="55" t="str">
        <f t="shared" si="21"/>
        <v/>
      </c>
      <c r="E139" s="17"/>
    </row>
    <row r="140" spans="1:5">
      <c r="A140" s="61">
        <v>5252</v>
      </c>
      <c r="B140" s="17" t="s">
        <v>202</v>
      </c>
      <c r="C140" s="57">
        <v>0</v>
      </c>
      <c r="D140" s="55" t="str">
        <f t="shared" si="21"/>
        <v/>
      </c>
      <c r="E140" s="17"/>
    </row>
    <row r="141" spans="1:5">
      <c r="A141" s="61">
        <v>5259</v>
      </c>
      <c r="B141" s="17" t="s">
        <v>203</v>
      </c>
      <c r="C141" s="57">
        <v>0</v>
      </c>
      <c r="D141" s="55" t="str">
        <f t="shared" si="21"/>
        <v/>
      </c>
      <c r="E141" s="17"/>
    </row>
    <row r="142" spans="1:5">
      <c r="A142" s="60">
        <v>5260</v>
      </c>
      <c r="B142" s="48" t="s">
        <v>204</v>
      </c>
      <c r="C142" s="54">
        <v>0</v>
      </c>
      <c r="D142" s="55" t="str">
        <f t="shared" ref="D142:D144" si="22">IFERROR(C142/$C$142,"")</f>
        <v/>
      </c>
      <c r="E142" s="17"/>
    </row>
    <row r="143" spans="1:5">
      <c r="A143" s="61">
        <v>5261</v>
      </c>
      <c r="B143" s="17" t="s">
        <v>205</v>
      </c>
      <c r="C143" s="57">
        <v>0</v>
      </c>
      <c r="D143" s="55" t="str">
        <f t="shared" si="22"/>
        <v/>
      </c>
      <c r="E143" s="17"/>
    </row>
    <row r="144" spans="1:5">
      <c r="A144" s="61">
        <v>5262</v>
      </c>
      <c r="B144" s="17" t="s">
        <v>206</v>
      </c>
      <c r="C144" s="57">
        <v>0</v>
      </c>
      <c r="D144" s="55" t="str">
        <f t="shared" si="22"/>
        <v/>
      </c>
      <c r="E144" s="17"/>
    </row>
    <row r="145" spans="1:5">
      <c r="A145" s="60">
        <v>5270</v>
      </c>
      <c r="B145" s="48" t="s">
        <v>207</v>
      </c>
      <c r="C145" s="54">
        <v>0</v>
      </c>
      <c r="D145" s="55" t="str">
        <f t="shared" ref="D145:D146" si="23">IFERROR(C145/$C$145,"")</f>
        <v/>
      </c>
      <c r="E145" s="17"/>
    </row>
    <row r="146" spans="1:5">
      <c r="A146" s="61">
        <v>5271</v>
      </c>
      <c r="B146" s="17" t="s">
        <v>208</v>
      </c>
      <c r="C146" s="57">
        <v>0</v>
      </c>
      <c r="D146" s="55" t="str">
        <f t="shared" si="23"/>
        <v/>
      </c>
      <c r="E146" s="17"/>
    </row>
    <row r="147" spans="1:5">
      <c r="A147" s="60">
        <v>5280</v>
      </c>
      <c r="B147" s="48" t="s">
        <v>209</v>
      </c>
      <c r="C147" s="54">
        <v>0</v>
      </c>
      <c r="D147" s="55" t="str">
        <f t="shared" ref="D147:D152" si="24">IFERROR(C147/$C$147,"")</f>
        <v/>
      </c>
      <c r="E147" s="17"/>
    </row>
    <row r="148" spans="1:5">
      <c r="A148" s="61">
        <v>5281</v>
      </c>
      <c r="B148" s="17" t="s">
        <v>210</v>
      </c>
      <c r="C148" s="57">
        <v>0</v>
      </c>
      <c r="D148" s="55" t="str">
        <f t="shared" si="24"/>
        <v/>
      </c>
      <c r="E148" s="17"/>
    </row>
    <row r="149" spans="1:5">
      <c r="A149" s="61">
        <v>5282</v>
      </c>
      <c r="B149" s="17" t="s">
        <v>211</v>
      </c>
      <c r="C149" s="57">
        <v>0</v>
      </c>
      <c r="D149" s="55" t="str">
        <f t="shared" si="24"/>
        <v/>
      </c>
      <c r="E149" s="17"/>
    </row>
    <row r="150" spans="1:5">
      <c r="A150" s="61">
        <v>5283</v>
      </c>
      <c r="B150" s="17" t="s">
        <v>212</v>
      </c>
      <c r="C150" s="57">
        <v>0</v>
      </c>
      <c r="D150" s="55" t="str">
        <f t="shared" si="24"/>
        <v/>
      </c>
      <c r="E150" s="17"/>
    </row>
    <row r="151" spans="1:5">
      <c r="A151" s="61">
        <v>5284</v>
      </c>
      <c r="B151" s="17" t="s">
        <v>213</v>
      </c>
      <c r="C151" s="57">
        <v>0</v>
      </c>
      <c r="D151" s="55" t="str">
        <f t="shared" si="24"/>
        <v/>
      </c>
      <c r="E151" s="17"/>
    </row>
    <row r="152" spans="1:5">
      <c r="A152" s="61">
        <v>5285</v>
      </c>
      <c r="B152" s="17" t="s">
        <v>214</v>
      </c>
      <c r="C152" s="57">
        <v>0</v>
      </c>
      <c r="D152" s="55" t="str">
        <f t="shared" si="24"/>
        <v/>
      </c>
      <c r="E152" s="17"/>
    </row>
    <row r="153" spans="1:5">
      <c r="A153" s="60">
        <v>5290</v>
      </c>
      <c r="B153" s="48" t="s">
        <v>215</v>
      </c>
      <c r="C153" s="54">
        <v>0</v>
      </c>
      <c r="D153" s="55" t="str">
        <f t="shared" ref="D153:D155" si="25">IFERROR(C153/$C$153,"")</f>
        <v/>
      </c>
      <c r="E153" s="17"/>
    </row>
    <row r="154" spans="1:5">
      <c r="A154" s="61">
        <v>5291</v>
      </c>
      <c r="B154" s="17" t="s">
        <v>216</v>
      </c>
      <c r="C154" s="57">
        <v>0</v>
      </c>
      <c r="D154" s="55" t="str">
        <f t="shared" si="25"/>
        <v/>
      </c>
      <c r="E154" s="17"/>
    </row>
    <row r="155" spans="1:5">
      <c r="A155" s="61">
        <v>5292</v>
      </c>
      <c r="B155" s="17" t="s">
        <v>217</v>
      </c>
      <c r="C155" s="57">
        <v>0</v>
      </c>
      <c r="D155" s="55" t="str">
        <f t="shared" si="25"/>
        <v/>
      </c>
      <c r="E155" s="17"/>
    </row>
    <row r="156" spans="1:5">
      <c r="A156" s="60">
        <v>5300</v>
      </c>
      <c r="B156" s="48" t="s">
        <v>218</v>
      </c>
      <c r="C156" s="54">
        <v>0</v>
      </c>
      <c r="D156" s="55"/>
      <c r="E156" s="17"/>
    </row>
    <row r="157" spans="1:5">
      <c r="A157" s="60">
        <v>5310</v>
      </c>
      <c r="B157" s="48" t="s">
        <v>129</v>
      </c>
      <c r="C157" s="54">
        <v>0</v>
      </c>
      <c r="D157" s="55" t="str">
        <f t="shared" ref="D157:D159" si="26">IFERROR(C157/$C$157,"")</f>
        <v/>
      </c>
      <c r="E157" s="17"/>
    </row>
    <row r="158" spans="1:5">
      <c r="A158" s="61">
        <v>5311</v>
      </c>
      <c r="B158" s="17" t="s">
        <v>219</v>
      </c>
      <c r="C158" s="57">
        <v>0</v>
      </c>
      <c r="D158" s="55" t="str">
        <f t="shared" si="26"/>
        <v/>
      </c>
      <c r="E158" s="17"/>
    </row>
    <row r="159" spans="1:5">
      <c r="A159" s="61">
        <v>5312</v>
      </c>
      <c r="B159" s="17" t="s">
        <v>220</v>
      </c>
      <c r="C159" s="57">
        <v>0</v>
      </c>
      <c r="D159" s="55" t="str">
        <f t="shared" si="26"/>
        <v/>
      </c>
      <c r="E159" s="17"/>
    </row>
    <row r="160" spans="1:5">
      <c r="A160" s="60">
        <v>5320</v>
      </c>
      <c r="B160" s="48" t="s">
        <v>130</v>
      </c>
      <c r="C160" s="54">
        <v>0</v>
      </c>
      <c r="D160" s="55" t="str">
        <f t="shared" ref="D160:D162" si="27">IFERROR(C160/$C$160,"")</f>
        <v/>
      </c>
      <c r="E160" s="17"/>
    </row>
    <row r="161" spans="1:5">
      <c r="A161" s="61">
        <v>5321</v>
      </c>
      <c r="B161" s="17" t="s">
        <v>221</v>
      </c>
      <c r="C161" s="57">
        <v>0</v>
      </c>
      <c r="D161" s="55" t="str">
        <f t="shared" si="27"/>
        <v/>
      </c>
      <c r="E161" s="17"/>
    </row>
    <row r="162" spans="1:5">
      <c r="A162" s="61">
        <v>5322</v>
      </c>
      <c r="B162" s="17" t="s">
        <v>222</v>
      </c>
      <c r="C162" s="57">
        <v>0</v>
      </c>
      <c r="D162" s="55" t="str">
        <f t="shared" si="27"/>
        <v/>
      </c>
      <c r="E162" s="17"/>
    </row>
    <row r="163" spans="1:5">
      <c r="A163" s="60">
        <v>5330</v>
      </c>
      <c r="B163" s="48" t="s">
        <v>131</v>
      </c>
      <c r="C163" s="54">
        <v>0</v>
      </c>
      <c r="D163" s="55" t="str">
        <f t="shared" ref="D163:D165" si="28">IFERROR(C163/$C$163,"")</f>
        <v/>
      </c>
      <c r="E163" s="17"/>
    </row>
    <row r="164" spans="1:5">
      <c r="A164" s="61">
        <v>5331</v>
      </c>
      <c r="B164" s="17" t="s">
        <v>223</v>
      </c>
      <c r="C164" s="57">
        <v>0</v>
      </c>
      <c r="D164" s="55" t="str">
        <f t="shared" si="28"/>
        <v/>
      </c>
      <c r="E164" s="17"/>
    </row>
    <row r="165" spans="1:5">
      <c r="A165" s="61">
        <v>5332</v>
      </c>
      <c r="B165" s="17" t="s">
        <v>224</v>
      </c>
      <c r="C165" s="57">
        <v>0</v>
      </c>
      <c r="D165" s="55" t="str">
        <f t="shared" si="28"/>
        <v/>
      </c>
      <c r="E165" s="17"/>
    </row>
    <row r="166" spans="1:5">
      <c r="A166" s="60">
        <v>5400</v>
      </c>
      <c r="B166" s="48" t="s">
        <v>225</v>
      </c>
      <c r="C166" s="54">
        <v>0</v>
      </c>
      <c r="D166" s="55"/>
      <c r="E166" s="17"/>
    </row>
    <row r="167" spans="1:5">
      <c r="A167" s="60">
        <v>5410</v>
      </c>
      <c r="B167" s="48" t="s">
        <v>226</v>
      </c>
      <c r="C167" s="54">
        <v>0</v>
      </c>
      <c r="D167" s="55" t="str">
        <f t="shared" ref="D167:D169" si="29">IFERROR(C167/$C$167,"")</f>
        <v/>
      </c>
      <c r="E167" s="17"/>
    </row>
    <row r="168" spans="1:5">
      <c r="A168" s="61">
        <v>5411</v>
      </c>
      <c r="B168" s="17" t="s">
        <v>227</v>
      </c>
      <c r="C168" s="57">
        <v>0</v>
      </c>
      <c r="D168" s="55" t="str">
        <f t="shared" si="29"/>
        <v/>
      </c>
      <c r="E168" s="17"/>
    </row>
    <row r="169" spans="1:5">
      <c r="A169" s="61">
        <v>5412</v>
      </c>
      <c r="B169" s="17" t="s">
        <v>228</v>
      </c>
      <c r="C169" s="57">
        <v>0</v>
      </c>
      <c r="D169" s="55" t="str">
        <f t="shared" si="29"/>
        <v/>
      </c>
      <c r="E169" s="17"/>
    </row>
    <row r="170" spans="1:5">
      <c r="A170" s="60">
        <v>5420</v>
      </c>
      <c r="B170" s="48" t="s">
        <v>229</v>
      </c>
      <c r="C170" s="54">
        <v>0</v>
      </c>
      <c r="D170" s="55" t="str">
        <f t="shared" ref="D170:D172" si="30">IFERROR(C170/$C$170,"")</f>
        <v/>
      </c>
      <c r="E170" s="17"/>
    </row>
    <row r="171" spans="1:5">
      <c r="A171" s="61">
        <v>5421</v>
      </c>
      <c r="B171" s="17" t="s">
        <v>230</v>
      </c>
      <c r="C171" s="57">
        <v>0</v>
      </c>
      <c r="D171" s="55" t="str">
        <f t="shared" si="30"/>
        <v/>
      </c>
      <c r="E171" s="17"/>
    </row>
    <row r="172" spans="1:5">
      <c r="A172" s="61">
        <v>5422</v>
      </c>
      <c r="B172" s="17" t="s">
        <v>231</v>
      </c>
      <c r="C172" s="57">
        <v>0</v>
      </c>
      <c r="D172" s="55" t="str">
        <f t="shared" si="30"/>
        <v/>
      </c>
      <c r="E172" s="17"/>
    </row>
    <row r="173" spans="1:5">
      <c r="A173" s="60">
        <v>5430</v>
      </c>
      <c r="B173" s="48" t="s">
        <v>232</v>
      </c>
      <c r="C173" s="54">
        <v>0</v>
      </c>
      <c r="D173" s="55" t="str">
        <f t="shared" ref="D173:D175" si="31">IFERROR(C173/$C$173,"")</f>
        <v/>
      </c>
      <c r="E173" s="17"/>
    </row>
    <row r="174" spans="1:5">
      <c r="A174" s="61">
        <v>5431</v>
      </c>
      <c r="B174" s="17" t="s">
        <v>233</v>
      </c>
      <c r="C174" s="57">
        <v>0</v>
      </c>
      <c r="D174" s="55" t="str">
        <f t="shared" si="31"/>
        <v/>
      </c>
      <c r="E174" s="17"/>
    </row>
    <row r="175" spans="1:5">
      <c r="A175" s="61">
        <v>5432</v>
      </c>
      <c r="B175" s="17" t="s">
        <v>234</v>
      </c>
      <c r="C175" s="57">
        <v>0</v>
      </c>
      <c r="D175" s="55" t="str">
        <f t="shared" si="31"/>
        <v/>
      </c>
      <c r="E175" s="17"/>
    </row>
    <row r="176" spans="1:5">
      <c r="A176" s="60">
        <v>5440</v>
      </c>
      <c r="B176" s="48" t="s">
        <v>235</v>
      </c>
      <c r="C176" s="54">
        <v>0</v>
      </c>
      <c r="D176" s="55" t="str">
        <f t="shared" ref="D176:D177" si="32">IFERROR(C176/$C$176,"")</f>
        <v/>
      </c>
      <c r="E176" s="17"/>
    </row>
    <row r="177" spans="1:5">
      <c r="A177" s="61">
        <v>5441</v>
      </c>
      <c r="B177" s="17" t="s">
        <v>235</v>
      </c>
      <c r="C177" s="57">
        <v>0</v>
      </c>
      <c r="D177" s="55" t="str">
        <f t="shared" si="32"/>
        <v/>
      </c>
      <c r="E177" s="17"/>
    </row>
    <row r="178" spans="1:5">
      <c r="A178" s="60">
        <v>5450</v>
      </c>
      <c r="B178" s="48" t="s">
        <v>236</v>
      </c>
      <c r="C178" s="54">
        <v>0</v>
      </c>
      <c r="D178" s="55" t="str">
        <f t="shared" ref="D178:D180" si="33">IFERROR(C178/$C$178,"")</f>
        <v/>
      </c>
      <c r="E178" s="17"/>
    </row>
    <row r="179" spans="1:5">
      <c r="A179" s="61">
        <v>5451</v>
      </c>
      <c r="B179" s="17" t="s">
        <v>237</v>
      </c>
      <c r="C179" s="57">
        <v>0</v>
      </c>
      <c r="D179" s="55" t="str">
        <f t="shared" si="33"/>
        <v/>
      </c>
      <c r="E179" s="17"/>
    </row>
    <row r="180" spans="1:5">
      <c r="A180" s="61">
        <v>5452</v>
      </c>
      <c r="B180" s="17" t="s">
        <v>238</v>
      </c>
      <c r="C180" s="57">
        <v>0</v>
      </c>
      <c r="D180" s="55" t="str">
        <f t="shared" si="33"/>
        <v/>
      </c>
      <c r="E180" s="17"/>
    </row>
    <row r="181" spans="1:5">
      <c r="A181" s="60">
        <v>5500</v>
      </c>
      <c r="B181" s="48" t="s">
        <v>239</v>
      </c>
      <c r="C181" s="54">
        <f>SUM(C182:C212)</f>
        <v>22159.05</v>
      </c>
      <c r="D181" s="55"/>
      <c r="E181" s="17"/>
    </row>
    <row r="182" spans="1:5">
      <c r="A182" s="60">
        <v>5510</v>
      </c>
      <c r="B182" s="48" t="s">
        <v>240</v>
      </c>
      <c r="C182" s="54">
        <v>0</v>
      </c>
      <c r="D182" s="55" t="str">
        <f t="shared" ref="D182:D190" si="34">IFERROR(C182/$C$182,"")</f>
        <v/>
      </c>
      <c r="E182" s="17"/>
    </row>
    <row r="183" spans="1:5">
      <c r="A183" s="61">
        <v>5511</v>
      </c>
      <c r="B183" s="17" t="s">
        <v>241</v>
      </c>
      <c r="C183" s="57">
        <v>0</v>
      </c>
      <c r="D183" s="55" t="str">
        <f t="shared" si="34"/>
        <v/>
      </c>
      <c r="E183" s="17"/>
    </row>
    <row r="184" spans="1:5">
      <c r="A184" s="61">
        <v>5512</v>
      </c>
      <c r="B184" s="17" t="s">
        <v>242</v>
      </c>
      <c r="C184" s="57">
        <v>0</v>
      </c>
      <c r="D184" s="55" t="str">
        <f t="shared" si="34"/>
        <v/>
      </c>
      <c r="E184" s="17"/>
    </row>
    <row r="185" spans="1:5">
      <c r="A185" s="61">
        <v>5513</v>
      </c>
      <c r="B185" s="17" t="s">
        <v>243</v>
      </c>
      <c r="C185" s="57">
        <v>0</v>
      </c>
      <c r="D185" s="55" t="str">
        <f t="shared" si="34"/>
        <v/>
      </c>
      <c r="E185" s="17"/>
    </row>
    <row r="186" spans="1:5">
      <c r="A186" s="61">
        <v>5514</v>
      </c>
      <c r="B186" s="17" t="s">
        <v>244</v>
      </c>
      <c r="C186" s="57">
        <v>0</v>
      </c>
      <c r="D186" s="55" t="str">
        <f t="shared" si="34"/>
        <v/>
      </c>
      <c r="E186" s="17"/>
    </row>
    <row r="187" spans="1:5">
      <c r="A187" s="61">
        <v>5515</v>
      </c>
      <c r="B187" s="17" t="s">
        <v>245</v>
      </c>
      <c r="C187" s="57">
        <v>22159.05</v>
      </c>
      <c r="D187" s="55" t="str">
        <f t="shared" si="34"/>
        <v/>
      </c>
      <c r="E187" s="17"/>
    </row>
    <row r="188" spans="1:5">
      <c r="A188" s="61">
        <v>5516</v>
      </c>
      <c r="B188" s="17" t="s">
        <v>246</v>
      </c>
      <c r="C188" s="57">
        <v>0</v>
      </c>
      <c r="D188" s="55" t="str">
        <f t="shared" si="34"/>
        <v/>
      </c>
      <c r="E188" s="17"/>
    </row>
    <row r="189" spans="1:5">
      <c r="A189" s="61">
        <v>5517</v>
      </c>
      <c r="B189" s="17" t="s">
        <v>247</v>
      </c>
      <c r="C189" s="57">
        <v>0</v>
      </c>
      <c r="D189" s="55" t="str">
        <f t="shared" si="34"/>
        <v/>
      </c>
      <c r="E189" s="17"/>
    </row>
    <row r="190" spans="1:5">
      <c r="A190" s="61">
        <v>5518</v>
      </c>
      <c r="B190" s="17" t="s">
        <v>248</v>
      </c>
      <c r="C190" s="57">
        <v>0</v>
      </c>
      <c r="D190" s="55" t="str">
        <f t="shared" si="34"/>
        <v/>
      </c>
      <c r="E190" s="17"/>
    </row>
    <row r="191" spans="1:5">
      <c r="A191" s="60">
        <v>5520</v>
      </c>
      <c r="B191" s="48" t="s">
        <v>249</v>
      </c>
      <c r="C191" s="54">
        <v>0</v>
      </c>
      <c r="D191" s="55" t="str">
        <f t="shared" ref="D191:D193" si="35">IFERROR(C191/$C$191,"")</f>
        <v/>
      </c>
      <c r="E191" s="17"/>
    </row>
    <row r="192" spans="1:5">
      <c r="A192" s="61">
        <v>5521</v>
      </c>
      <c r="B192" s="17" t="s">
        <v>250</v>
      </c>
      <c r="C192" s="57">
        <v>0</v>
      </c>
      <c r="D192" s="55" t="str">
        <f t="shared" si="35"/>
        <v/>
      </c>
      <c r="E192" s="17"/>
    </row>
    <row r="193" spans="1:5">
      <c r="A193" s="61">
        <v>5522</v>
      </c>
      <c r="B193" s="17" t="s">
        <v>251</v>
      </c>
      <c r="C193" s="57">
        <v>0</v>
      </c>
      <c r="D193" s="55" t="str">
        <f t="shared" si="35"/>
        <v/>
      </c>
      <c r="E193" s="17"/>
    </row>
    <row r="194" spans="1:5">
      <c r="A194" s="60">
        <v>5530</v>
      </c>
      <c r="B194" s="48" t="s">
        <v>252</v>
      </c>
      <c r="C194" s="54">
        <v>0</v>
      </c>
      <c r="D194" s="55" t="str">
        <f t="shared" ref="D194:D199" si="36">IFERROR(C194/$C$194,"")</f>
        <v/>
      </c>
      <c r="E194" s="17"/>
    </row>
    <row r="195" spans="1:5">
      <c r="A195" s="61">
        <v>5531</v>
      </c>
      <c r="B195" s="17" t="s">
        <v>253</v>
      </c>
      <c r="C195" s="57">
        <v>0</v>
      </c>
      <c r="D195" s="55" t="str">
        <f t="shared" si="36"/>
        <v/>
      </c>
      <c r="E195" s="17"/>
    </row>
    <row r="196" spans="1:5">
      <c r="A196" s="61">
        <v>5532</v>
      </c>
      <c r="B196" s="17" t="s">
        <v>254</v>
      </c>
      <c r="C196" s="57">
        <v>0</v>
      </c>
      <c r="D196" s="55" t="str">
        <f t="shared" si="36"/>
        <v/>
      </c>
      <c r="E196" s="17"/>
    </row>
    <row r="197" spans="1:5">
      <c r="A197" s="61">
        <v>5533</v>
      </c>
      <c r="B197" s="17" t="s">
        <v>255</v>
      </c>
      <c r="C197" s="57">
        <v>0</v>
      </c>
      <c r="D197" s="55" t="str">
        <f t="shared" si="36"/>
        <v/>
      </c>
      <c r="E197" s="17"/>
    </row>
    <row r="198" spans="1:5">
      <c r="A198" s="61">
        <v>5534</v>
      </c>
      <c r="B198" s="17" t="s">
        <v>256</v>
      </c>
      <c r="C198" s="57">
        <v>0</v>
      </c>
      <c r="D198" s="55" t="str">
        <f t="shared" si="36"/>
        <v/>
      </c>
      <c r="E198" s="17"/>
    </row>
    <row r="199" spans="1:5">
      <c r="A199" s="61">
        <v>5535</v>
      </c>
      <c r="B199" s="17" t="s">
        <v>257</v>
      </c>
      <c r="C199" s="57">
        <v>0</v>
      </c>
      <c r="D199" s="55" t="str">
        <f t="shared" si="36"/>
        <v/>
      </c>
      <c r="E199" s="17"/>
    </row>
    <row r="200" spans="1:5">
      <c r="A200" s="60">
        <v>5590</v>
      </c>
      <c r="B200" s="48" t="s">
        <v>258</v>
      </c>
      <c r="C200" s="54">
        <v>0</v>
      </c>
      <c r="D200" s="55" t="str">
        <f t="shared" ref="D200:D209" si="37">IFERROR(C200/$C$200,"")</f>
        <v/>
      </c>
      <c r="E200" s="17"/>
    </row>
    <row r="201" spans="1:5">
      <c r="A201" s="61">
        <v>5591</v>
      </c>
      <c r="B201" s="17" t="s">
        <v>259</v>
      </c>
      <c r="C201" s="57">
        <v>0</v>
      </c>
      <c r="D201" s="55" t="str">
        <f t="shared" si="37"/>
        <v/>
      </c>
      <c r="E201" s="17"/>
    </row>
    <row r="202" spans="1:5">
      <c r="A202" s="61">
        <v>5592</v>
      </c>
      <c r="B202" s="17" t="s">
        <v>260</v>
      </c>
      <c r="C202" s="57">
        <v>0</v>
      </c>
      <c r="D202" s="55" t="str">
        <f t="shared" si="37"/>
        <v/>
      </c>
      <c r="E202" s="17"/>
    </row>
    <row r="203" spans="1:5">
      <c r="A203" s="61">
        <v>5593</v>
      </c>
      <c r="B203" s="17" t="s">
        <v>261</v>
      </c>
      <c r="C203" s="57">
        <v>0</v>
      </c>
      <c r="D203" s="55" t="str">
        <f t="shared" si="37"/>
        <v/>
      </c>
      <c r="E203" s="17"/>
    </row>
    <row r="204" spans="1:5">
      <c r="A204" s="61">
        <v>5594</v>
      </c>
      <c r="B204" s="17" t="s">
        <v>262</v>
      </c>
      <c r="C204" s="57">
        <v>0</v>
      </c>
      <c r="D204" s="55" t="str">
        <f t="shared" si="37"/>
        <v/>
      </c>
      <c r="E204" s="17"/>
    </row>
    <row r="205" spans="1:5">
      <c r="A205" s="61">
        <v>5595</v>
      </c>
      <c r="B205" s="17" t="s">
        <v>263</v>
      </c>
      <c r="C205" s="57">
        <v>0</v>
      </c>
      <c r="D205" s="55" t="str">
        <f t="shared" si="37"/>
        <v/>
      </c>
      <c r="E205" s="17"/>
    </row>
    <row r="206" spans="1:5">
      <c r="A206" s="61">
        <v>5596</v>
      </c>
      <c r="B206" s="17" t="s">
        <v>155</v>
      </c>
      <c r="C206" s="57">
        <v>0</v>
      </c>
      <c r="D206" s="55" t="str">
        <f t="shared" si="37"/>
        <v/>
      </c>
      <c r="E206" s="17"/>
    </row>
    <row r="207" spans="1:5">
      <c r="A207" s="61">
        <v>5597</v>
      </c>
      <c r="B207" s="17" t="s">
        <v>264</v>
      </c>
      <c r="C207" s="57">
        <v>0</v>
      </c>
      <c r="D207" s="55" t="str">
        <f t="shared" si="37"/>
        <v/>
      </c>
      <c r="E207" s="17"/>
    </row>
    <row r="208" spans="1:5">
      <c r="A208" s="61">
        <v>5598</v>
      </c>
      <c r="B208" s="17" t="s">
        <v>265</v>
      </c>
      <c r="C208" s="57">
        <v>0</v>
      </c>
      <c r="D208" s="55" t="str">
        <f t="shared" si="37"/>
        <v/>
      </c>
      <c r="E208" s="17"/>
    </row>
    <row r="209" spans="1:5">
      <c r="A209" s="61">
        <v>5599</v>
      </c>
      <c r="B209" s="17" t="s">
        <v>266</v>
      </c>
      <c r="C209" s="57">
        <v>0</v>
      </c>
      <c r="D209" s="55" t="str">
        <f t="shared" si="37"/>
        <v/>
      </c>
      <c r="E209" s="17"/>
    </row>
    <row r="210" spans="1:5">
      <c r="A210" s="60">
        <v>5600</v>
      </c>
      <c r="B210" s="48" t="s">
        <v>267</v>
      </c>
      <c r="C210" s="54">
        <v>0</v>
      </c>
      <c r="D210" s="55"/>
      <c r="E210" s="17"/>
    </row>
    <row r="211" spans="1:5">
      <c r="A211" s="60">
        <v>5610</v>
      </c>
      <c r="B211" s="48" t="s">
        <v>268</v>
      </c>
      <c r="C211" s="54">
        <v>0</v>
      </c>
      <c r="D211" s="55" t="str">
        <f t="shared" ref="D211:D212" si="38">IFERROR(C211/$C$211,"")</f>
        <v/>
      </c>
      <c r="E211" s="17"/>
    </row>
    <row r="212" spans="1:5">
      <c r="A212" s="61">
        <v>5611</v>
      </c>
      <c r="B212" s="17" t="s">
        <v>269</v>
      </c>
      <c r="C212" s="57">
        <v>0</v>
      </c>
      <c r="D212" s="55" t="str">
        <f t="shared" si="38"/>
        <v/>
      </c>
      <c r="E212" s="17"/>
    </row>
    <row r="213" spans="1:5">
      <c r="A213" s="42"/>
      <c r="B213" s="42"/>
      <c r="C213" s="63"/>
      <c r="D213" s="43"/>
      <c r="E213" s="42"/>
    </row>
    <row r="214" spans="1:5">
      <c r="A214" s="42"/>
      <c r="B214" s="42" t="s">
        <v>68</v>
      </c>
      <c r="C214" s="42"/>
      <c r="D214" s="43"/>
      <c r="E214" s="42"/>
    </row>
    <row r="217" spans="1:5">
      <c r="B217" s="32" t="s">
        <v>270</v>
      </c>
    </row>
    <row r="218" spans="1:5">
      <c r="B218" s="33" t="s">
        <v>70</v>
      </c>
    </row>
    <row r="221" spans="1:5">
      <c r="B221" s="32" t="s">
        <v>71</v>
      </c>
    </row>
    <row r="222" spans="1:5">
      <c r="B222" s="33" t="s">
        <v>72</v>
      </c>
    </row>
    <row r="225" spans="3:3">
      <c r="C225" s="64">
        <f>+C9-C94</f>
        <v>-384426.78</v>
      </c>
    </row>
    <row r="226" spans="3:3">
      <c r="C226" s="64">
        <f>[1]ACT!B66</f>
        <v>-384426.78</v>
      </c>
    </row>
    <row r="227" spans="3:3">
      <c r="C227" s="65">
        <f>+C225-C226</f>
        <v>0</v>
      </c>
    </row>
  </sheetData>
  <autoFilter ref="A93:C212"/>
  <mergeCells count="4">
    <mergeCell ref="A1:C1"/>
    <mergeCell ref="A2:C2"/>
    <mergeCell ref="A3:C3"/>
    <mergeCell ref="A4:C4"/>
  </mergeCells>
  <pageMargins left="0.7" right="0.7" top="0.75" bottom="0.75" header="0" footer="0"/>
  <pageSetup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78"/>
  <sheetViews>
    <sheetView tabSelected="1" view="pageBreakPreview" topLeftCell="A112" zoomScale="60" zoomScaleNormal="100" workbookViewId="0">
      <selection activeCell="A66" sqref="A66"/>
    </sheetView>
  </sheetViews>
  <sheetFormatPr baseColWidth="10" defaultColWidth="16.42578125" defaultRowHeight="12.75"/>
  <cols>
    <col min="1" max="1" width="11.42578125" style="5" customWidth="1"/>
    <col min="2" max="2" width="73.85546875" style="5" customWidth="1"/>
    <col min="3" max="3" width="14.5703125" style="5" customWidth="1"/>
    <col min="4" max="4" width="52.140625" style="5" bestFit="1" customWidth="1"/>
    <col min="5" max="5" width="30.7109375" style="5" bestFit="1" customWidth="1"/>
    <col min="6" max="6" width="38.140625" style="5" bestFit="1" customWidth="1"/>
    <col min="7" max="7" width="21" style="5" bestFit="1" customWidth="1"/>
    <col min="8" max="8" width="23.7109375" style="5" bestFit="1" customWidth="1"/>
    <col min="9" max="9" width="17.28515625" style="5" bestFit="1" customWidth="1"/>
    <col min="10" max="10" width="27.28515625" style="5" customWidth="1"/>
    <col min="11" max="26" width="10.42578125" style="5" customWidth="1"/>
    <col min="27" max="16384" width="16.42578125" style="5"/>
  </cols>
  <sheetData>
    <row r="1" spans="1:8">
      <c r="A1" s="66" t="str">
        <f>'Notas a los Edos Financiero (2'!A1</f>
        <v>Fideicomiso de Apoyo Operativo al Consejo Cuenca Lerma Chapala</v>
      </c>
      <c r="B1" s="7"/>
      <c r="C1" s="7"/>
      <c r="D1" s="7"/>
      <c r="E1" s="7"/>
      <c r="F1" s="7"/>
      <c r="G1" s="67" t="s">
        <v>1</v>
      </c>
      <c r="H1" s="37">
        <f>'Notas a los Edos Financiero (2'!D1</f>
        <v>2025</v>
      </c>
    </row>
    <row r="2" spans="1:8">
      <c r="A2" s="66" t="s">
        <v>271</v>
      </c>
      <c r="B2" s="7"/>
      <c r="C2" s="7"/>
      <c r="D2" s="7"/>
      <c r="E2" s="7"/>
      <c r="F2" s="7"/>
      <c r="G2" s="67" t="s">
        <v>3</v>
      </c>
      <c r="H2" s="37" t="str">
        <f>'Notas a los Edos Financiero (2'!D2</f>
        <v>Trimestral</v>
      </c>
    </row>
    <row r="3" spans="1:8">
      <c r="A3" s="66" t="str">
        <f>'Notas a los Edos Financiero (2'!A3</f>
        <v>Del 01 de Enero al 31 de Marzo de 2025</v>
      </c>
      <c r="B3" s="7"/>
      <c r="C3" s="7"/>
      <c r="D3" s="7"/>
      <c r="E3" s="7"/>
      <c r="F3" s="7"/>
      <c r="G3" s="67" t="s">
        <v>6</v>
      </c>
      <c r="H3" s="37">
        <f>'Notas a los Edos Financiero (2'!D3</f>
        <v>1</v>
      </c>
    </row>
    <row r="4" spans="1:8">
      <c r="A4" s="35" t="s">
        <v>7</v>
      </c>
      <c r="B4" s="7"/>
      <c r="C4" s="7"/>
      <c r="D4" s="7"/>
      <c r="E4" s="7"/>
      <c r="F4" s="7"/>
      <c r="G4" s="67"/>
      <c r="H4" s="37"/>
    </row>
    <row r="5" spans="1:8">
      <c r="A5" s="39" t="s">
        <v>74</v>
      </c>
      <c r="B5" s="40"/>
      <c r="C5" s="40"/>
      <c r="D5" s="40"/>
      <c r="E5" s="40"/>
      <c r="F5" s="40"/>
      <c r="G5" s="40"/>
      <c r="H5" s="40"/>
    </row>
    <row r="6" spans="1:8">
      <c r="A6" s="42"/>
      <c r="B6" s="42"/>
      <c r="C6" s="42"/>
      <c r="D6" s="42"/>
      <c r="E6" s="42"/>
      <c r="F6" s="42"/>
      <c r="G6" s="42"/>
      <c r="H6" s="42"/>
    </row>
    <row r="7" spans="1:8">
      <c r="A7" s="40" t="s">
        <v>272</v>
      </c>
      <c r="B7" s="40"/>
      <c r="C7" s="40"/>
      <c r="D7" s="40"/>
      <c r="E7" s="40"/>
      <c r="F7" s="40"/>
      <c r="G7" s="40"/>
      <c r="H7" s="40"/>
    </row>
    <row r="8" spans="1:8">
      <c r="A8" s="44" t="s">
        <v>76</v>
      </c>
      <c r="B8" s="44" t="s">
        <v>77</v>
      </c>
      <c r="C8" s="44" t="s">
        <v>78</v>
      </c>
      <c r="D8" s="44" t="s">
        <v>273</v>
      </c>
      <c r="E8" s="44"/>
      <c r="F8" s="44"/>
      <c r="G8" s="44"/>
      <c r="H8" s="44"/>
    </row>
    <row r="9" spans="1:8">
      <c r="A9" s="68">
        <v>1114</v>
      </c>
      <c r="B9" s="42" t="s">
        <v>274</v>
      </c>
      <c r="C9" s="69">
        <v>900170.32</v>
      </c>
      <c r="D9" s="63"/>
      <c r="E9" s="42"/>
      <c r="F9" s="42"/>
      <c r="G9" s="42"/>
      <c r="H9" s="42"/>
    </row>
    <row r="10" spans="1:8">
      <c r="A10" s="68">
        <v>1115</v>
      </c>
      <c r="B10" s="42" t="s">
        <v>275</v>
      </c>
      <c r="C10" s="63">
        <v>0</v>
      </c>
      <c r="D10" s="42"/>
      <c r="E10" s="42"/>
      <c r="F10" s="42"/>
      <c r="G10" s="42"/>
      <c r="H10" s="42"/>
    </row>
    <row r="11" spans="1:8">
      <c r="A11" s="68">
        <v>1121</v>
      </c>
      <c r="B11" s="42" t="s">
        <v>276</v>
      </c>
      <c r="C11" s="63">
        <v>0</v>
      </c>
      <c r="D11" s="42"/>
      <c r="E11" s="42"/>
      <c r="F11" s="42"/>
      <c r="G11" s="42"/>
      <c r="H11" s="42"/>
    </row>
    <row r="12" spans="1:8">
      <c r="A12" s="42"/>
      <c r="B12" s="42"/>
      <c r="C12" s="42"/>
      <c r="D12" s="42"/>
      <c r="E12" s="42"/>
      <c r="F12" s="42"/>
      <c r="G12" s="42"/>
      <c r="H12" s="42"/>
    </row>
    <row r="13" spans="1:8">
      <c r="A13" s="40" t="s">
        <v>277</v>
      </c>
      <c r="B13" s="40"/>
      <c r="C13" s="40"/>
      <c r="D13" s="40"/>
      <c r="E13" s="40"/>
      <c r="F13" s="40"/>
      <c r="G13" s="40"/>
      <c r="H13" s="40"/>
    </row>
    <row r="14" spans="1:8">
      <c r="A14" s="44" t="s">
        <v>76</v>
      </c>
      <c r="B14" s="44" t="s">
        <v>77</v>
      </c>
      <c r="C14" s="44" t="s">
        <v>78</v>
      </c>
      <c r="D14" s="44">
        <v>2024</v>
      </c>
      <c r="E14" s="44">
        <v>2023</v>
      </c>
      <c r="F14" s="44">
        <v>2022</v>
      </c>
      <c r="G14" s="44">
        <v>2021</v>
      </c>
      <c r="H14" s="44" t="s">
        <v>278</v>
      </c>
    </row>
    <row r="15" spans="1:8">
      <c r="A15" s="68">
        <v>1122</v>
      </c>
      <c r="B15" s="42" t="s">
        <v>279</v>
      </c>
      <c r="C15" s="70">
        <v>0</v>
      </c>
      <c r="D15" s="70">
        <v>0</v>
      </c>
      <c r="E15" s="70">
        <v>0</v>
      </c>
      <c r="F15" s="70">
        <v>0</v>
      </c>
      <c r="G15" s="70">
        <v>0</v>
      </c>
      <c r="H15" s="42"/>
    </row>
    <row r="16" spans="1:8">
      <c r="A16" s="68">
        <v>1124</v>
      </c>
      <c r="B16" s="42" t="s">
        <v>280</v>
      </c>
      <c r="C16" s="70">
        <v>0</v>
      </c>
      <c r="D16" s="70">
        <v>0</v>
      </c>
      <c r="E16" s="70">
        <v>0</v>
      </c>
      <c r="F16" s="70">
        <v>0</v>
      </c>
      <c r="G16" s="70">
        <v>0</v>
      </c>
      <c r="H16" s="42"/>
    </row>
    <row r="18" spans="1:8">
      <c r="A18" s="40" t="s">
        <v>281</v>
      </c>
      <c r="B18" s="40"/>
      <c r="C18" s="40"/>
      <c r="D18" s="40"/>
      <c r="E18" s="40"/>
      <c r="F18" s="40"/>
      <c r="G18" s="40"/>
      <c r="H18" s="40"/>
    </row>
    <row r="19" spans="1:8">
      <c r="A19" s="44" t="s">
        <v>76</v>
      </c>
      <c r="B19" s="44" t="s">
        <v>77</v>
      </c>
      <c r="C19" s="44" t="s">
        <v>78</v>
      </c>
      <c r="D19" s="44" t="s">
        <v>282</v>
      </c>
      <c r="E19" s="44" t="s">
        <v>283</v>
      </c>
      <c r="F19" s="44" t="s">
        <v>284</v>
      </c>
      <c r="G19" s="44" t="s">
        <v>285</v>
      </c>
      <c r="H19" s="44" t="s">
        <v>286</v>
      </c>
    </row>
    <row r="20" spans="1:8">
      <c r="A20" s="68">
        <v>1123</v>
      </c>
      <c r="B20" s="42" t="s">
        <v>287</v>
      </c>
      <c r="C20" s="63">
        <v>0</v>
      </c>
      <c r="D20" s="71">
        <v>0</v>
      </c>
      <c r="E20" s="63">
        <v>0</v>
      </c>
      <c r="F20" s="63">
        <v>0</v>
      </c>
      <c r="G20" s="63">
        <v>0</v>
      </c>
      <c r="H20" s="42"/>
    </row>
    <row r="21" spans="1:8">
      <c r="A21" s="68">
        <v>1125</v>
      </c>
      <c r="B21" s="42" t="s">
        <v>288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42"/>
    </row>
    <row r="22" spans="1:8">
      <c r="A22" s="61">
        <v>1126</v>
      </c>
      <c r="B22" s="17" t="s">
        <v>289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42"/>
    </row>
    <row r="23" spans="1:8">
      <c r="A23" s="61">
        <v>1129</v>
      </c>
      <c r="B23" s="17" t="s">
        <v>290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42"/>
    </row>
    <row r="24" spans="1:8">
      <c r="A24" s="68">
        <v>1131</v>
      </c>
      <c r="B24" s="42" t="s">
        <v>291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42"/>
    </row>
    <row r="25" spans="1:8">
      <c r="A25" s="68">
        <v>1132</v>
      </c>
      <c r="B25" s="42" t="s">
        <v>292</v>
      </c>
      <c r="C25" s="63">
        <v>0</v>
      </c>
      <c r="D25" s="63">
        <v>0</v>
      </c>
      <c r="E25" s="63">
        <v>0</v>
      </c>
      <c r="F25" s="63">
        <v>0</v>
      </c>
      <c r="G25" s="63">
        <v>0</v>
      </c>
      <c r="H25" s="42"/>
    </row>
    <row r="26" spans="1:8">
      <c r="A26" s="68">
        <v>1133</v>
      </c>
      <c r="B26" s="42" t="s">
        <v>293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  <c r="H26" s="42"/>
    </row>
    <row r="27" spans="1:8">
      <c r="A27" s="68">
        <v>1134</v>
      </c>
      <c r="B27" s="42" t="s">
        <v>294</v>
      </c>
      <c r="C27" s="63">
        <v>0</v>
      </c>
      <c r="D27" s="63">
        <v>0</v>
      </c>
      <c r="E27" s="63">
        <v>0</v>
      </c>
      <c r="F27" s="63">
        <v>0</v>
      </c>
      <c r="G27" s="63">
        <v>0</v>
      </c>
      <c r="H27" s="42"/>
    </row>
    <row r="28" spans="1:8">
      <c r="A28" s="68">
        <v>1139</v>
      </c>
      <c r="B28" s="42" t="s">
        <v>295</v>
      </c>
      <c r="C28" s="63">
        <v>0</v>
      </c>
      <c r="D28" s="63">
        <v>0</v>
      </c>
      <c r="E28" s="63">
        <v>0</v>
      </c>
      <c r="F28" s="63">
        <v>0</v>
      </c>
      <c r="G28" s="63">
        <v>0</v>
      </c>
      <c r="H28" s="42"/>
    </row>
    <row r="29" spans="1:8">
      <c r="A29" s="42"/>
      <c r="B29" s="42"/>
      <c r="C29" s="42"/>
      <c r="D29" s="42"/>
      <c r="E29" s="42"/>
      <c r="F29" s="42"/>
      <c r="G29" s="42"/>
      <c r="H29" s="42"/>
    </row>
    <row r="30" spans="1:8">
      <c r="A30" s="40" t="s">
        <v>296</v>
      </c>
      <c r="B30" s="40"/>
      <c r="C30" s="40"/>
      <c r="D30" s="40"/>
      <c r="E30" s="40"/>
      <c r="F30" s="40"/>
      <c r="G30" s="40"/>
      <c r="H30" s="40"/>
    </row>
    <row r="31" spans="1:8">
      <c r="A31" s="44" t="s">
        <v>76</v>
      </c>
      <c r="B31" s="44" t="s">
        <v>77</v>
      </c>
      <c r="C31" s="44" t="s">
        <v>78</v>
      </c>
      <c r="D31" s="44" t="s">
        <v>297</v>
      </c>
      <c r="E31" s="44" t="s">
        <v>298</v>
      </c>
      <c r="F31" s="44" t="s">
        <v>299</v>
      </c>
      <c r="G31" s="44"/>
      <c r="H31" s="44"/>
    </row>
    <row r="32" spans="1:8">
      <c r="A32" s="68">
        <v>1140</v>
      </c>
      <c r="B32" s="42" t="s">
        <v>300</v>
      </c>
      <c r="C32" s="63">
        <v>0</v>
      </c>
      <c r="D32" s="42"/>
      <c r="E32" s="42"/>
      <c r="F32" s="42"/>
      <c r="G32" s="42"/>
      <c r="H32" s="42"/>
    </row>
    <row r="33" spans="1:6">
      <c r="A33" s="68">
        <v>1141</v>
      </c>
      <c r="B33" s="42" t="s">
        <v>301</v>
      </c>
      <c r="C33" s="63">
        <v>0</v>
      </c>
      <c r="D33" s="42"/>
      <c r="E33" s="42"/>
      <c r="F33" s="42"/>
    </row>
    <row r="34" spans="1:6">
      <c r="A34" s="68">
        <v>1142</v>
      </c>
      <c r="B34" s="42" t="s">
        <v>302</v>
      </c>
      <c r="C34" s="63">
        <v>0</v>
      </c>
      <c r="D34" s="42"/>
      <c r="E34" s="42"/>
      <c r="F34" s="42"/>
    </row>
    <row r="35" spans="1:6">
      <c r="A35" s="68">
        <v>1143</v>
      </c>
      <c r="B35" s="42" t="s">
        <v>303</v>
      </c>
      <c r="C35" s="63">
        <v>0</v>
      </c>
      <c r="D35" s="42"/>
      <c r="E35" s="42"/>
      <c r="F35" s="42"/>
    </row>
    <row r="36" spans="1:6">
      <c r="A36" s="68">
        <v>1144</v>
      </c>
      <c r="B36" s="42" t="s">
        <v>304</v>
      </c>
      <c r="C36" s="63">
        <v>0</v>
      </c>
      <c r="D36" s="42"/>
      <c r="E36" s="42"/>
      <c r="F36" s="42"/>
    </row>
    <row r="37" spans="1:6">
      <c r="A37" s="68">
        <v>1145</v>
      </c>
      <c r="B37" s="42" t="s">
        <v>305</v>
      </c>
      <c r="C37" s="63">
        <v>0</v>
      </c>
      <c r="D37" s="42"/>
      <c r="E37" s="42"/>
      <c r="F37" s="42"/>
    </row>
    <row r="38" spans="1:6">
      <c r="A38" s="42"/>
      <c r="B38" s="42"/>
      <c r="C38" s="42"/>
      <c r="D38" s="42"/>
      <c r="E38" s="42"/>
      <c r="F38" s="42"/>
    </row>
    <row r="39" spans="1:6">
      <c r="A39" s="40" t="s">
        <v>306</v>
      </c>
      <c r="B39" s="40"/>
      <c r="C39" s="40"/>
      <c r="D39" s="40"/>
      <c r="E39" s="40"/>
      <c r="F39" s="40"/>
    </row>
    <row r="40" spans="1:6">
      <c r="A40" s="44" t="s">
        <v>76</v>
      </c>
      <c r="B40" s="44" t="s">
        <v>77</v>
      </c>
      <c r="C40" s="44" t="s">
        <v>78</v>
      </c>
      <c r="D40" s="44" t="s">
        <v>298</v>
      </c>
      <c r="E40" s="44" t="s">
        <v>307</v>
      </c>
      <c r="F40" s="44" t="s">
        <v>299</v>
      </c>
    </row>
    <row r="41" spans="1:6">
      <c r="A41" s="68">
        <v>1150</v>
      </c>
      <c r="B41" s="42" t="s">
        <v>308</v>
      </c>
      <c r="C41" s="63">
        <v>0</v>
      </c>
      <c r="D41" s="42"/>
      <c r="E41" s="42"/>
      <c r="F41" s="42"/>
    </row>
    <row r="42" spans="1:6">
      <c r="A42" s="68">
        <v>1151</v>
      </c>
      <c r="B42" s="42" t="s">
        <v>309</v>
      </c>
      <c r="C42" s="63">
        <v>0</v>
      </c>
      <c r="D42" s="42"/>
      <c r="E42" s="42"/>
      <c r="F42" s="42"/>
    </row>
    <row r="43" spans="1:6">
      <c r="A43" s="42"/>
      <c r="B43" s="42"/>
      <c r="C43" s="42"/>
      <c r="D43" s="42"/>
      <c r="E43" s="42"/>
      <c r="F43" s="42"/>
    </row>
    <row r="44" spans="1:6">
      <c r="A44" s="40" t="s">
        <v>310</v>
      </c>
      <c r="B44" s="40"/>
      <c r="C44" s="40"/>
      <c r="D44" s="40"/>
      <c r="E44" s="40"/>
      <c r="F44" s="40"/>
    </row>
    <row r="45" spans="1:6">
      <c r="A45" s="44" t="s">
        <v>76</v>
      </c>
      <c r="B45" s="44" t="s">
        <v>77</v>
      </c>
      <c r="C45" s="44" t="s">
        <v>78</v>
      </c>
      <c r="D45" s="44" t="s">
        <v>273</v>
      </c>
      <c r="E45" s="44" t="s">
        <v>286</v>
      </c>
      <c r="F45" s="44"/>
    </row>
    <row r="46" spans="1:6">
      <c r="A46" s="68">
        <v>1213</v>
      </c>
      <c r="B46" s="42" t="s">
        <v>311</v>
      </c>
      <c r="C46" s="63">
        <v>0</v>
      </c>
      <c r="D46" s="42"/>
      <c r="F46" s="42"/>
    </row>
    <row r="47" spans="1:6">
      <c r="A47" s="42"/>
      <c r="B47" s="42"/>
      <c r="C47" s="42"/>
      <c r="D47" s="42"/>
      <c r="E47" s="42"/>
      <c r="F47" s="42"/>
    </row>
    <row r="48" spans="1:6">
      <c r="A48" s="40" t="s">
        <v>312</v>
      </c>
      <c r="B48" s="40"/>
      <c r="C48" s="40"/>
      <c r="D48" s="40"/>
      <c r="E48" s="40"/>
      <c r="F48" s="40"/>
    </row>
    <row r="49" spans="1:10">
      <c r="A49" s="44" t="s">
        <v>76</v>
      </c>
      <c r="B49" s="44" t="s">
        <v>77</v>
      </c>
      <c r="C49" s="44" t="s">
        <v>78</v>
      </c>
      <c r="D49" s="44"/>
      <c r="E49" s="44"/>
      <c r="F49" s="44"/>
      <c r="G49" s="44"/>
      <c r="H49" s="44"/>
      <c r="I49" s="42"/>
      <c r="J49" s="42"/>
    </row>
    <row r="50" spans="1:10">
      <c r="A50" s="68">
        <v>1211</v>
      </c>
      <c r="B50" s="42" t="s">
        <v>313</v>
      </c>
      <c r="C50" s="63">
        <v>0</v>
      </c>
      <c r="D50" s="42"/>
      <c r="E50" s="42"/>
      <c r="F50" s="42"/>
      <c r="G50" s="42"/>
      <c r="H50" s="42"/>
      <c r="I50" s="42"/>
      <c r="J50" s="42"/>
    </row>
    <row r="51" spans="1:10">
      <c r="A51" s="68">
        <v>1212</v>
      </c>
      <c r="B51" s="42" t="s">
        <v>314</v>
      </c>
      <c r="C51" s="63">
        <v>0</v>
      </c>
      <c r="D51" s="42"/>
      <c r="E51" s="42"/>
      <c r="F51" s="42"/>
      <c r="G51" s="42"/>
      <c r="H51" s="42"/>
      <c r="I51" s="42"/>
      <c r="J51" s="42"/>
    </row>
    <row r="52" spans="1:10">
      <c r="A52" s="68">
        <v>1214</v>
      </c>
      <c r="B52" s="42" t="s">
        <v>315</v>
      </c>
      <c r="C52" s="63">
        <v>0</v>
      </c>
      <c r="D52" s="42"/>
      <c r="E52" s="42"/>
      <c r="F52" s="42"/>
      <c r="G52" s="42"/>
      <c r="H52" s="42"/>
      <c r="I52" s="42"/>
      <c r="J52" s="42"/>
    </row>
    <row r="53" spans="1:10">
      <c r="A53" s="42"/>
      <c r="B53" s="42"/>
      <c r="C53" s="42"/>
      <c r="D53" s="42"/>
      <c r="E53" s="42"/>
      <c r="F53" s="42"/>
      <c r="G53" s="42"/>
      <c r="H53" s="42"/>
      <c r="I53" s="42"/>
      <c r="J53" s="42"/>
    </row>
    <row r="54" spans="1:10">
      <c r="A54" s="40" t="s">
        <v>316</v>
      </c>
      <c r="B54" s="40"/>
      <c r="C54" s="40"/>
      <c r="D54" s="40"/>
      <c r="E54" s="40"/>
      <c r="F54" s="40"/>
      <c r="G54" s="40"/>
      <c r="H54" s="40"/>
      <c r="I54" s="40"/>
      <c r="J54" s="40"/>
    </row>
    <row r="55" spans="1:10">
      <c r="A55" s="44" t="s">
        <v>76</v>
      </c>
      <c r="B55" s="44" t="s">
        <v>77</v>
      </c>
      <c r="C55" s="44" t="s">
        <v>78</v>
      </c>
      <c r="D55" s="44" t="s">
        <v>317</v>
      </c>
      <c r="E55" s="44" t="s">
        <v>318</v>
      </c>
      <c r="F55" s="44" t="s">
        <v>319</v>
      </c>
      <c r="G55" s="44" t="s">
        <v>320</v>
      </c>
      <c r="H55" s="44" t="s">
        <v>321</v>
      </c>
      <c r="I55" s="44" t="s">
        <v>322</v>
      </c>
      <c r="J55" s="44" t="s">
        <v>323</v>
      </c>
    </row>
    <row r="56" spans="1:10">
      <c r="A56" s="68">
        <v>1230</v>
      </c>
      <c r="B56" s="42" t="s">
        <v>324</v>
      </c>
      <c r="C56" s="63">
        <v>0</v>
      </c>
      <c r="D56" s="63">
        <v>0</v>
      </c>
      <c r="E56" s="63">
        <v>0</v>
      </c>
      <c r="F56" s="42"/>
      <c r="G56" s="42"/>
      <c r="H56" s="42"/>
      <c r="I56" s="42"/>
      <c r="J56" s="42"/>
    </row>
    <row r="57" spans="1:10">
      <c r="A57" s="68">
        <v>1231</v>
      </c>
      <c r="B57" s="42" t="s">
        <v>325</v>
      </c>
      <c r="C57" s="63">
        <v>0</v>
      </c>
      <c r="D57" s="72"/>
      <c r="E57" s="72"/>
      <c r="F57" s="42"/>
      <c r="G57" s="42"/>
      <c r="H57" s="42"/>
      <c r="I57" s="42"/>
      <c r="J57" s="42"/>
    </row>
    <row r="58" spans="1:10">
      <c r="A58" s="68">
        <v>1232</v>
      </c>
      <c r="B58" s="42" t="s">
        <v>326</v>
      </c>
      <c r="C58" s="63">
        <v>0</v>
      </c>
      <c r="D58" s="63">
        <v>0</v>
      </c>
      <c r="E58" s="63">
        <v>0</v>
      </c>
      <c r="F58" s="42"/>
      <c r="G58" s="42"/>
      <c r="H58" s="42"/>
      <c r="I58" s="42"/>
      <c r="J58" s="42"/>
    </row>
    <row r="59" spans="1:10">
      <c r="A59" s="68">
        <v>1233</v>
      </c>
      <c r="B59" s="42" t="s">
        <v>327</v>
      </c>
      <c r="C59" s="63">
        <v>0</v>
      </c>
      <c r="D59" s="63">
        <v>0</v>
      </c>
      <c r="E59" s="63">
        <v>0</v>
      </c>
      <c r="F59" s="42"/>
      <c r="G59" s="42"/>
      <c r="H59" s="42"/>
      <c r="I59" s="42"/>
      <c r="J59" s="42"/>
    </row>
    <row r="60" spans="1:10">
      <c r="A60" s="68">
        <v>1234</v>
      </c>
      <c r="B60" s="42" t="s">
        <v>328</v>
      </c>
      <c r="C60" s="63">
        <v>0</v>
      </c>
      <c r="D60" s="63">
        <v>0</v>
      </c>
      <c r="E60" s="63">
        <v>0</v>
      </c>
      <c r="F60" s="42"/>
      <c r="G60" s="42"/>
      <c r="H60" s="42"/>
      <c r="I60" s="42"/>
      <c r="J60" s="42"/>
    </row>
    <row r="61" spans="1:10">
      <c r="A61" s="68">
        <v>1235</v>
      </c>
      <c r="B61" s="42" t="s">
        <v>329</v>
      </c>
      <c r="C61" s="63">
        <v>0</v>
      </c>
      <c r="D61" s="63">
        <v>0</v>
      </c>
      <c r="E61" s="63">
        <v>0</v>
      </c>
      <c r="F61" s="42"/>
      <c r="G61" s="42"/>
      <c r="H61" s="42"/>
      <c r="I61" s="42"/>
      <c r="J61" s="42"/>
    </row>
    <row r="62" spans="1:10">
      <c r="A62" s="68">
        <v>1236</v>
      </c>
      <c r="B62" s="42" t="s">
        <v>330</v>
      </c>
      <c r="C62" s="63">
        <v>0</v>
      </c>
      <c r="D62" s="63">
        <v>0</v>
      </c>
      <c r="E62" s="63">
        <v>0</v>
      </c>
      <c r="F62" s="42"/>
      <c r="G62" s="42"/>
      <c r="H62" s="42"/>
      <c r="I62" s="42"/>
      <c r="J62" s="42"/>
    </row>
    <row r="63" spans="1:10">
      <c r="A63" s="68">
        <v>1239</v>
      </c>
      <c r="B63" s="42" t="s">
        <v>331</v>
      </c>
      <c r="C63" s="63">
        <v>0</v>
      </c>
      <c r="D63" s="63">
        <v>0</v>
      </c>
      <c r="E63" s="63">
        <v>0</v>
      </c>
      <c r="F63" s="42"/>
      <c r="G63" s="42"/>
      <c r="H63" s="42"/>
      <c r="I63" s="42"/>
      <c r="J63" s="42"/>
    </row>
    <row r="64" spans="1:10">
      <c r="A64" s="68">
        <v>1240</v>
      </c>
      <c r="B64" s="42" t="s">
        <v>332</v>
      </c>
      <c r="C64" s="63">
        <f>+C65+C70+C68</f>
        <v>662937.49</v>
      </c>
      <c r="D64" s="63">
        <f>+D65+D70+D68</f>
        <v>22159.05</v>
      </c>
      <c r="E64" s="63">
        <f>+E65+E70+E68</f>
        <v>325958.77999999997</v>
      </c>
      <c r="F64" s="42"/>
      <c r="G64" s="42"/>
      <c r="H64" s="42"/>
      <c r="I64" s="42"/>
      <c r="J64" s="42"/>
    </row>
    <row r="65" spans="1:10" ht="56.25">
      <c r="A65" s="68">
        <v>1241</v>
      </c>
      <c r="B65" s="42" t="s">
        <v>333</v>
      </c>
      <c r="C65" s="63">
        <v>338049.99</v>
      </c>
      <c r="D65" s="73">
        <f>[1]ACT!B55-D68-D70</f>
        <v>8061.0599999999995</v>
      </c>
      <c r="E65" s="74">
        <f>-[1]ESF!B21-E70-E68</f>
        <v>224046.99000000002</v>
      </c>
      <c r="F65" s="75" t="s">
        <v>334</v>
      </c>
      <c r="G65" s="75" t="s">
        <v>335</v>
      </c>
      <c r="H65" s="76" t="s">
        <v>336</v>
      </c>
      <c r="I65" s="42"/>
      <c r="J65" s="42"/>
    </row>
    <row r="66" spans="1:10">
      <c r="A66" s="68">
        <v>1242</v>
      </c>
      <c r="B66" s="42" t="s">
        <v>337</v>
      </c>
      <c r="C66" s="63">
        <v>0</v>
      </c>
      <c r="D66" s="63">
        <v>0</v>
      </c>
      <c r="E66" s="63">
        <v>0</v>
      </c>
      <c r="F66" s="75"/>
      <c r="G66" s="75"/>
      <c r="H66" s="75"/>
      <c r="I66" s="42"/>
      <c r="J66" s="42"/>
    </row>
    <row r="67" spans="1:10">
      <c r="A67" s="68">
        <v>1243</v>
      </c>
      <c r="B67" s="42" t="s">
        <v>338</v>
      </c>
      <c r="C67" s="63">
        <v>0</v>
      </c>
      <c r="D67" s="63">
        <v>0</v>
      </c>
      <c r="E67" s="63">
        <v>0</v>
      </c>
      <c r="F67" s="75"/>
      <c r="G67" s="75"/>
      <c r="H67" s="75"/>
      <c r="I67" s="42"/>
      <c r="J67" s="42"/>
    </row>
    <row r="68" spans="1:10" ht="56.25">
      <c r="A68" s="68">
        <v>1244</v>
      </c>
      <c r="B68" s="42" t="s">
        <v>339</v>
      </c>
      <c r="C68" s="63">
        <v>263900</v>
      </c>
      <c r="D68" s="63">
        <f>4398.33+4398.33+4398.33</f>
        <v>13194.99</v>
      </c>
      <c r="E68" s="74">
        <v>57178.29</v>
      </c>
      <c r="F68" s="75" t="s">
        <v>334</v>
      </c>
      <c r="G68" s="75" t="s">
        <v>340</v>
      </c>
      <c r="H68" s="76" t="s">
        <v>336</v>
      </c>
      <c r="I68" s="42"/>
      <c r="J68" s="42"/>
    </row>
    <row r="69" spans="1:10">
      <c r="A69" s="68">
        <v>1245</v>
      </c>
      <c r="B69" s="42" t="s">
        <v>341</v>
      </c>
      <c r="C69" s="63">
        <v>0</v>
      </c>
      <c r="D69" s="63">
        <v>0</v>
      </c>
      <c r="E69" s="74">
        <v>0</v>
      </c>
      <c r="F69" s="75"/>
      <c r="G69" s="75"/>
      <c r="H69" s="75"/>
      <c r="I69" s="42"/>
      <c r="J69" s="42"/>
    </row>
    <row r="70" spans="1:10" ht="56.25">
      <c r="A70" s="68">
        <v>1246</v>
      </c>
      <c r="B70" s="42" t="s">
        <v>342</v>
      </c>
      <c r="C70" s="63">
        <v>60987.5</v>
      </c>
      <c r="D70" s="63">
        <f>301+301+301</f>
        <v>903</v>
      </c>
      <c r="E70" s="77">
        <f>19866+24867.5</f>
        <v>44733.5</v>
      </c>
      <c r="F70" s="75" t="s">
        <v>334</v>
      </c>
      <c r="G70" s="75" t="s">
        <v>343</v>
      </c>
      <c r="H70" s="76" t="s">
        <v>336</v>
      </c>
      <c r="I70" s="42"/>
      <c r="J70" s="42"/>
    </row>
    <row r="71" spans="1:10">
      <c r="A71" s="68">
        <v>1247</v>
      </c>
      <c r="B71" s="42" t="s">
        <v>344</v>
      </c>
      <c r="C71" s="63">
        <v>0</v>
      </c>
      <c r="D71" s="63">
        <v>0</v>
      </c>
      <c r="E71" s="63">
        <v>0</v>
      </c>
      <c r="F71" s="42"/>
      <c r="G71" s="42"/>
      <c r="H71" s="42"/>
      <c r="I71" s="42"/>
      <c r="J71" s="42"/>
    </row>
    <row r="72" spans="1:10">
      <c r="A72" s="68">
        <v>1248</v>
      </c>
      <c r="B72" s="42" t="s">
        <v>345</v>
      </c>
      <c r="C72" s="63">
        <v>0</v>
      </c>
      <c r="D72" s="63">
        <v>0</v>
      </c>
      <c r="E72" s="63">
        <v>0</v>
      </c>
      <c r="F72" s="42"/>
      <c r="G72" s="42"/>
      <c r="H72" s="42"/>
      <c r="I72" s="42"/>
      <c r="J72" s="42"/>
    </row>
    <row r="73" spans="1:10">
      <c r="A73" s="42"/>
      <c r="B73" s="42"/>
      <c r="C73" s="42"/>
      <c r="D73" s="42"/>
      <c r="E73" s="42"/>
      <c r="F73" s="42"/>
      <c r="G73" s="42"/>
      <c r="H73" s="42"/>
      <c r="I73" s="42"/>
      <c r="J73" s="42"/>
    </row>
    <row r="74" spans="1:10">
      <c r="A74" s="40" t="s">
        <v>346</v>
      </c>
      <c r="B74" s="40"/>
      <c r="C74" s="40"/>
      <c r="D74" s="40"/>
      <c r="E74" s="40"/>
      <c r="F74" s="40"/>
      <c r="G74" s="40"/>
      <c r="H74" s="42"/>
      <c r="I74" s="42"/>
      <c r="J74" s="42"/>
    </row>
    <row r="75" spans="1:10">
      <c r="A75" s="44" t="s">
        <v>76</v>
      </c>
      <c r="B75" s="44" t="s">
        <v>77</v>
      </c>
      <c r="C75" s="44" t="s">
        <v>78</v>
      </c>
      <c r="D75" s="44" t="s">
        <v>347</v>
      </c>
      <c r="E75" s="44" t="s">
        <v>348</v>
      </c>
      <c r="F75" s="44" t="s">
        <v>349</v>
      </c>
      <c r="G75" s="44" t="s">
        <v>350</v>
      </c>
      <c r="H75" s="42"/>
      <c r="I75" s="42"/>
      <c r="J75" s="42"/>
    </row>
    <row r="76" spans="1:10">
      <c r="A76" s="68">
        <v>1250</v>
      </c>
      <c r="B76" s="42" t="s">
        <v>351</v>
      </c>
      <c r="C76" s="63">
        <v>0</v>
      </c>
      <c r="D76" s="63">
        <v>0</v>
      </c>
      <c r="E76" s="63">
        <v>0</v>
      </c>
      <c r="F76" s="42"/>
      <c r="G76" s="42"/>
      <c r="H76" s="42"/>
      <c r="I76" s="42"/>
      <c r="J76" s="42"/>
    </row>
    <row r="77" spans="1:10">
      <c r="A77" s="68">
        <v>1251</v>
      </c>
      <c r="B77" s="42" t="s">
        <v>352</v>
      </c>
      <c r="C77" s="63">
        <v>0</v>
      </c>
      <c r="D77" s="63">
        <v>0</v>
      </c>
      <c r="E77" s="63">
        <v>0</v>
      </c>
      <c r="F77" s="42"/>
      <c r="G77" s="42"/>
      <c r="H77" s="42"/>
      <c r="I77" s="42"/>
      <c r="J77" s="42"/>
    </row>
    <row r="78" spans="1:10">
      <c r="A78" s="68">
        <v>1252</v>
      </c>
      <c r="B78" s="42" t="s">
        <v>353</v>
      </c>
      <c r="C78" s="63">
        <v>0</v>
      </c>
      <c r="D78" s="63">
        <v>0</v>
      </c>
      <c r="E78" s="63">
        <v>0</v>
      </c>
      <c r="F78" s="42"/>
      <c r="G78" s="42"/>
      <c r="H78" s="42"/>
      <c r="I78" s="42"/>
      <c r="J78" s="42"/>
    </row>
    <row r="79" spans="1:10">
      <c r="A79" s="68">
        <v>1253</v>
      </c>
      <c r="B79" s="42" t="s">
        <v>354</v>
      </c>
      <c r="C79" s="63">
        <v>0</v>
      </c>
      <c r="D79" s="63">
        <v>0</v>
      </c>
      <c r="E79" s="63">
        <v>0</v>
      </c>
      <c r="F79" s="42"/>
      <c r="G79" s="42"/>
      <c r="H79" s="42"/>
      <c r="I79" s="42"/>
      <c r="J79" s="42"/>
    </row>
    <row r="80" spans="1:10">
      <c r="A80" s="68">
        <v>1254</v>
      </c>
      <c r="B80" s="42" t="s">
        <v>355</v>
      </c>
      <c r="C80" s="63">
        <v>0</v>
      </c>
      <c r="D80" s="63">
        <v>0</v>
      </c>
      <c r="E80" s="63">
        <v>0</v>
      </c>
      <c r="F80" s="42"/>
      <c r="G80" s="42"/>
      <c r="H80" s="42"/>
      <c r="I80" s="42"/>
      <c r="J80" s="42"/>
    </row>
    <row r="81" spans="1:7">
      <c r="A81" s="68">
        <v>1259</v>
      </c>
      <c r="B81" s="42" t="s">
        <v>356</v>
      </c>
      <c r="C81" s="63">
        <v>0</v>
      </c>
      <c r="D81" s="63">
        <v>0</v>
      </c>
      <c r="E81" s="63">
        <v>0</v>
      </c>
      <c r="F81" s="42"/>
      <c r="G81" s="42"/>
    </row>
    <row r="82" spans="1:7">
      <c r="A82" s="68">
        <v>1270</v>
      </c>
      <c r="B82" s="42" t="s">
        <v>357</v>
      </c>
      <c r="C82" s="63">
        <v>0</v>
      </c>
      <c r="D82" s="72"/>
      <c r="E82" s="72"/>
      <c r="F82" s="42"/>
      <c r="G82" s="42"/>
    </row>
    <row r="83" spans="1:7">
      <c r="A83" s="68">
        <v>1271</v>
      </c>
      <c r="B83" s="42" t="s">
        <v>358</v>
      </c>
      <c r="C83" s="63">
        <v>0</v>
      </c>
      <c r="D83" s="72"/>
      <c r="E83" s="72"/>
      <c r="F83" s="42"/>
      <c r="G83" s="42"/>
    </row>
    <row r="84" spans="1:7">
      <c r="A84" s="68">
        <v>1272</v>
      </c>
      <c r="B84" s="42" t="s">
        <v>359</v>
      </c>
      <c r="C84" s="63">
        <v>0</v>
      </c>
      <c r="D84" s="72"/>
      <c r="E84" s="72"/>
      <c r="F84" s="42"/>
      <c r="G84" s="42"/>
    </row>
    <row r="85" spans="1:7">
      <c r="A85" s="68">
        <v>1273</v>
      </c>
      <c r="B85" s="42" t="s">
        <v>360</v>
      </c>
      <c r="C85" s="63">
        <v>0</v>
      </c>
      <c r="D85" s="72"/>
      <c r="E85" s="72"/>
      <c r="F85" s="42"/>
      <c r="G85" s="42"/>
    </row>
    <row r="86" spans="1:7">
      <c r="A86" s="68">
        <v>1274</v>
      </c>
      <c r="B86" s="42" t="s">
        <v>361</v>
      </c>
      <c r="C86" s="63">
        <v>0</v>
      </c>
      <c r="D86" s="72"/>
      <c r="E86" s="72"/>
      <c r="F86" s="42"/>
      <c r="G86" s="42"/>
    </row>
    <row r="87" spans="1:7">
      <c r="A87" s="68">
        <v>1275</v>
      </c>
      <c r="B87" s="42" t="s">
        <v>362</v>
      </c>
      <c r="C87" s="63">
        <v>0</v>
      </c>
      <c r="D87" s="72"/>
      <c r="E87" s="72"/>
      <c r="F87" s="42"/>
      <c r="G87" s="42"/>
    </row>
    <row r="88" spans="1:7">
      <c r="A88" s="68">
        <v>1279</v>
      </c>
      <c r="B88" s="42" t="s">
        <v>363</v>
      </c>
      <c r="C88" s="63">
        <v>0</v>
      </c>
      <c r="D88" s="72"/>
      <c r="E88" s="72"/>
      <c r="F88" s="42"/>
      <c r="G88" s="42"/>
    </row>
    <row r="89" spans="1:7">
      <c r="A89" s="42"/>
      <c r="B89" s="42"/>
      <c r="C89" s="42"/>
      <c r="D89" s="42"/>
      <c r="E89" s="42"/>
      <c r="F89" s="42"/>
      <c r="G89" s="42"/>
    </row>
    <row r="90" spans="1:7">
      <c r="A90" s="40" t="s">
        <v>364</v>
      </c>
      <c r="B90" s="40"/>
      <c r="C90" s="40"/>
      <c r="D90" s="40"/>
      <c r="E90" s="40"/>
      <c r="F90" s="40"/>
      <c r="G90" s="40"/>
    </row>
    <row r="91" spans="1:7">
      <c r="A91" s="44" t="s">
        <v>76</v>
      </c>
      <c r="B91" s="44" t="s">
        <v>77</v>
      </c>
      <c r="C91" s="44" t="s">
        <v>78</v>
      </c>
      <c r="D91" s="44" t="s">
        <v>321</v>
      </c>
      <c r="E91" s="44"/>
      <c r="F91" s="44"/>
      <c r="G91" s="44"/>
    </row>
    <row r="92" spans="1:7">
      <c r="A92" s="68">
        <v>1160</v>
      </c>
      <c r="B92" s="42" t="s">
        <v>365</v>
      </c>
      <c r="C92" s="63">
        <v>0</v>
      </c>
      <c r="D92" s="42"/>
      <c r="E92" s="42"/>
      <c r="F92" s="42"/>
      <c r="G92" s="42"/>
    </row>
    <row r="93" spans="1:7">
      <c r="A93" s="68">
        <v>1161</v>
      </c>
      <c r="B93" s="42" t="s">
        <v>366</v>
      </c>
      <c r="C93" s="63">
        <v>0</v>
      </c>
      <c r="D93" s="42"/>
      <c r="E93" s="42"/>
      <c r="F93" s="42"/>
      <c r="G93" s="42"/>
    </row>
    <row r="94" spans="1:7">
      <c r="A94" s="68">
        <v>1162</v>
      </c>
      <c r="B94" s="42" t="s">
        <v>367</v>
      </c>
      <c r="C94" s="63">
        <v>0</v>
      </c>
      <c r="D94" s="42"/>
      <c r="E94" s="42"/>
      <c r="F94" s="42"/>
      <c r="G94" s="42"/>
    </row>
    <row r="95" spans="1:7">
      <c r="A95" s="42"/>
      <c r="B95" s="42"/>
      <c r="C95" s="42"/>
      <c r="D95" s="42"/>
      <c r="E95" s="42"/>
      <c r="F95" s="42"/>
      <c r="G95" s="42"/>
    </row>
    <row r="96" spans="1:7">
      <c r="A96" s="40" t="s">
        <v>368</v>
      </c>
      <c r="B96" s="40"/>
      <c r="C96" s="40"/>
      <c r="D96" s="40"/>
      <c r="E96" s="40"/>
      <c r="F96" s="40"/>
      <c r="G96" s="40"/>
    </row>
    <row r="97" spans="1:8">
      <c r="A97" s="44" t="s">
        <v>76</v>
      </c>
      <c r="B97" s="44" t="s">
        <v>77</v>
      </c>
      <c r="C97" s="44" t="s">
        <v>78</v>
      </c>
      <c r="D97" s="44" t="s">
        <v>286</v>
      </c>
      <c r="E97" s="44"/>
      <c r="F97" s="44"/>
      <c r="G97" s="44"/>
      <c r="H97" s="44"/>
    </row>
    <row r="98" spans="1:8">
      <c r="A98" s="68">
        <v>1190</v>
      </c>
      <c r="B98" s="42" t="s">
        <v>369</v>
      </c>
      <c r="C98" s="63">
        <v>0</v>
      </c>
      <c r="D98" s="42"/>
      <c r="E98" s="42"/>
      <c r="F98" s="42"/>
      <c r="G98" s="42"/>
      <c r="H98" s="42"/>
    </row>
    <row r="99" spans="1:8">
      <c r="A99" s="68">
        <v>1191</v>
      </c>
      <c r="B99" s="42" t="s">
        <v>370</v>
      </c>
      <c r="C99" s="63">
        <v>0</v>
      </c>
      <c r="D99" s="42"/>
      <c r="E99" s="42"/>
      <c r="F99" s="42"/>
      <c r="G99" s="42"/>
      <c r="H99" s="42"/>
    </row>
    <row r="100" spans="1:8">
      <c r="A100" s="68">
        <v>1192</v>
      </c>
      <c r="B100" s="42" t="s">
        <v>371</v>
      </c>
      <c r="C100" s="63">
        <v>0</v>
      </c>
      <c r="D100" s="42"/>
      <c r="E100" s="42"/>
      <c r="F100" s="42"/>
      <c r="G100" s="42"/>
      <c r="H100" s="42"/>
    </row>
    <row r="101" spans="1:8">
      <c r="A101" s="68">
        <v>1193</v>
      </c>
      <c r="B101" s="42" t="s">
        <v>372</v>
      </c>
      <c r="C101" s="63">
        <v>0</v>
      </c>
      <c r="D101" s="42"/>
      <c r="E101" s="42"/>
      <c r="F101" s="42"/>
      <c r="G101" s="42"/>
      <c r="H101" s="42"/>
    </row>
    <row r="102" spans="1:8">
      <c r="A102" s="68">
        <v>1194</v>
      </c>
      <c r="B102" s="42" t="s">
        <v>373</v>
      </c>
      <c r="C102" s="63">
        <v>0</v>
      </c>
      <c r="D102" s="42"/>
      <c r="E102" s="42"/>
      <c r="F102" s="42"/>
      <c r="G102" s="42"/>
      <c r="H102" s="42"/>
    </row>
    <row r="103" spans="1:8">
      <c r="A103" s="68">
        <v>1290</v>
      </c>
      <c r="B103" s="42" t="s">
        <v>374</v>
      </c>
      <c r="C103" s="63">
        <v>0</v>
      </c>
      <c r="D103" s="42"/>
      <c r="E103" s="42"/>
      <c r="F103" s="42"/>
      <c r="G103" s="42"/>
      <c r="H103" s="42"/>
    </row>
    <row r="104" spans="1:8">
      <c r="A104" s="68">
        <v>1291</v>
      </c>
      <c r="B104" s="42" t="s">
        <v>375</v>
      </c>
      <c r="C104" s="63">
        <v>0</v>
      </c>
      <c r="D104" s="42"/>
      <c r="E104" s="42"/>
      <c r="F104" s="42"/>
      <c r="G104" s="42"/>
      <c r="H104" s="42"/>
    </row>
    <row r="105" spans="1:8">
      <c r="A105" s="68">
        <v>1292</v>
      </c>
      <c r="B105" s="42" t="s">
        <v>376</v>
      </c>
      <c r="C105" s="63">
        <v>0</v>
      </c>
      <c r="D105" s="42"/>
      <c r="E105" s="42"/>
      <c r="F105" s="42"/>
      <c r="G105" s="42"/>
      <c r="H105" s="42"/>
    </row>
    <row r="106" spans="1:8">
      <c r="A106" s="68">
        <v>1293</v>
      </c>
      <c r="B106" s="42" t="s">
        <v>377</v>
      </c>
      <c r="C106" s="63">
        <v>0</v>
      </c>
      <c r="D106" s="42"/>
      <c r="E106" s="42"/>
      <c r="F106" s="42"/>
      <c r="G106" s="42"/>
      <c r="H106" s="42"/>
    </row>
    <row r="107" spans="1:8">
      <c r="A107" s="42"/>
      <c r="B107" s="42"/>
      <c r="C107" s="42"/>
      <c r="D107" s="42"/>
      <c r="E107" s="42"/>
      <c r="F107" s="42"/>
      <c r="G107" s="42"/>
      <c r="H107" s="42"/>
    </row>
    <row r="108" spans="1:8">
      <c r="A108" s="40" t="s">
        <v>378</v>
      </c>
      <c r="B108" s="40"/>
      <c r="C108" s="40"/>
      <c r="D108" s="40"/>
      <c r="E108" s="40"/>
      <c r="F108" s="40"/>
      <c r="G108" s="40"/>
      <c r="H108" s="40"/>
    </row>
    <row r="109" spans="1:8">
      <c r="A109" s="44" t="s">
        <v>76</v>
      </c>
      <c r="B109" s="44" t="s">
        <v>77</v>
      </c>
      <c r="C109" s="44" t="s">
        <v>78</v>
      </c>
      <c r="D109" s="44" t="s">
        <v>282</v>
      </c>
      <c r="E109" s="44" t="s">
        <v>283</v>
      </c>
      <c r="F109" s="44" t="s">
        <v>284</v>
      </c>
      <c r="G109" s="44" t="s">
        <v>379</v>
      </c>
      <c r="H109" s="44" t="s">
        <v>380</v>
      </c>
    </row>
    <row r="110" spans="1:8">
      <c r="A110" s="68">
        <v>2110</v>
      </c>
      <c r="B110" s="42" t="s">
        <v>381</v>
      </c>
      <c r="C110" s="63">
        <f>SUM(C111:C123)</f>
        <v>23950</v>
      </c>
      <c r="D110" s="63">
        <f>SUM(D111:D123)</f>
        <v>23950</v>
      </c>
      <c r="E110" s="63">
        <v>0</v>
      </c>
      <c r="F110" s="63">
        <v>0</v>
      </c>
      <c r="G110" s="63">
        <v>0</v>
      </c>
      <c r="H110" s="42"/>
    </row>
    <row r="111" spans="1:8">
      <c r="A111" s="68">
        <v>2111</v>
      </c>
      <c r="B111" s="42" t="s">
        <v>382</v>
      </c>
      <c r="C111" s="63">
        <v>0</v>
      </c>
      <c r="D111" s="63">
        <v>0</v>
      </c>
      <c r="E111" s="63">
        <v>0</v>
      </c>
      <c r="F111" s="63">
        <v>0</v>
      </c>
      <c r="G111" s="63">
        <v>0</v>
      </c>
      <c r="H111" s="42"/>
    </row>
    <row r="112" spans="1:8">
      <c r="A112" s="68">
        <v>2112</v>
      </c>
      <c r="B112" s="42" t="s">
        <v>383</v>
      </c>
      <c r="C112" s="63">
        <v>1399</v>
      </c>
      <c r="D112" s="73">
        <f>+C112</f>
        <v>1399</v>
      </c>
      <c r="E112" s="63">
        <v>0</v>
      </c>
      <c r="F112" s="63">
        <v>0</v>
      </c>
      <c r="G112" s="63">
        <v>0</v>
      </c>
      <c r="H112" s="42"/>
    </row>
    <row r="113" spans="1:8">
      <c r="A113" s="68">
        <v>2113</v>
      </c>
      <c r="B113" s="42" t="s">
        <v>384</v>
      </c>
      <c r="C113" s="63">
        <v>0</v>
      </c>
      <c r="D113" s="63">
        <v>0</v>
      </c>
      <c r="E113" s="63">
        <v>0</v>
      </c>
      <c r="F113" s="63">
        <v>0</v>
      </c>
      <c r="G113" s="63">
        <v>0</v>
      </c>
      <c r="H113" s="42"/>
    </row>
    <row r="114" spans="1:8">
      <c r="A114" s="68">
        <v>2114</v>
      </c>
      <c r="B114" s="42" t="s">
        <v>385</v>
      </c>
      <c r="C114" s="63">
        <v>0</v>
      </c>
      <c r="D114" s="63">
        <v>0</v>
      </c>
      <c r="E114" s="63">
        <v>0</v>
      </c>
      <c r="F114" s="63">
        <v>0</v>
      </c>
      <c r="G114" s="63">
        <v>0</v>
      </c>
      <c r="H114" s="42"/>
    </row>
    <row r="115" spans="1:8">
      <c r="A115" s="68">
        <v>2115</v>
      </c>
      <c r="B115" s="42" t="s">
        <v>386</v>
      </c>
      <c r="C115" s="63">
        <v>0</v>
      </c>
      <c r="D115" s="63">
        <v>0</v>
      </c>
      <c r="E115" s="63">
        <v>0</v>
      </c>
      <c r="F115" s="63">
        <v>0</v>
      </c>
      <c r="G115" s="63">
        <v>0</v>
      </c>
      <c r="H115" s="42"/>
    </row>
    <row r="116" spans="1:8">
      <c r="A116" s="68">
        <v>2116</v>
      </c>
      <c r="B116" s="42" t="s">
        <v>387</v>
      </c>
      <c r="C116" s="63">
        <v>0</v>
      </c>
      <c r="D116" s="63">
        <v>0</v>
      </c>
      <c r="E116" s="63">
        <v>0</v>
      </c>
      <c r="F116" s="63">
        <v>0</v>
      </c>
      <c r="G116" s="63">
        <v>0</v>
      </c>
      <c r="H116" s="42"/>
    </row>
    <row r="117" spans="1:8">
      <c r="A117" s="68">
        <v>2117</v>
      </c>
      <c r="B117" s="42" t="s">
        <v>388</v>
      </c>
      <c r="C117" s="63">
        <v>22551</v>
      </c>
      <c r="D117" s="63">
        <v>22551</v>
      </c>
      <c r="E117" s="63">
        <v>0</v>
      </c>
      <c r="F117" s="63">
        <v>0</v>
      </c>
      <c r="G117" s="63">
        <v>0</v>
      </c>
      <c r="H117" s="42"/>
    </row>
    <row r="118" spans="1:8">
      <c r="A118" s="68">
        <v>2118</v>
      </c>
      <c r="B118" s="42" t="s">
        <v>389</v>
      </c>
      <c r="C118" s="63">
        <v>0</v>
      </c>
      <c r="D118" s="63">
        <v>0</v>
      </c>
      <c r="E118" s="63">
        <v>0</v>
      </c>
      <c r="F118" s="63">
        <v>0</v>
      </c>
      <c r="G118" s="63">
        <v>0</v>
      </c>
      <c r="H118" s="42"/>
    </row>
    <row r="119" spans="1:8">
      <c r="A119" s="68">
        <v>2119</v>
      </c>
      <c r="B119" s="42" t="s">
        <v>390</v>
      </c>
      <c r="C119" s="63">
        <v>0</v>
      </c>
      <c r="D119" s="63">
        <v>0</v>
      </c>
      <c r="E119" s="63">
        <v>0</v>
      </c>
      <c r="F119" s="63">
        <v>0</v>
      </c>
      <c r="G119" s="63">
        <v>0</v>
      </c>
      <c r="H119" s="42"/>
    </row>
    <row r="120" spans="1:8">
      <c r="A120" s="68">
        <v>2120</v>
      </c>
      <c r="B120" s="42" t="s">
        <v>391</v>
      </c>
      <c r="C120" s="63">
        <v>0</v>
      </c>
      <c r="D120" s="63">
        <v>0</v>
      </c>
      <c r="E120" s="63">
        <v>0</v>
      </c>
      <c r="F120" s="63">
        <v>0</v>
      </c>
      <c r="G120" s="63">
        <v>0</v>
      </c>
      <c r="H120" s="42"/>
    </row>
    <row r="121" spans="1:8">
      <c r="A121" s="68">
        <v>2121</v>
      </c>
      <c r="B121" s="42" t="s">
        <v>392</v>
      </c>
      <c r="C121" s="63">
        <v>0</v>
      </c>
      <c r="D121" s="63">
        <v>0</v>
      </c>
      <c r="E121" s="63">
        <v>0</v>
      </c>
      <c r="F121" s="63">
        <v>0</v>
      </c>
      <c r="G121" s="63">
        <v>0</v>
      </c>
      <c r="H121" s="42"/>
    </row>
    <row r="122" spans="1:8">
      <c r="A122" s="68">
        <v>2122</v>
      </c>
      <c r="B122" s="42" t="s">
        <v>393</v>
      </c>
      <c r="C122" s="63">
        <v>0</v>
      </c>
      <c r="D122" s="63">
        <v>0</v>
      </c>
      <c r="E122" s="63">
        <v>0</v>
      </c>
      <c r="F122" s="63">
        <v>0</v>
      </c>
      <c r="G122" s="63">
        <v>0</v>
      </c>
      <c r="H122" s="42"/>
    </row>
    <row r="123" spans="1:8">
      <c r="A123" s="68">
        <v>2129</v>
      </c>
      <c r="B123" s="42" t="s">
        <v>394</v>
      </c>
      <c r="C123" s="63">
        <v>0</v>
      </c>
      <c r="D123" s="63">
        <v>0</v>
      </c>
      <c r="E123" s="63">
        <v>0</v>
      </c>
      <c r="F123" s="63">
        <v>0</v>
      </c>
      <c r="G123" s="63">
        <v>0</v>
      </c>
      <c r="H123" s="42"/>
    </row>
    <row r="124" spans="1:8">
      <c r="A124" s="42"/>
      <c r="B124" s="42"/>
      <c r="C124" s="42"/>
      <c r="D124" s="42"/>
      <c r="E124" s="42"/>
      <c r="F124" s="42"/>
      <c r="G124" s="42"/>
      <c r="H124" s="42"/>
    </row>
    <row r="125" spans="1:8">
      <c r="A125" s="40" t="s">
        <v>395</v>
      </c>
      <c r="B125" s="40"/>
      <c r="C125" s="40"/>
      <c r="D125" s="40"/>
      <c r="E125" s="40"/>
      <c r="F125" s="40"/>
      <c r="G125" s="40"/>
      <c r="H125" s="40"/>
    </row>
    <row r="126" spans="1:8">
      <c r="A126" s="44" t="s">
        <v>76</v>
      </c>
      <c r="B126" s="44" t="s">
        <v>77</v>
      </c>
      <c r="C126" s="44" t="s">
        <v>78</v>
      </c>
      <c r="D126" s="44" t="s">
        <v>396</v>
      </c>
      <c r="E126" s="44" t="s">
        <v>286</v>
      </c>
      <c r="F126" s="44"/>
      <c r="G126" s="44"/>
      <c r="H126" s="44"/>
    </row>
    <row r="127" spans="1:8">
      <c r="A127" s="68">
        <v>2160</v>
      </c>
      <c r="B127" s="42" t="s">
        <v>397</v>
      </c>
      <c r="C127" s="63">
        <v>0</v>
      </c>
      <c r="D127" s="42"/>
      <c r="E127" s="42"/>
      <c r="F127" s="42"/>
      <c r="G127" s="42"/>
      <c r="H127" s="42"/>
    </row>
    <row r="128" spans="1:8">
      <c r="A128" s="68">
        <v>2161</v>
      </c>
      <c r="B128" s="42" t="s">
        <v>398</v>
      </c>
      <c r="C128" s="63">
        <v>0</v>
      </c>
      <c r="D128" s="42"/>
      <c r="E128" s="42"/>
      <c r="F128" s="42"/>
      <c r="G128" s="42"/>
      <c r="H128" s="42"/>
    </row>
    <row r="129" spans="1:5">
      <c r="A129" s="68">
        <v>2162</v>
      </c>
      <c r="B129" s="42" t="s">
        <v>399</v>
      </c>
      <c r="C129" s="63">
        <v>0</v>
      </c>
      <c r="D129" s="42"/>
      <c r="E129" s="42"/>
    </row>
    <row r="130" spans="1:5">
      <c r="A130" s="68">
        <v>2163</v>
      </c>
      <c r="B130" s="42" t="s">
        <v>400</v>
      </c>
      <c r="C130" s="63">
        <v>0</v>
      </c>
      <c r="D130" s="42"/>
      <c r="E130" s="42"/>
    </row>
    <row r="131" spans="1:5">
      <c r="A131" s="68">
        <v>2164</v>
      </c>
      <c r="B131" s="42" t="s">
        <v>401</v>
      </c>
      <c r="C131" s="63">
        <v>0</v>
      </c>
      <c r="D131" s="42"/>
      <c r="E131" s="42"/>
    </row>
    <row r="132" spans="1:5">
      <c r="A132" s="68">
        <v>2165</v>
      </c>
      <c r="B132" s="42" t="s">
        <v>402</v>
      </c>
      <c r="C132" s="63">
        <v>0</v>
      </c>
      <c r="D132" s="42"/>
      <c r="E132" s="42"/>
    </row>
    <row r="133" spans="1:5">
      <c r="A133" s="68">
        <v>2166</v>
      </c>
      <c r="B133" s="42" t="s">
        <v>403</v>
      </c>
      <c r="C133" s="63">
        <v>0</v>
      </c>
      <c r="D133" s="42"/>
      <c r="E133" s="42"/>
    </row>
    <row r="134" spans="1:5">
      <c r="A134" s="68">
        <v>2250</v>
      </c>
      <c r="B134" s="42" t="s">
        <v>404</v>
      </c>
      <c r="C134" s="63">
        <v>0</v>
      </c>
      <c r="D134" s="42"/>
      <c r="E134" s="42"/>
    </row>
    <row r="135" spans="1:5">
      <c r="A135" s="68">
        <v>2251</v>
      </c>
      <c r="B135" s="42" t="s">
        <v>405</v>
      </c>
      <c r="C135" s="63">
        <v>0</v>
      </c>
      <c r="D135" s="42"/>
      <c r="E135" s="42"/>
    </row>
    <row r="136" spans="1:5">
      <c r="A136" s="68">
        <v>2252</v>
      </c>
      <c r="B136" s="42" t="s">
        <v>406</v>
      </c>
      <c r="C136" s="63">
        <v>0</v>
      </c>
      <c r="D136" s="42"/>
      <c r="E136" s="42"/>
    </row>
    <row r="137" spans="1:5">
      <c r="A137" s="68">
        <v>2253</v>
      </c>
      <c r="B137" s="42" t="s">
        <v>407</v>
      </c>
      <c r="C137" s="63">
        <v>0</v>
      </c>
      <c r="D137" s="42"/>
      <c r="E137" s="42"/>
    </row>
    <row r="138" spans="1:5">
      <c r="A138" s="68">
        <v>2254</v>
      </c>
      <c r="B138" s="42" t="s">
        <v>408</v>
      </c>
      <c r="C138" s="63">
        <v>0</v>
      </c>
      <c r="D138" s="42"/>
      <c r="E138" s="42"/>
    </row>
    <row r="139" spans="1:5">
      <c r="A139" s="68">
        <v>2255</v>
      </c>
      <c r="B139" s="42" t="s">
        <v>409</v>
      </c>
      <c r="C139" s="63">
        <v>0</v>
      </c>
      <c r="D139" s="42"/>
      <c r="E139" s="42"/>
    </row>
    <row r="140" spans="1:5">
      <c r="A140" s="68">
        <v>2256</v>
      </c>
      <c r="B140" s="42" t="s">
        <v>410</v>
      </c>
      <c r="C140" s="63">
        <v>0</v>
      </c>
      <c r="D140" s="42"/>
      <c r="E140" s="42"/>
    </row>
    <row r="141" spans="1:5">
      <c r="A141" s="42"/>
      <c r="B141" s="42"/>
      <c r="C141" s="42"/>
      <c r="D141" s="42"/>
      <c r="E141" s="42"/>
    </row>
    <row r="142" spans="1:5">
      <c r="A142" s="40" t="s">
        <v>411</v>
      </c>
      <c r="B142" s="40"/>
      <c r="C142" s="40"/>
      <c r="D142" s="40"/>
      <c r="E142" s="40"/>
    </row>
    <row r="143" spans="1:5">
      <c r="A143" s="78" t="s">
        <v>76</v>
      </c>
      <c r="B143" s="78" t="s">
        <v>77</v>
      </c>
      <c r="C143" s="78" t="s">
        <v>78</v>
      </c>
      <c r="D143" s="44" t="s">
        <v>396</v>
      </c>
      <c r="E143" s="44" t="s">
        <v>286</v>
      </c>
    </row>
    <row r="144" spans="1:5">
      <c r="A144" s="68">
        <v>2150</v>
      </c>
      <c r="B144" s="42" t="s">
        <v>412</v>
      </c>
      <c r="C144" s="63">
        <v>0</v>
      </c>
      <c r="D144" s="42"/>
      <c r="E144" s="42"/>
    </row>
    <row r="145" spans="1:5">
      <c r="A145" s="68">
        <v>2151</v>
      </c>
      <c r="B145" s="42" t="s">
        <v>413</v>
      </c>
      <c r="C145" s="63">
        <v>0</v>
      </c>
      <c r="D145" s="42"/>
      <c r="E145" s="42"/>
    </row>
    <row r="146" spans="1:5">
      <c r="A146" s="68">
        <v>2152</v>
      </c>
      <c r="B146" s="42" t="s">
        <v>414</v>
      </c>
      <c r="C146" s="63">
        <v>0</v>
      </c>
      <c r="D146" s="42"/>
      <c r="E146" s="42"/>
    </row>
    <row r="147" spans="1:5">
      <c r="A147" s="68">
        <v>2159</v>
      </c>
      <c r="B147" s="42" t="s">
        <v>415</v>
      </c>
      <c r="C147" s="63">
        <v>0</v>
      </c>
      <c r="D147" s="42"/>
      <c r="E147" s="42"/>
    </row>
    <row r="148" spans="1:5">
      <c r="A148" s="68">
        <v>2240</v>
      </c>
      <c r="B148" s="42" t="s">
        <v>416</v>
      </c>
      <c r="C148" s="63">
        <v>0</v>
      </c>
      <c r="D148" s="42"/>
      <c r="E148" s="42"/>
    </row>
    <row r="149" spans="1:5">
      <c r="A149" s="68">
        <v>2241</v>
      </c>
      <c r="B149" s="42" t="s">
        <v>417</v>
      </c>
      <c r="C149" s="63">
        <v>0</v>
      </c>
      <c r="D149" s="42"/>
      <c r="E149" s="42"/>
    </row>
    <row r="150" spans="1:5">
      <c r="A150" s="68">
        <v>2242</v>
      </c>
      <c r="B150" s="42" t="s">
        <v>418</v>
      </c>
      <c r="C150" s="63">
        <v>0</v>
      </c>
      <c r="D150" s="42"/>
      <c r="E150" s="42"/>
    </row>
    <row r="151" spans="1:5">
      <c r="A151" s="68">
        <v>2249</v>
      </c>
      <c r="B151" s="42" t="s">
        <v>419</v>
      </c>
      <c r="C151" s="63">
        <v>0</v>
      </c>
      <c r="D151" s="42"/>
      <c r="E151" s="42"/>
    </row>
    <row r="152" spans="1:5">
      <c r="A152" s="68"/>
      <c r="B152" s="42"/>
      <c r="C152" s="70"/>
      <c r="D152" s="42"/>
      <c r="E152" s="42"/>
    </row>
    <row r="153" spans="1:5">
      <c r="A153" s="40" t="s">
        <v>420</v>
      </c>
      <c r="B153" s="40"/>
      <c r="C153" s="40"/>
      <c r="D153" s="40"/>
      <c r="E153" s="40"/>
    </row>
    <row r="154" spans="1:5">
      <c r="A154" s="78" t="s">
        <v>76</v>
      </c>
      <c r="B154" s="78" t="s">
        <v>77</v>
      </c>
      <c r="C154" s="78" t="s">
        <v>78</v>
      </c>
      <c r="D154" s="44" t="s">
        <v>396</v>
      </c>
      <c r="E154" s="44" t="s">
        <v>286</v>
      </c>
    </row>
    <row r="155" spans="1:5">
      <c r="A155" s="68">
        <v>2170</v>
      </c>
      <c r="B155" s="42" t="s">
        <v>421</v>
      </c>
      <c r="C155" s="63">
        <v>0</v>
      </c>
      <c r="D155" s="42"/>
      <c r="E155" s="42"/>
    </row>
    <row r="156" spans="1:5">
      <c r="A156" s="68">
        <v>2171</v>
      </c>
      <c r="B156" s="42" t="s">
        <v>422</v>
      </c>
      <c r="C156" s="63">
        <v>0</v>
      </c>
      <c r="D156" s="42"/>
      <c r="E156" s="42"/>
    </row>
    <row r="157" spans="1:5">
      <c r="A157" s="68">
        <v>2172</v>
      </c>
      <c r="B157" s="42" t="s">
        <v>423</v>
      </c>
      <c r="C157" s="63">
        <v>0</v>
      </c>
      <c r="D157" s="42"/>
      <c r="E157" s="42"/>
    </row>
    <row r="158" spans="1:5">
      <c r="A158" s="68">
        <v>2179</v>
      </c>
      <c r="B158" s="42" t="s">
        <v>424</v>
      </c>
      <c r="C158" s="63">
        <v>0</v>
      </c>
      <c r="D158" s="42"/>
      <c r="E158" s="42"/>
    </row>
    <row r="159" spans="1:5">
      <c r="A159" s="68">
        <v>2260</v>
      </c>
      <c r="B159" s="42" t="s">
        <v>425</v>
      </c>
      <c r="C159" s="63">
        <v>0</v>
      </c>
      <c r="D159" s="42"/>
      <c r="E159" s="42"/>
    </row>
    <row r="160" spans="1:5">
      <c r="A160" s="68">
        <v>2261</v>
      </c>
      <c r="B160" s="42" t="s">
        <v>426</v>
      </c>
      <c r="C160" s="63">
        <v>0</v>
      </c>
      <c r="D160" s="42"/>
      <c r="E160" s="42"/>
    </row>
    <row r="161" spans="1:5">
      <c r="A161" s="68">
        <v>2262</v>
      </c>
      <c r="B161" s="42" t="s">
        <v>427</v>
      </c>
      <c r="C161" s="63">
        <v>0</v>
      </c>
      <c r="D161" s="42"/>
      <c r="E161" s="42"/>
    </row>
    <row r="162" spans="1:5">
      <c r="A162" s="68">
        <v>2263</v>
      </c>
      <c r="B162" s="42" t="s">
        <v>428</v>
      </c>
      <c r="C162" s="63">
        <v>0</v>
      </c>
      <c r="D162" s="42"/>
      <c r="E162" s="42"/>
    </row>
    <row r="163" spans="1:5">
      <c r="A163" s="68">
        <v>2269</v>
      </c>
      <c r="B163" s="42" t="s">
        <v>429</v>
      </c>
      <c r="C163" s="63">
        <v>0</v>
      </c>
      <c r="D163" s="42"/>
      <c r="E163" s="42"/>
    </row>
    <row r="164" spans="1:5">
      <c r="A164" s="42"/>
      <c r="B164" s="42"/>
      <c r="C164" s="42"/>
      <c r="D164" s="42"/>
      <c r="E164" s="42"/>
    </row>
    <row r="165" spans="1:5">
      <c r="A165" s="40" t="s">
        <v>430</v>
      </c>
      <c r="B165" s="40"/>
      <c r="C165" s="40"/>
      <c r="D165" s="40"/>
      <c r="E165" s="40"/>
    </row>
    <row r="166" spans="1:5">
      <c r="A166" s="78" t="s">
        <v>76</v>
      </c>
      <c r="B166" s="78" t="s">
        <v>77</v>
      </c>
      <c r="C166" s="78" t="s">
        <v>78</v>
      </c>
      <c r="D166" s="44" t="s">
        <v>396</v>
      </c>
      <c r="E166" s="44" t="s">
        <v>286</v>
      </c>
    </row>
    <row r="167" spans="1:5">
      <c r="A167" s="68">
        <v>2190</v>
      </c>
      <c r="B167" s="42" t="s">
        <v>431</v>
      </c>
      <c r="C167" s="63">
        <v>0</v>
      </c>
      <c r="D167" s="42"/>
      <c r="E167" s="42"/>
    </row>
    <row r="168" spans="1:5">
      <c r="A168" s="68">
        <v>2191</v>
      </c>
      <c r="B168" s="42" t="s">
        <v>432</v>
      </c>
      <c r="C168" s="63">
        <v>0</v>
      </c>
      <c r="D168" s="42"/>
      <c r="E168" s="42"/>
    </row>
    <row r="169" spans="1:5">
      <c r="A169" s="68">
        <v>2192</v>
      </c>
      <c r="B169" s="42" t="s">
        <v>433</v>
      </c>
      <c r="C169" s="63">
        <v>0</v>
      </c>
      <c r="D169" s="42"/>
      <c r="E169" s="42"/>
    </row>
    <row r="170" spans="1:5">
      <c r="A170" s="68">
        <v>2199</v>
      </c>
      <c r="B170" s="42" t="s">
        <v>434</v>
      </c>
      <c r="C170" s="63">
        <v>0</v>
      </c>
      <c r="D170" s="42"/>
      <c r="E170" s="42"/>
    </row>
    <row r="171" spans="1:5">
      <c r="A171" s="42"/>
      <c r="B171" s="42"/>
      <c r="C171" s="42"/>
      <c r="D171" s="42"/>
      <c r="E171" s="42"/>
    </row>
    <row r="172" spans="1:5">
      <c r="A172" s="42"/>
      <c r="B172" s="42"/>
      <c r="C172" s="42"/>
      <c r="D172" s="42"/>
      <c r="E172" s="42"/>
    </row>
    <row r="173" spans="1:5">
      <c r="A173" s="42"/>
      <c r="B173" s="42" t="s">
        <v>68</v>
      </c>
      <c r="C173" s="42"/>
      <c r="D173" s="42"/>
      <c r="E173" s="42"/>
    </row>
    <row r="177" spans="2:4">
      <c r="B177" s="32" t="s">
        <v>270</v>
      </c>
      <c r="D177" s="32" t="s">
        <v>71</v>
      </c>
    </row>
    <row r="178" spans="2:4">
      <c r="B178" s="33" t="s">
        <v>70</v>
      </c>
      <c r="D178" s="33" t="s">
        <v>72</v>
      </c>
    </row>
  </sheetData>
  <mergeCells count="4">
    <mergeCell ref="A1:F1"/>
    <mergeCell ref="A2:F2"/>
    <mergeCell ref="A3:F3"/>
    <mergeCell ref="A4:F4"/>
  </mergeCells>
  <pageMargins left="0.70866141732283472" right="0.70866141732283472" top="0.74803149606299213" bottom="0.74803149606299213" header="0" footer="0"/>
  <pageSetup scale="39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6"/>
  <sheetViews>
    <sheetView tabSelected="1" view="pageBreakPreview" zoomScale="60" zoomScaleNormal="100" workbookViewId="0">
      <selection activeCell="A66" sqref="A66"/>
    </sheetView>
  </sheetViews>
  <sheetFormatPr baseColWidth="10" defaultColWidth="16.42578125" defaultRowHeight="12.75"/>
  <cols>
    <col min="1" max="1" width="11.42578125" style="5" customWidth="1"/>
    <col min="2" max="2" width="55" style="5" customWidth="1"/>
    <col min="3" max="3" width="26.140625" style="5" customWidth="1"/>
    <col min="4" max="5" width="19.28515625" style="5" customWidth="1"/>
    <col min="6" max="26" width="10.42578125" style="5" customWidth="1"/>
    <col min="27" max="16384" width="16.42578125" style="5"/>
  </cols>
  <sheetData>
    <row r="1" spans="1:5">
      <c r="A1" s="35" t="str">
        <f>'ESF (3)'!A1</f>
        <v>Fideicomiso de Apoyo Operativo al Consejo Cuenca Lerma Chapala</v>
      </c>
      <c r="B1" s="7"/>
      <c r="C1" s="7"/>
      <c r="D1" s="67" t="s">
        <v>1</v>
      </c>
      <c r="E1" s="37">
        <f>'Notas a los Edos Financiero (2'!D1</f>
        <v>2025</v>
      </c>
    </row>
    <row r="2" spans="1:5">
      <c r="A2" s="35" t="s">
        <v>435</v>
      </c>
      <c r="B2" s="7"/>
      <c r="C2" s="7"/>
      <c r="D2" s="67" t="s">
        <v>3</v>
      </c>
      <c r="E2" s="37" t="str">
        <f>'Notas a los Edos Financiero (2'!D2</f>
        <v>Trimestral</v>
      </c>
    </row>
    <row r="3" spans="1:5">
      <c r="A3" s="35" t="str">
        <f>'ESF (3)'!A3</f>
        <v>Del 01 de Enero al 31 de Marzo de 2025</v>
      </c>
      <c r="B3" s="7"/>
      <c r="C3" s="7"/>
      <c r="D3" s="67" t="s">
        <v>6</v>
      </c>
      <c r="E3" s="37">
        <f>'Notas a los Edos Financiero (2'!D3</f>
        <v>1</v>
      </c>
    </row>
    <row r="4" spans="1:5">
      <c r="A4" s="35" t="s">
        <v>7</v>
      </c>
      <c r="B4" s="7"/>
      <c r="C4" s="7"/>
      <c r="D4" s="67"/>
      <c r="E4" s="37"/>
    </row>
    <row r="5" spans="1:5">
      <c r="A5" s="39" t="s">
        <v>74</v>
      </c>
      <c r="B5" s="40"/>
      <c r="C5" s="40"/>
      <c r="D5" s="40"/>
      <c r="E5" s="40"/>
    </row>
    <row r="6" spans="1:5">
      <c r="A6" s="42"/>
      <c r="B6" s="42"/>
      <c r="C6" s="42"/>
      <c r="D6" s="42"/>
      <c r="E6" s="42"/>
    </row>
    <row r="7" spans="1:5">
      <c r="A7" s="40" t="s">
        <v>436</v>
      </c>
      <c r="B7" s="40"/>
      <c r="C7" s="40"/>
      <c r="D7" s="40"/>
      <c r="E7" s="40"/>
    </row>
    <row r="8" spans="1:5">
      <c r="A8" s="44" t="s">
        <v>76</v>
      </c>
      <c r="B8" s="44" t="s">
        <v>77</v>
      </c>
      <c r="C8" s="44" t="s">
        <v>78</v>
      </c>
      <c r="D8" s="44" t="s">
        <v>273</v>
      </c>
      <c r="E8" s="44" t="s">
        <v>396</v>
      </c>
    </row>
    <row r="9" spans="1:5">
      <c r="A9" s="68">
        <v>3110</v>
      </c>
      <c r="B9" s="42" t="s">
        <v>130</v>
      </c>
      <c r="C9" s="63">
        <f>+[1]ESF!E31</f>
        <v>0</v>
      </c>
      <c r="D9" s="42"/>
      <c r="E9" s="42"/>
    </row>
    <row r="10" spans="1:5">
      <c r="A10" s="68">
        <v>3120</v>
      </c>
      <c r="B10" s="42" t="s">
        <v>437</v>
      </c>
      <c r="C10" s="63">
        <f>+[1]ESF!E32</f>
        <v>0</v>
      </c>
      <c r="D10" s="42"/>
      <c r="E10" s="42"/>
    </row>
    <row r="11" spans="1:5">
      <c r="A11" s="68">
        <v>3130</v>
      </c>
      <c r="B11" s="42" t="s">
        <v>438</v>
      </c>
      <c r="C11" s="63">
        <f>+[1]ESF!E33</f>
        <v>0</v>
      </c>
      <c r="D11" s="42"/>
      <c r="E11" s="42"/>
    </row>
    <row r="12" spans="1:5">
      <c r="A12" s="42"/>
      <c r="B12" s="42"/>
      <c r="C12" s="42"/>
      <c r="D12" s="42"/>
      <c r="E12" s="42"/>
    </row>
    <row r="13" spans="1:5">
      <c r="A13" s="40" t="s">
        <v>439</v>
      </c>
      <c r="B13" s="40"/>
      <c r="C13" s="40"/>
      <c r="D13" s="40"/>
      <c r="E13" s="40"/>
    </row>
    <row r="14" spans="1:5">
      <c r="A14" s="44" t="s">
        <v>76</v>
      </c>
      <c r="B14" s="44" t="s">
        <v>77</v>
      </c>
      <c r="C14" s="44" t="s">
        <v>78</v>
      </c>
      <c r="D14" s="44" t="s">
        <v>440</v>
      </c>
      <c r="E14" s="44"/>
    </row>
    <row r="15" spans="1:5">
      <c r="A15" s="68">
        <v>3210</v>
      </c>
      <c r="B15" s="42" t="s">
        <v>441</v>
      </c>
      <c r="C15" s="63">
        <f>+[1]ESF!E36</f>
        <v>-384426.78</v>
      </c>
      <c r="D15" s="42"/>
      <c r="E15" s="42"/>
    </row>
    <row r="16" spans="1:5">
      <c r="A16" s="68">
        <v>3220</v>
      </c>
      <c r="B16" s="42" t="s">
        <v>442</v>
      </c>
      <c r="C16" s="63">
        <f>+[1]ESF!E37</f>
        <v>1597628.1900000002</v>
      </c>
      <c r="D16" s="42"/>
      <c r="E16" s="42"/>
    </row>
    <row r="17" spans="1:8">
      <c r="A17" s="68">
        <v>3230</v>
      </c>
      <c r="B17" s="42" t="s">
        <v>443</v>
      </c>
      <c r="C17" s="63">
        <v>0</v>
      </c>
      <c r="D17" s="42"/>
    </row>
    <row r="18" spans="1:8" ht="18.75">
      <c r="A18" s="68">
        <v>3231</v>
      </c>
      <c r="B18" s="42" t="s">
        <v>444</v>
      </c>
      <c r="C18" s="63">
        <v>0</v>
      </c>
      <c r="D18" s="42"/>
      <c r="H18" s="79" t="s">
        <v>445</v>
      </c>
    </row>
    <row r="19" spans="1:8">
      <c r="A19" s="68">
        <v>3232</v>
      </c>
      <c r="B19" s="42" t="s">
        <v>446</v>
      </c>
      <c r="C19" s="63">
        <v>0</v>
      </c>
      <c r="D19" s="42"/>
    </row>
    <row r="20" spans="1:8">
      <c r="A20" s="68">
        <v>3233</v>
      </c>
      <c r="B20" s="42" t="s">
        <v>447</v>
      </c>
      <c r="C20" s="63">
        <v>0</v>
      </c>
      <c r="D20" s="42"/>
    </row>
    <row r="21" spans="1:8">
      <c r="A21" s="68">
        <v>3239</v>
      </c>
      <c r="B21" s="42" t="s">
        <v>448</v>
      </c>
      <c r="C21" s="63">
        <v>0</v>
      </c>
      <c r="D21" s="42"/>
    </row>
    <row r="22" spans="1:8">
      <c r="A22" s="68">
        <v>3240</v>
      </c>
      <c r="B22" s="42" t="s">
        <v>449</v>
      </c>
      <c r="C22" s="63">
        <v>0</v>
      </c>
      <c r="D22" s="42"/>
    </row>
    <row r="23" spans="1:8">
      <c r="A23" s="68">
        <v>3241</v>
      </c>
      <c r="B23" s="42" t="s">
        <v>450</v>
      </c>
      <c r="C23" s="63">
        <v>0</v>
      </c>
      <c r="D23" s="42"/>
    </row>
    <row r="24" spans="1:8">
      <c r="A24" s="68">
        <v>3242</v>
      </c>
      <c r="B24" s="42" t="s">
        <v>451</v>
      </c>
      <c r="C24" s="63">
        <v>0</v>
      </c>
      <c r="D24" s="42"/>
    </row>
    <row r="25" spans="1:8">
      <c r="A25" s="68">
        <v>3243</v>
      </c>
      <c r="B25" s="42" t="s">
        <v>452</v>
      </c>
      <c r="C25" s="63">
        <v>0</v>
      </c>
      <c r="D25" s="42"/>
    </row>
    <row r="26" spans="1:8">
      <c r="A26" s="68">
        <v>3250</v>
      </c>
      <c r="B26" s="42" t="s">
        <v>453</v>
      </c>
      <c r="C26" s="63">
        <f>+C27+C28</f>
        <v>0</v>
      </c>
      <c r="D26" s="42"/>
    </row>
    <row r="27" spans="1:8">
      <c r="A27" s="68">
        <v>3251</v>
      </c>
      <c r="B27" s="42" t="s">
        <v>454</v>
      </c>
      <c r="C27" s="63">
        <v>0</v>
      </c>
      <c r="D27" s="42"/>
    </row>
    <row r="28" spans="1:8">
      <c r="A28" s="68">
        <v>3252</v>
      </c>
      <c r="B28" s="42" t="s">
        <v>455</v>
      </c>
      <c r="C28" s="63">
        <f>+[1]ESF!E40</f>
        <v>0</v>
      </c>
      <c r="D28" s="75" t="s">
        <v>456</v>
      </c>
    </row>
    <row r="29" spans="1:8">
      <c r="A29" s="68">
        <v>3253</v>
      </c>
      <c r="B29" s="42" t="s">
        <v>457</v>
      </c>
      <c r="C29" s="63">
        <v>0</v>
      </c>
      <c r="D29" s="75"/>
    </row>
    <row r="30" spans="1:8">
      <c r="A30" s="42"/>
      <c r="B30" s="42"/>
      <c r="C30" s="42"/>
      <c r="D30" s="42"/>
    </row>
    <row r="31" spans="1:8">
      <c r="A31" s="42"/>
      <c r="B31" s="42" t="s">
        <v>68</v>
      </c>
      <c r="C31" s="42"/>
      <c r="D31" s="42"/>
    </row>
    <row r="35" spans="2:4">
      <c r="B35" s="32" t="s">
        <v>270</v>
      </c>
      <c r="D35" s="32" t="s">
        <v>71</v>
      </c>
    </row>
    <row r="36" spans="2:4">
      <c r="B36" s="33" t="s">
        <v>70</v>
      </c>
      <c r="D36" s="33" t="s">
        <v>72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" footer="0"/>
  <pageSetup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44"/>
  <sheetViews>
    <sheetView tabSelected="1" view="pageBreakPreview" topLeftCell="A70" zoomScale="60" zoomScaleNormal="100" workbookViewId="0">
      <selection activeCell="A66" sqref="A66"/>
    </sheetView>
  </sheetViews>
  <sheetFormatPr baseColWidth="10" defaultColWidth="16.42578125" defaultRowHeight="12.75"/>
  <cols>
    <col min="1" max="1" width="11.42578125" style="5" customWidth="1"/>
    <col min="2" max="2" width="72.42578125" style="5" customWidth="1"/>
    <col min="3" max="3" width="17.28515625" style="5" customWidth="1"/>
    <col min="4" max="4" width="18.7109375" style="5" customWidth="1"/>
    <col min="5" max="5" width="21.85546875" style="5" customWidth="1"/>
    <col min="6" max="26" width="10.42578125" style="5" customWidth="1"/>
    <col min="27" max="16384" width="16.42578125" style="5"/>
  </cols>
  <sheetData>
    <row r="1" spans="1:6">
      <c r="A1" s="35" t="str">
        <f>'ESF (3)'!A1</f>
        <v>Fideicomiso de Apoyo Operativo al Consejo Cuenca Lerma Chapala</v>
      </c>
      <c r="B1" s="7"/>
      <c r="C1" s="7"/>
      <c r="D1" s="67" t="s">
        <v>1</v>
      </c>
      <c r="E1" s="37">
        <f>'Notas a los Edos Financiero (2'!D1</f>
        <v>2025</v>
      </c>
    </row>
    <row r="2" spans="1:6">
      <c r="A2" s="35" t="s">
        <v>458</v>
      </c>
      <c r="B2" s="7"/>
      <c r="C2" s="7"/>
      <c r="D2" s="67" t="s">
        <v>3</v>
      </c>
      <c r="E2" s="37" t="str">
        <f>'Notas a los Edos Financiero (2'!D2</f>
        <v>Trimestral</v>
      </c>
    </row>
    <row r="3" spans="1:6">
      <c r="A3" s="35" t="str">
        <f>'ESF (3)'!A3</f>
        <v>Del 01 de Enero al 31 de Marzo de 2025</v>
      </c>
      <c r="B3" s="7"/>
      <c r="C3" s="7"/>
      <c r="D3" s="67" t="s">
        <v>6</v>
      </c>
      <c r="E3" s="37">
        <f>'Notas a los Edos Financiero (2'!D3</f>
        <v>1</v>
      </c>
    </row>
    <row r="4" spans="1:6">
      <c r="A4" s="35" t="s">
        <v>7</v>
      </c>
      <c r="B4" s="7"/>
      <c r="C4" s="7"/>
      <c r="D4" s="67"/>
      <c r="E4" s="37"/>
    </row>
    <row r="5" spans="1:6">
      <c r="A5" s="39" t="s">
        <v>74</v>
      </c>
      <c r="B5" s="40"/>
      <c r="C5" s="40"/>
      <c r="D5" s="40"/>
      <c r="E5" s="40"/>
    </row>
    <row r="6" spans="1:6">
      <c r="A6" s="42"/>
      <c r="B6" s="42"/>
      <c r="C6" s="42"/>
      <c r="D6" s="42"/>
      <c r="E6" s="42"/>
    </row>
    <row r="7" spans="1:6">
      <c r="A7" s="40" t="s">
        <v>459</v>
      </c>
      <c r="B7" s="40"/>
      <c r="C7" s="40"/>
      <c r="D7" s="40"/>
      <c r="E7" s="42"/>
    </row>
    <row r="8" spans="1:6">
      <c r="A8" s="44" t="s">
        <v>76</v>
      </c>
      <c r="B8" s="44" t="s">
        <v>77</v>
      </c>
      <c r="C8" s="45">
        <v>2025</v>
      </c>
      <c r="D8" s="45">
        <v>2024</v>
      </c>
      <c r="E8" s="42"/>
    </row>
    <row r="9" spans="1:6">
      <c r="A9" s="68">
        <v>1111</v>
      </c>
      <c r="B9" s="42" t="s">
        <v>460</v>
      </c>
      <c r="C9" s="63">
        <v>0</v>
      </c>
      <c r="D9" s="63">
        <v>0</v>
      </c>
      <c r="E9" s="42"/>
    </row>
    <row r="10" spans="1:6">
      <c r="A10" s="68">
        <v>1112</v>
      </c>
      <c r="B10" s="42" t="s">
        <v>461</v>
      </c>
      <c r="C10" s="63">
        <v>2.38</v>
      </c>
      <c r="D10" s="63">
        <v>0.83</v>
      </c>
      <c r="E10" s="42"/>
    </row>
    <row r="11" spans="1:6">
      <c r="A11" s="68">
        <v>1113</v>
      </c>
      <c r="B11" s="42" t="s">
        <v>462</v>
      </c>
      <c r="C11" s="63">
        <v>0</v>
      </c>
      <c r="D11" s="63">
        <v>0</v>
      </c>
      <c r="E11" s="42"/>
    </row>
    <row r="12" spans="1:6">
      <c r="A12" s="68">
        <v>1114</v>
      </c>
      <c r="B12" s="42" t="s">
        <v>274</v>
      </c>
      <c r="C12" s="63">
        <f>+'ESF (3)'!C9</f>
        <v>900170.32</v>
      </c>
      <c r="D12" s="63">
        <v>1273014.58</v>
      </c>
      <c r="E12" s="42"/>
    </row>
    <row r="13" spans="1:6">
      <c r="A13" s="68">
        <v>1115</v>
      </c>
      <c r="B13" s="42" t="s">
        <v>275</v>
      </c>
      <c r="C13" s="63">
        <v>0</v>
      </c>
      <c r="D13" s="63">
        <v>0</v>
      </c>
      <c r="E13" s="42"/>
    </row>
    <row r="14" spans="1:6">
      <c r="A14" s="68">
        <v>1116</v>
      </c>
      <c r="B14" s="42" t="s">
        <v>463</v>
      </c>
      <c r="C14" s="63">
        <v>0</v>
      </c>
      <c r="D14" s="63">
        <v>0</v>
      </c>
      <c r="E14" s="42"/>
    </row>
    <row r="15" spans="1:6">
      <c r="A15" s="68">
        <v>1119</v>
      </c>
      <c r="B15" s="42" t="s">
        <v>464</v>
      </c>
      <c r="C15" s="63">
        <v>0</v>
      </c>
      <c r="D15" s="63">
        <v>0</v>
      </c>
      <c r="E15" s="42"/>
    </row>
    <row r="16" spans="1:6">
      <c r="A16" s="80">
        <v>1110</v>
      </c>
      <c r="B16" s="81" t="s">
        <v>465</v>
      </c>
      <c r="C16" s="82">
        <f>SUM(C9:C15)</f>
        <v>900172.7</v>
      </c>
      <c r="D16" s="82">
        <f>SUM(D9:D15)</f>
        <v>1273015.4100000001</v>
      </c>
      <c r="E16" s="42"/>
      <c r="F16" s="83">
        <f>+C16-[1]ESF!B5</f>
        <v>0</v>
      </c>
    </row>
    <row r="19" spans="1:4">
      <c r="A19" s="40" t="s">
        <v>466</v>
      </c>
      <c r="B19" s="40"/>
      <c r="C19" s="40"/>
      <c r="D19" s="40"/>
    </row>
    <row r="20" spans="1:4">
      <c r="A20" s="44" t="s">
        <v>76</v>
      </c>
      <c r="B20" s="44" t="s">
        <v>77</v>
      </c>
      <c r="C20" s="45">
        <v>2025</v>
      </c>
      <c r="D20" s="45">
        <v>2024</v>
      </c>
    </row>
    <row r="21" spans="1:4">
      <c r="A21" s="80">
        <v>1230</v>
      </c>
      <c r="B21" s="84" t="s">
        <v>324</v>
      </c>
      <c r="C21" s="82">
        <v>0</v>
      </c>
      <c r="D21" s="82">
        <v>0</v>
      </c>
    </row>
    <row r="22" spans="1:4">
      <c r="A22" s="68">
        <v>1231</v>
      </c>
      <c r="B22" s="42" t="s">
        <v>325</v>
      </c>
      <c r="C22" s="85">
        <f>C35+C67</f>
        <v>0</v>
      </c>
      <c r="D22" s="85">
        <f>D35+D67</f>
        <v>0</v>
      </c>
    </row>
    <row r="23" spans="1:4">
      <c r="A23" s="68">
        <v>1232</v>
      </c>
      <c r="B23" s="42" t="s">
        <v>326</v>
      </c>
      <c r="C23" s="63">
        <v>0</v>
      </c>
      <c r="D23" s="63">
        <v>0</v>
      </c>
    </row>
    <row r="24" spans="1:4">
      <c r="A24" s="68">
        <v>1233</v>
      </c>
      <c r="B24" s="42" t="s">
        <v>327</v>
      </c>
      <c r="C24" s="63">
        <v>0</v>
      </c>
      <c r="D24" s="63">
        <v>0</v>
      </c>
    </row>
    <row r="25" spans="1:4">
      <c r="A25" s="68">
        <v>1234</v>
      </c>
      <c r="B25" s="42" t="s">
        <v>328</v>
      </c>
      <c r="C25" s="63">
        <v>0</v>
      </c>
      <c r="D25" s="63">
        <v>0</v>
      </c>
    </row>
    <row r="26" spans="1:4">
      <c r="A26" s="68">
        <v>1235</v>
      </c>
      <c r="B26" s="42" t="s">
        <v>329</v>
      </c>
      <c r="C26" s="63">
        <v>0</v>
      </c>
      <c r="D26" s="63">
        <v>0</v>
      </c>
    </row>
    <row r="27" spans="1:4">
      <c r="A27" s="68">
        <v>1236</v>
      </c>
      <c r="B27" s="42" t="s">
        <v>330</v>
      </c>
      <c r="C27" s="63">
        <v>0</v>
      </c>
      <c r="D27" s="63">
        <v>0</v>
      </c>
    </row>
    <row r="28" spans="1:4">
      <c r="A28" s="68">
        <v>1239</v>
      </c>
      <c r="B28" s="42" t="s">
        <v>331</v>
      </c>
      <c r="C28" s="63">
        <v>0</v>
      </c>
      <c r="D28" s="63">
        <v>0</v>
      </c>
    </row>
    <row r="29" spans="1:4">
      <c r="A29" s="80">
        <v>1240</v>
      </c>
      <c r="B29" s="84" t="s">
        <v>332</v>
      </c>
      <c r="C29" s="82">
        <v>0</v>
      </c>
      <c r="D29" s="82">
        <v>0</v>
      </c>
    </row>
    <row r="30" spans="1:4">
      <c r="A30" s="68">
        <v>1241</v>
      </c>
      <c r="B30" s="42" t="s">
        <v>333</v>
      </c>
      <c r="C30" s="63">
        <v>0</v>
      </c>
      <c r="D30" s="63">
        <v>0</v>
      </c>
    </row>
    <row r="31" spans="1:4">
      <c r="A31" s="68">
        <v>1242</v>
      </c>
      <c r="B31" s="42" t="s">
        <v>337</v>
      </c>
      <c r="C31" s="63">
        <v>0</v>
      </c>
      <c r="D31" s="63">
        <v>0</v>
      </c>
    </row>
    <row r="32" spans="1:4">
      <c r="A32" s="68">
        <v>1243</v>
      </c>
      <c r="B32" s="42" t="s">
        <v>338</v>
      </c>
      <c r="C32" s="63">
        <v>0</v>
      </c>
      <c r="D32" s="63">
        <v>0</v>
      </c>
    </row>
    <row r="33" spans="1:4">
      <c r="A33" s="68">
        <v>1244</v>
      </c>
      <c r="B33" s="42" t="s">
        <v>339</v>
      </c>
      <c r="C33" s="63">
        <v>0</v>
      </c>
      <c r="D33" s="63">
        <v>0</v>
      </c>
    </row>
    <row r="34" spans="1:4">
      <c r="A34" s="68">
        <v>1245</v>
      </c>
      <c r="B34" s="42" t="s">
        <v>341</v>
      </c>
      <c r="C34" s="63">
        <v>0</v>
      </c>
      <c r="D34" s="63">
        <v>0</v>
      </c>
    </row>
    <row r="35" spans="1:4">
      <c r="A35" s="68">
        <v>1246</v>
      </c>
      <c r="B35" s="42" t="s">
        <v>342</v>
      </c>
      <c r="C35" s="63">
        <v>0</v>
      </c>
      <c r="D35" s="63">
        <v>0</v>
      </c>
    </row>
    <row r="36" spans="1:4">
      <c r="A36" s="68">
        <v>1247</v>
      </c>
      <c r="B36" s="42" t="s">
        <v>344</v>
      </c>
      <c r="C36" s="63">
        <v>0</v>
      </c>
      <c r="D36" s="63">
        <v>0</v>
      </c>
    </row>
    <row r="37" spans="1:4">
      <c r="A37" s="68">
        <v>1248</v>
      </c>
      <c r="B37" s="42" t="s">
        <v>345</v>
      </c>
      <c r="C37" s="63">
        <v>0</v>
      </c>
      <c r="D37" s="63">
        <v>0</v>
      </c>
    </row>
    <row r="38" spans="1:4">
      <c r="A38" s="80">
        <v>1250</v>
      </c>
      <c r="B38" s="84" t="s">
        <v>351</v>
      </c>
      <c r="C38" s="82">
        <v>0</v>
      </c>
      <c r="D38" s="82">
        <v>0</v>
      </c>
    </row>
    <row r="39" spans="1:4">
      <c r="A39" s="68">
        <v>1251</v>
      </c>
      <c r="B39" s="42" t="s">
        <v>352</v>
      </c>
      <c r="C39" s="63">
        <v>0</v>
      </c>
      <c r="D39" s="63">
        <v>0</v>
      </c>
    </row>
    <row r="40" spans="1:4">
      <c r="A40" s="68">
        <v>1252</v>
      </c>
      <c r="B40" s="42" t="s">
        <v>353</v>
      </c>
      <c r="C40" s="63">
        <v>0</v>
      </c>
      <c r="D40" s="63">
        <v>0</v>
      </c>
    </row>
    <row r="41" spans="1:4">
      <c r="A41" s="68">
        <v>1253</v>
      </c>
      <c r="B41" s="42" t="s">
        <v>354</v>
      </c>
      <c r="C41" s="63">
        <v>0</v>
      </c>
      <c r="D41" s="63">
        <v>0</v>
      </c>
    </row>
    <row r="42" spans="1:4">
      <c r="A42" s="68">
        <v>1254</v>
      </c>
      <c r="B42" s="42" t="s">
        <v>355</v>
      </c>
      <c r="C42" s="63">
        <v>0</v>
      </c>
      <c r="D42" s="63">
        <v>0</v>
      </c>
    </row>
    <row r="43" spans="1:4">
      <c r="A43" s="68">
        <v>1259</v>
      </c>
      <c r="B43" s="42" t="s">
        <v>356</v>
      </c>
      <c r="C43" s="63">
        <v>0</v>
      </c>
      <c r="D43" s="63">
        <v>0</v>
      </c>
    </row>
    <row r="44" spans="1:4">
      <c r="A44" s="68"/>
      <c r="B44" s="86" t="s">
        <v>467</v>
      </c>
      <c r="C44" s="82">
        <f t="shared" ref="C44:D44" si="0">C21+C29+C38</f>
        <v>0</v>
      </c>
      <c r="D44" s="82">
        <f t="shared" si="0"/>
        <v>0</v>
      </c>
    </row>
    <row r="45" spans="1:4">
      <c r="A45" s="42"/>
      <c r="B45" s="42"/>
      <c r="C45" s="42"/>
      <c r="D45" s="42"/>
    </row>
    <row r="46" spans="1:4">
      <c r="A46" s="40" t="s">
        <v>468</v>
      </c>
      <c r="B46" s="40"/>
      <c r="C46" s="40"/>
      <c r="D46" s="40"/>
    </row>
    <row r="47" spans="1:4">
      <c r="A47" s="44" t="s">
        <v>76</v>
      </c>
      <c r="B47" s="44" t="s">
        <v>77</v>
      </c>
      <c r="C47" s="45">
        <v>2025</v>
      </c>
      <c r="D47" s="45">
        <v>2024</v>
      </c>
    </row>
    <row r="48" spans="1:4">
      <c r="A48" s="80">
        <v>3210</v>
      </c>
      <c r="B48" s="84" t="s">
        <v>469</v>
      </c>
      <c r="C48" s="82">
        <f>+[1]ESF!E36</f>
        <v>-384426.78</v>
      </c>
      <c r="D48" s="82">
        <f>+[1]ESF!F36</f>
        <v>39319.540000000037</v>
      </c>
    </row>
    <row r="49" spans="1:4">
      <c r="A49" s="68"/>
      <c r="B49" s="86" t="s">
        <v>470</v>
      </c>
      <c r="C49" s="85">
        <v>11584</v>
      </c>
      <c r="D49" s="85">
        <v>51158</v>
      </c>
    </row>
    <row r="50" spans="1:4">
      <c r="A50" s="80">
        <v>5400</v>
      </c>
      <c r="B50" s="84" t="s">
        <v>225</v>
      </c>
      <c r="C50" s="82">
        <v>0</v>
      </c>
      <c r="D50" s="82">
        <v>0</v>
      </c>
    </row>
    <row r="51" spans="1:4">
      <c r="A51" s="68">
        <v>5410</v>
      </c>
      <c r="B51" s="42" t="s">
        <v>471</v>
      </c>
      <c r="C51" s="63">
        <v>0</v>
      </c>
      <c r="D51" s="63">
        <v>0</v>
      </c>
    </row>
    <row r="52" spans="1:4">
      <c r="A52" s="68">
        <v>5411</v>
      </c>
      <c r="B52" s="42" t="s">
        <v>227</v>
      </c>
      <c r="C52" s="63">
        <v>0</v>
      </c>
      <c r="D52" s="63">
        <v>0</v>
      </c>
    </row>
    <row r="53" spans="1:4">
      <c r="A53" s="68">
        <v>5420</v>
      </c>
      <c r="B53" s="42" t="s">
        <v>472</v>
      </c>
      <c r="C53" s="63">
        <v>0</v>
      </c>
      <c r="D53" s="63">
        <v>0</v>
      </c>
    </row>
    <row r="54" spans="1:4">
      <c r="A54" s="68">
        <v>5421</v>
      </c>
      <c r="B54" s="42" t="s">
        <v>230</v>
      </c>
      <c r="C54" s="63">
        <v>0</v>
      </c>
      <c r="D54" s="63">
        <v>0</v>
      </c>
    </row>
    <row r="55" spans="1:4">
      <c r="A55" s="68">
        <v>5430</v>
      </c>
      <c r="B55" s="42" t="s">
        <v>473</v>
      </c>
      <c r="C55" s="63">
        <v>0</v>
      </c>
      <c r="D55" s="63">
        <v>0</v>
      </c>
    </row>
    <row r="56" spans="1:4">
      <c r="A56" s="68">
        <v>5431</v>
      </c>
      <c r="B56" s="42" t="s">
        <v>233</v>
      </c>
      <c r="C56" s="63">
        <v>0</v>
      </c>
      <c r="D56" s="63">
        <v>0</v>
      </c>
    </row>
    <row r="57" spans="1:4">
      <c r="A57" s="68">
        <v>5440</v>
      </c>
      <c r="B57" s="42" t="s">
        <v>474</v>
      </c>
      <c r="C57" s="63">
        <v>0</v>
      </c>
      <c r="D57" s="63">
        <v>0</v>
      </c>
    </row>
    <row r="58" spans="1:4">
      <c r="A58" s="68">
        <v>5441</v>
      </c>
      <c r="B58" s="42" t="s">
        <v>474</v>
      </c>
      <c r="C58" s="63">
        <v>0</v>
      </c>
      <c r="D58" s="63">
        <v>0</v>
      </c>
    </row>
    <row r="59" spans="1:4">
      <c r="A59" s="68">
        <v>5450</v>
      </c>
      <c r="B59" s="42" t="s">
        <v>475</v>
      </c>
      <c r="C59" s="63">
        <v>0</v>
      </c>
      <c r="D59" s="63">
        <v>0</v>
      </c>
    </row>
    <row r="60" spans="1:4">
      <c r="A60" s="68">
        <v>5451</v>
      </c>
      <c r="B60" s="42" t="s">
        <v>237</v>
      </c>
      <c r="C60" s="63">
        <v>0</v>
      </c>
      <c r="D60" s="63">
        <v>0</v>
      </c>
    </row>
    <row r="61" spans="1:4">
      <c r="A61" s="68">
        <v>5452</v>
      </c>
      <c r="B61" s="42" t="s">
        <v>238</v>
      </c>
      <c r="C61" s="63">
        <v>0</v>
      </c>
      <c r="D61" s="63">
        <v>0</v>
      </c>
    </row>
    <row r="62" spans="1:4">
      <c r="A62" s="80">
        <v>5500</v>
      </c>
      <c r="B62" s="84" t="s">
        <v>239</v>
      </c>
      <c r="C62" s="82">
        <v>22159</v>
      </c>
      <c r="D62" s="82">
        <v>83344</v>
      </c>
    </row>
    <row r="63" spans="1:4">
      <c r="A63" s="80">
        <v>5510</v>
      </c>
      <c r="B63" s="84" t="s">
        <v>240</v>
      </c>
      <c r="C63" s="82">
        <v>0</v>
      </c>
      <c r="D63" s="82">
        <v>0</v>
      </c>
    </row>
    <row r="64" spans="1:4">
      <c r="A64" s="68">
        <v>5511</v>
      </c>
      <c r="B64" s="42" t="s">
        <v>241</v>
      </c>
      <c r="C64" s="63">
        <v>0</v>
      </c>
      <c r="D64" s="63">
        <v>0</v>
      </c>
    </row>
    <row r="65" spans="1:4">
      <c r="A65" s="68">
        <v>5512</v>
      </c>
      <c r="B65" s="42" t="s">
        <v>242</v>
      </c>
      <c r="C65" s="63">
        <v>0</v>
      </c>
      <c r="D65" s="63">
        <v>0</v>
      </c>
    </row>
    <row r="66" spans="1:4">
      <c r="A66" s="68">
        <v>5513</v>
      </c>
      <c r="B66" s="42" t="s">
        <v>243</v>
      </c>
      <c r="C66" s="63">
        <f>+[1]ACT!B56</f>
        <v>22159.05</v>
      </c>
      <c r="D66" s="63">
        <v>79839.539999999994</v>
      </c>
    </row>
    <row r="67" spans="1:4">
      <c r="A67" s="68">
        <v>5514</v>
      </c>
      <c r="B67" s="42" t="s">
        <v>244</v>
      </c>
      <c r="C67" s="63">
        <v>0</v>
      </c>
      <c r="D67" s="63">
        <v>0</v>
      </c>
    </row>
    <row r="68" spans="1:4">
      <c r="A68" s="68">
        <v>5515</v>
      </c>
      <c r="B68" s="42" t="s">
        <v>245</v>
      </c>
      <c r="C68" s="63">
        <v>0</v>
      </c>
      <c r="D68" s="63">
        <v>0</v>
      </c>
    </row>
    <row r="69" spans="1:4">
      <c r="A69" s="68">
        <v>5516</v>
      </c>
      <c r="B69" s="42" t="s">
        <v>246</v>
      </c>
      <c r="C69" s="63">
        <v>0</v>
      </c>
      <c r="D69" s="63">
        <v>0</v>
      </c>
    </row>
    <row r="70" spans="1:4">
      <c r="A70" s="68">
        <v>5517</v>
      </c>
      <c r="B70" s="42" t="s">
        <v>247</v>
      </c>
      <c r="C70" s="63">
        <v>0</v>
      </c>
      <c r="D70" s="63">
        <v>0</v>
      </c>
    </row>
    <row r="71" spans="1:4">
      <c r="A71" s="68">
        <v>5518</v>
      </c>
      <c r="B71" s="42" t="s">
        <v>248</v>
      </c>
      <c r="C71" s="63">
        <v>0</v>
      </c>
      <c r="D71" s="63">
        <v>0</v>
      </c>
    </row>
    <row r="72" spans="1:4">
      <c r="A72" s="80">
        <v>5520</v>
      </c>
      <c r="B72" s="84" t="s">
        <v>249</v>
      </c>
      <c r="C72" s="82">
        <v>0</v>
      </c>
      <c r="D72" s="82">
        <v>0</v>
      </c>
    </row>
    <row r="73" spans="1:4">
      <c r="A73" s="68">
        <v>5521</v>
      </c>
      <c r="B73" s="42" t="s">
        <v>250</v>
      </c>
      <c r="C73" s="63">
        <v>0</v>
      </c>
      <c r="D73" s="63">
        <v>0</v>
      </c>
    </row>
    <row r="74" spans="1:4">
      <c r="A74" s="68">
        <v>5522</v>
      </c>
      <c r="B74" s="42" t="s">
        <v>251</v>
      </c>
      <c r="C74" s="63">
        <v>0</v>
      </c>
      <c r="D74" s="63">
        <v>0</v>
      </c>
    </row>
    <row r="75" spans="1:4">
      <c r="A75" s="80">
        <v>5530</v>
      </c>
      <c r="B75" s="84" t="s">
        <v>252</v>
      </c>
      <c r="C75" s="82">
        <v>0</v>
      </c>
      <c r="D75" s="82">
        <v>0</v>
      </c>
    </row>
    <row r="76" spans="1:4">
      <c r="A76" s="68">
        <v>5531</v>
      </c>
      <c r="B76" s="42" t="s">
        <v>253</v>
      </c>
      <c r="C76" s="63">
        <v>0</v>
      </c>
      <c r="D76" s="63">
        <v>0</v>
      </c>
    </row>
    <row r="77" spans="1:4">
      <c r="A77" s="68">
        <v>5532</v>
      </c>
      <c r="B77" s="42" t="s">
        <v>254</v>
      </c>
      <c r="C77" s="63">
        <v>0</v>
      </c>
      <c r="D77" s="63">
        <v>0</v>
      </c>
    </row>
    <row r="78" spans="1:4">
      <c r="A78" s="68">
        <v>5533</v>
      </c>
      <c r="B78" s="42" t="s">
        <v>255</v>
      </c>
      <c r="C78" s="63">
        <v>0</v>
      </c>
      <c r="D78" s="63">
        <v>0</v>
      </c>
    </row>
    <row r="79" spans="1:4">
      <c r="A79" s="68">
        <v>5534</v>
      </c>
      <c r="B79" s="42" t="s">
        <v>256</v>
      </c>
      <c r="C79" s="63">
        <v>0</v>
      </c>
      <c r="D79" s="63">
        <v>0</v>
      </c>
    </row>
    <row r="80" spans="1:4">
      <c r="A80" s="68">
        <v>5535</v>
      </c>
      <c r="B80" s="42" t="s">
        <v>257</v>
      </c>
      <c r="C80" s="63">
        <v>0</v>
      </c>
      <c r="D80" s="63">
        <v>0</v>
      </c>
    </row>
    <row r="81" spans="1:4">
      <c r="A81" s="80">
        <v>5590</v>
      </c>
      <c r="B81" s="84" t="s">
        <v>258</v>
      </c>
      <c r="C81" s="82">
        <v>0</v>
      </c>
      <c r="D81" s="82">
        <v>3504</v>
      </c>
    </row>
    <row r="82" spans="1:4">
      <c r="A82" s="68">
        <v>5591</v>
      </c>
      <c r="B82" s="42" t="s">
        <v>259</v>
      </c>
      <c r="C82" s="63">
        <v>0</v>
      </c>
      <c r="D82" s="63">
        <v>3504</v>
      </c>
    </row>
    <row r="83" spans="1:4">
      <c r="A83" s="68">
        <v>5592</v>
      </c>
      <c r="B83" s="42" t="s">
        <v>260</v>
      </c>
      <c r="C83" s="63">
        <v>0</v>
      </c>
      <c r="D83" s="63">
        <v>0</v>
      </c>
    </row>
    <row r="84" spans="1:4">
      <c r="A84" s="68">
        <v>5593</v>
      </c>
      <c r="B84" s="42" t="s">
        <v>261</v>
      </c>
      <c r="C84" s="63">
        <v>0</v>
      </c>
      <c r="D84" s="63">
        <v>0</v>
      </c>
    </row>
    <row r="85" spans="1:4">
      <c r="A85" s="68">
        <v>5594</v>
      </c>
      <c r="B85" s="42" t="s">
        <v>476</v>
      </c>
      <c r="C85" s="63">
        <v>0</v>
      </c>
      <c r="D85" s="63">
        <v>0</v>
      </c>
    </row>
    <row r="86" spans="1:4">
      <c r="A86" s="68">
        <v>5595</v>
      </c>
      <c r="B86" s="42" t="s">
        <v>263</v>
      </c>
      <c r="C86" s="63">
        <v>0</v>
      </c>
      <c r="D86" s="63">
        <v>0</v>
      </c>
    </row>
    <row r="87" spans="1:4">
      <c r="A87" s="68">
        <v>5596</v>
      </c>
      <c r="B87" s="42" t="s">
        <v>155</v>
      </c>
      <c r="C87" s="63">
        <v>0</v>
      </c>
      <c r="D87" s="63">
        <v>0</v>
      </c>
    </row>
    <row r="88" spans="1:4">
      <c r="A88" s="68">
        <v>5597</v>
      </c>
      <c r="B88" s="42" t="s">
        <v>264</v>
      </c>
      <c r="C88" s="63">
        <v>0</v>
      </c>
      <c r="D88" s="63">
        <v>0</v>
      </c>
    </row>
    <row r="89" spans="1:4">
      <c r="A89" s="68">
        <v>5599</v>
      </c>
      <c r="B89" s="42" t="s">
        <v>266</v>
      </c>
      <c r="C89" s="63">
        <v>0</v>
      </c>
      <c r="D89" s="63">
        <v>0</v>
      </c>
    </row>
    <row r="90" spans="1:4">
      <c r="A90" s="80">
        <v>5600</v>
      </c>
      <c r="B90" s="84" t="s">
        <v>267</v>
      </c>
      <c r="C90" s="82">
        <v>0</v>
      </c>
      <c r="D90" s="82">
        <v>0</v>
      </c>
    </row>
    <row r="91" spans="1:4">
      <c r="A91" s="80">
        <v>5610</v>
      </c>
      <c r="B91" s="84" t="s">
        <v>268</v>
      </c>
      <c r="C91" s="82">
        <v>0</v>
      </c>
      <c r="D91" s="82">
        <v>0</v>
      </c>
    </row>
    <row r="92" spans="1:4">
      <c r="A92" s="68">
        <v>5611</v>
      </c>
      <c r="B92" s="42" t="s">
        <v>269</v>
      </c>
      <c r="C92" s="63">
        <v>0</v>
      </c>
      <c r="D92" s="63">
        <v>0</v>
      </c>
    </row>
    <row r="93" spans="1:4">
      <c r="A93" s="80">
        <v>2110</v>
      </c>
      <c r="B93" s="87" t="s">
        <v>477</v>
      </c>
      <c r="C93" s="82">
        <v>-10575</v>
      </c>
      <c r="D93" s="82">
        <v>-32186</v>
      </c>
    </row>
    <row r="94" spans="1:4">
      <c r="A94" s="68">
        <v>2111</v>
      </c>
      <c r="B94" s="42" t="s">
        <v>478</v>
      </c>
      <c r="C94" s="63">
        <v>0</v>
      </c>
      <c r="D94" s="63">
        <v>0</v>
      </c>
    </row>
    <row r="95" spans="1:4">
      <c r="A95" s="68">
        <v>2112</v>
      </c>
      <c r="B95" s="42" t="s">
        <v>479</v>
      </c>
      <c r="C95" s="63">
        <v>0</v>
      </c>
      <c r="D95" s="63">
        <v>0</v>
      </c>
    </row>
    <row r="96" spans="1:4">
      <c r="A96" s="68">
        <v>2112</v>
      </c>
      <c r="B96" s="42" t="s">
        <v>480</v>
      </c>
      <c r="C96" s="82">
        <v>-10575</v>
      </c>
      <c r="D96" s="82">
        <v>-32186</v>
      </c>
    </row>
    <row r="97" spans="1:4">
      <c r="A97" s="68">
        <v>2115</v>
      </c>
      <c r="B97" s="42" t="s">
        <v>481</v>
      </c>
      <c r="C97" s="63">
        <v>0</v>
      </c>
      <c r="D97" s="63">
        <v>0</v>
      </c>
    </row>
    <row r="98" spans="1:4">
      <c r="A98" s="68">
        <v>2114</v>
      </c>
      <c r="B98" s="42" t="s">
        <v>482</v>
      </c>
      <c r="C98" s="63">
        <v>0</v>
      </c>
      <c r="D98" s="63">
        <v>0</v>
      </c>
    </row>
    <row r="99" spans="1:4">
      <c r="A99" s="80">
        <v>5120</v>
      </c>
      <c r="B99" s="87" t="s">
        <v>309</v>
      </c>
      <c r="C99" s="82">
        <v>0</v>
      </c>
      <c r="D99" s="82">
        <v>0</v>
      </c>
    </row>
    <row r="100" spans="1:4">
      <c r="A100" s="68">
        <v>5120</v>
      </c>
      <c r="B100" s="17" t="s">
        <v>309</v>
      </c>
      <c r="C100" s="63">
        <v>0</v>
      </c>
      <c r="D100" s="63">
        <v>0</v>
      </c>
    </row>
    <row r="101" spans="1:4">
      <c r="A101" s="68"/>
      <c r="B101" s="86" t="s">
        <v>483</v>
      </c>
      <c r="C101" s="82">
        <f>+C103+C106+C112+C114+C116+C124</f>
        <v>0</v>
      </c>
      <c r="D101" s="82">
        <f>+D103+D106+D112+D114+D116+D124</f>
        <v>0</v>
      </c>
    </row>
    <row r="102" spans="1:4">
      <c r="A102" s="80">
        <v>4300</v>
      </c>
      <c r="B102" s="86" t="s">
        <v>139</v>
      </c>
      <c r="C102" s="63">
        <v>0</v>
      </c>
      <c r="D102" s="63">
        <v>0</v>
      </c>
    </row>
    <row r="103" spans="1:4">
      <c r="A103" s="80">
        <v>4310</v>
      </c>
      <c r="B103" s="86" t="s">
        <v>140</v>
      </c>
      <c r="C103" s="82">
        <v>0</v>
      </c>
      <c r="D103" s="82">
        <v>0</v>
      </c>
    </row>
    <row r="104" spans="1:4">
      <c r="A104" s="68">
        <v>4311</v>
      </c>
      <c r="B104" s="88" t="s">
        <v>141</v>
      </c>
      <c r="C104" s="63">
        <v>0</v>
      </c>
      <c r="D104" s="63">
        <v>0</v>
      </c>
    </row>
    <row r="105" spans="1:4">
      <c r="A105" s="68">
        <v>4319</v>
      </c>
      <c r="B105" s="88" t="s">
        <v>142</v>
      </c>
      <c r="C105" s="63">
        <v>0</v>
      </c>
      <c r="D105" s="63">
        <v>0</v>
      </c>
    </row>
    <row r="106" spans="1:4">
      <c r="A106" s="80">
        <v>4320</v>
      </c>
      <c r="B106" s="86" t="s">
        <v>143</v>
      </c>
      <c r="C106" s="82">
        <v>0</v>
      </c>
      <c r="D106" s="82">
        <v>0</v>
      </c>
    </row>
    <row r="107" spans="1:4">
      <c r="A107" s="68">
        <v>4321</v>
      </c>
      <c r="B107" s="88" t="s">
        <v>144</v>
      </c>
      <c r="C107" s="63">
        <v>0</v>
      </c>
      <c r="D107" s="63">
        <v>0</v>
      </c>
    </row>
    <row r="108" spans="1:4">
      <c r="A108" s="68">
        <v>4322</v>
      </c>
      <c r="B108" s="88" t="s">
        <v>145</v>
      </c>
      <c r="C108" s="63">
        <v>0</v>
      </c>
      <c r="D108" s="63">
        <v>0</v>
      </c>
    </row>
    <row r="109" spans="1:4">
      <c r="A109" s="68">
        <v>4323</v>
      </c>
      <c r="B109" s="88" t="s">
        <v>146</v>
      </c>
      <c r="C109" s="63">
        <v>0</v>
      </c>
      <c r="D109" s="63">
        <v>0</v>
      </c>
    </row>
    <row r="110" spans="1:4">
      <c r="A110" s="68">
        <v>4324</v>
      </c>
      <c r="B110" s="88" t="s">
        <v>147</v>
      </c>
      <c r="C110" s="63">
        <v>0</v>
      </c>
      <c r="D110" s="63">
        <v>0</v>
      </c>
    </row>
    <row r="111" spans="1:4">
      <c r="A111" s="68">
        <v>4325</v>
      </c>
      <c r="B111" s="88" t="s">
        <v>148</v>
      </c>
      <c r="C111" s="63">
        <v>0</v>
      </c>
      <c r="D111" s="63">
        <v>0</v>
      </c>
    </row>
    <row r="112" spans="1:4">
      <c r="A112" s="80">
        <v>4330</v>
      </c>
      <c r="B112" s="86" t="s">
        <v>149</v>
      </c>
      <c r="C112" s="82">
        <v>0</v>
      </c>
      <c r="D112" s="82">
        <v>0</v>
      </c>
    </row>
    <row r="113" spans="1:4">
      <c r="A113" s="68">
        <v>4331</v>
      </c>
      <c r="B113" s="88" t="s">
        <v>149</v>
      </c>
      <c r="C113" s="63">
        <v>0</v>
      </c>
      <c r="D113" s="63">
        <v>0</v>
      </c>
    </row>
    <row r="114" spans="1:4">
      <c r="A114" s="80">
        <v>4340</v>
      </c>
      <c r="B114" s="86" t="s">
        <v>150</v>
      </c>
      <c r="C114" s="82">
        <v>0</v>
      </c>
      <c r="D114" s="82">
        <f>+D115</f>
        <v>0</v>
      </c>
    </row>
    <row r="115" spans="1:4">
      <c r="A115" s="68">
        <v>4341</v>
      </c>
      <c r="B115" s="88" t="s">
        <v>150</v>
      </c>
      <c r="C115" s="63">
        <v>0</v>
      </c>
      <c r="D115" s="63">
        <v>0</v>
      </c>
    </row>
    <row r="116" spans="1:4">
      <c r="A116" s="80">
        <v>4390</v>
      </c>
      <c r="B116" s="86" t="s">
        <v>151</v>
      </c>
      <c r="C116" s="82">
        <v>0</v>
      </c>
      <c r="D116" s="82">
        <v>0</v>
      </c>
    </row>
    <row r="117" spans="1:4">
      <c r="A117" s="68">
        <v>4392</v>
      </c>
      <c r="B117" s="88" t="s">
        <v>152</v>
      </c>
      <c r="C117" s="63">
        <v>0</v>
      </c>
      <c r="D117" s="63">
        <v>0</v>
      </c>
    </row>
    <row r="118" spans="1:4">
      <c r="A118" s="68">
        <v>4393</v>
      </c>
      <c r="B118" s="88" t="s">
        <v>153</v>
      </c>
      <c r="C118" s="63">
        <v>0</v>
      </c>
      <c r="D118" s="63">
        <v>0</v>
      </c>
    </row>
    <row r="119" spans="1:4">
      <c r="A119" s="68">
        <v>4394</v>
      </c>
      <c r="B119" s="88" t="s">
        <v>154</v>
      </c>
      <c r="C119" s="63">
        <v>0</v>
      </c>
      <c r="D119" s="63">
        <v>0</v>
      </c>
    </row>
    <row r="120" spans="1:4">
      <c r="A120" s="68">
        <v>4395</v>
      </c>
      <c r="B120" s="88" t="s">
        <v>155</v>
      </c>
      <c r="C120" s="63">
        <v>0</v>
      </c>
      <c r="D120" s="63">
        <v>0</v>
      </c>
    </row>
    <row r="121" spans="1:4">
      <c r="A121" s="68">
        <v>4396</v>
      </c>
      <c r="B121" s="88" t="s">
        <v>156</v>
      </c>
      <c r="C121" s="63">
        <v>0</v>
      </c>
      <c r="D121" s="63">
        <v>0</v>
      </c>
    </row>
    <row r="122" spans="1:4">
      <c r="A122" s="68">
        <v>4397</v>
      </c>
      <c r="B122" s="88" t="s">
        <v>157</v>
      </c>
      <c r="C122" s="63">
        <v>0</v>
      </c>
      <c r="D122" s="63">
        <v>0</v>
      </c>
    </row>
    <row r="123" spans="1:4">
      <c r="A123" s="68">
        <v>4399</v>
      </c>
      <c r="B123" s="88" t="s">
        <v>151</v>
      </c>
      <c r="C123" s="63">
        <v>0</v>
      </c>
      <c r="D123" s="63">
        <v>0</v>
      </c>
    </row>
    <row r="124" spans="1:4">
      <c r="A124" s="80">
        <v>1120</v>
      </c>
      <c r="B124" s="87" t="s">
        <v>484</v>
      </c>
      <c r="C124" s="82">
        <f>SUM(C125:C133)</f>
        <v>0</v>
      </c>
      <c r="D124" s="82">
        <f>SUM(D125:D133)</f>
        <v>0</v>
      </c>
    </row>
    <row r="125" spans="1:4">
      <c r="A125" s="68">
        <v>1124</v>
      </c>
      <c r="B125" s="17" t="s">
        <v>485</v>
      </c>
      <c r="C125" s="63">
        <v>0</v>
      </c>
      <c r="D125" s="63">
        <v>0</v>
      </c>
    </row>
    <row r="126" spans="1:4">
      <c r="A126" s="68">
        <v>1124</v>
      </c>
      <c r="B126" s="17" t="s">
        <v>486</v>
      </c>
      <c r="C126" s="63">
        <v>0</v>
      </c>
      <c r="D126" s="63">
        <v>0</v>
      </c>
    </row>
    <row r="127" spans="1:4">
      <c r="A127" s="68">
        <v>1124</v>
      </c>
      <c r="B127" s="17" t="s">
        <v>487</v>
      </c>
      <c r="C127" s="63">
        <v>0</v>
      </c>
      <c r="D127" s="63">
        <v>0</v>
      </c>
    </row>
    <row r="128" spans="1:4">
      <c r="A128" s="68">
        <v>1124</v>
      </c>
      <c r="B128" s="17" t="s">
        <v>488</v>
      </c>
      <c r="C128" s="63">
        <v>0</v>
      </c>
      <c r="D128" s="63">
        <v>0</v>
      </c>
    </row>
    <row r="129" spans="1:6">
      <c r="A129" s="68">
        <v>1124</v>
      </c>
      <c r="B129" s="17" t="s">
        <v>489</v>
      </c>
      <c r="C129" s="63">
        <v>0</v>
      </c>
      <c r="D129" s="63">
        <v>0</v>
      </c>
    </row>
    <row r="130" spans="1:6">
      <c r="A130" s="68">
        <v>1124</v>
      </c>
      <c r="B130" s="17" t="s">
        <v>490</v>
      </c>
      <c r="C130" s="63">
        <v>0</v>
      </c>
      <c r="D130" s="63">
        <v>0</v>
      </c>
    </row>
    <row r="131" spans="1:6">
      <c r="A131" s="68">
        <v>1122</v>
      </c>
      <c r="B131" s="17" t="s">
        <v>491</v>
      </c>
      <c r="C131" s="63">
        <v>0</v>
      </c>
      <c r="D131" s="63">
        <v>0</v>
      </c>
    </row>
    <row r="132" spans="1:6">
      <c r="A132" s="68">
        <v>1122</v>
      </c>
      <c r="B132" s="17" t="s">
        <v>492</v>
      </c>
      <c r="C132" s="63">
        <v>0</v>
      </c>
      <c r="D132" s="63">
        <v>0</v>
      </c>
    </row>
    <row r="133" spans="1:6">
      <c r="A133" s="68">
        <v>1122</v>
      </c>
      <c r="B133" s="17" t="s">
        <v>493</v>
      </c>
      <c r="C133" s="63">
        <v>0</v>
      </c>
      <c r="D133" s="63">
        <v>0</v>
      </c>
    </row>
    <row r="134" spans="1:6">
      <c r="A134" s="80">
        <v>5120</v>
      </c>
      <c r="B134" s="87" t="s">
        <v>309</v>
      </c>
      <c r="C134" s="82">
        <v>0</v>
      </c>
      <c r="D134" s="82">
        <v>0</v>
      </c>
    </row>
    <row r="135" spans="1:6">
      <c r="A135" s="68">
        <v>5120</v>
      </c>
      <c r="B135" s="17" t="s">
        <v>309</v>
      </c>
      <c r="C135" s="63">
        <v>0</v>
      </c>
      <c r="D135" s="63">
        <v>0</v>
      </c>
    </row>
    <row r="136" spans="1:6">
      <c r="A136" s="68"/>
      <c r="B136" s="89" t="s">
        <v>494</v>
      </c>
      <c r="C136" s="82">
        <f t="shared" ref="C136" si="1">C48+C49-C101</f>
        <v>-372842.78</v>
      </c>
      <c r="D136" s="82">
        <f>D48+D49-D101</f>
        <v>90477.540000000037</v>
      </c>
      <c r="E136" s="155">
        <f>+C136-[1]EFE!B33</f>
        <v>-7.000000006519258E-2</v>
      </c>
      <c r="F136" s="90">
        <f>+D136-[1]EFE!C33</f>
        <v>9.9999997764825821E-3</v>
      </c>
    </row>
    <row r="137" spans="1:6">
      <c r="A137" s="42"/>
      <c r="B137" s="42"/>
      <c r="C137" s="42"/>
      <c r="D137" s="42"/>
    </row>
    <row r="138" spans="1:6" ht="38.25">
      <c r="A138" s="42"/>
      <c r="B138" s="91" t="s">
        <v>495</v>
      </c>
      <c r="C138" s="42"/>
      <c r="D138" s="42"/>
    </row>
    <row r="143" spans="1:6">
      <c r="B143" s="32" t="s">
        <v>270</v>
      </c>
      <c r="D143" s="32" t="s">
        <v>71</v>
      </c>
    </row>
    <row r="144" spans="1:6">
      <c r="B144" s="33" t="s">
        <v>70</v>
      </c>
      <c r="D144" s="33" t="s">
        <v>72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" footer="0"/>
  <pageSetup scale="63" orientation="portrait" r:id="rId1"/>
  <rowBreaks count="1" manualBreakCount="1">
    <brk id="80" max="4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tabSelected="1" view="pageBreakPreview" zoomScale="60" zoomScaleNormal="100" workbookViewId="0">
      <selection activeCell="A66" sqref="A66"/>
    </sheetView>
  </sheetViews>
  <sheetFormatPr baseColWidth="10" defaultColWidth="16.42578125" defaultRowHeight="12.75"/>
  <cols>
    <col min="1" max="1" width="4.5703125" style="5" customWidth="1"/>
    <col min="2" max="2" width="72.140625" style="5" customWidth="1"/>
    <col min="3" max="3" width="20.42578125" style="5" customWidth="1"/>
    <col min="4" max="4" width="51.5703125" style="5" bestFit="1" customWidth="1"/>
    <col min="5" max="26" width="13" style="5" customWidth="1"/>
    <col min="27" max="16384" width="16.42578125" style="5"/>
  </cols>
  <sheetData>
    <row r="1" spans="1:3">
      <c r="A1" s="1" t="str">
        <f>'ESF (3)'!A1</f>
        <v>Fideicomiso de Apoyo Operativo al Consejo Cuenca Lerma Chapala</v>
      </c>
      <c r="B1" s="2"/>
      <c r="C1" s="92"/>
    </row>
    <row r="2" spans="1:3">
      <c r="A2" s="6" t="s">
        <v>496</v>
      </c>
      <c r="B2" s="7"/>
      <c r="C2" s="93"/>
    </row>
    <row r="3" spans="1:3">
      <c r="A3" s="6" t="str">
        <f>'ESF (3)'!A3</f>
        <v>Del 01 de Enero al 31 de Marzo de 2025</v>
      </c>
      <c r="B3" s="7"/>
      <c r="C3" s="93"/>
    </row>
    <row r="4" spans="1:3">
      <c r="A4" s="11" t="s">
        <v>497</v>
      </c>
      <c r="B4" s="12"/>
      <c r="C4" s="94"/>
    </row>
    <row r="5" spans="1:3">
      <c r="A5" s="95" t="s">
        <v>498</v>
      </c>
      <c r="B5" s="96"/>
      <c r="C5" s="97">
        <v>2025</v>
      </c>
    </row>
    <row r="6" spans="1:3">
      <c r="A6" s="98" t="s">
        <v>499</v>
      </c>
      <c r="B6" s="98"/>
      <c r="C6" s="99">
        <f>+[1]EAI!F15</f>
        <v>33783.089999999997</v>
      </c>
    </row>
    <row r="7" spans="1:3">
      <c r="A7" s="17"/>
      <c r="B7" s="100"/>
      <c r="C7" s="101"/>
    </row>
    <row r="8" spans="1:3">
      <c r="A8" s="102" t="s">
        <v>500</v>
      </c>
      <c r="B8" s="102"/>
      <c r="C8" s="103">
        <f>SUM(C9:C14)</f>
        <v>0</v>
      </c>
    </row>
    <row r="9" spans="1:3">
      <c r="A9" s="104" t="s">
        <v>501</v>
      </c>
      <c r="B9" s="105" t="s">
        <v>140</v>
      </c>
      <c r="C9" s="106">
        <v>0</v>
      </c>
    </row>
    <row r="10" spans="1:3">
      <c r="A10" s="107" t="s">
        <v>502</v>
      </c>
      <c r="B10" s="108" t="s">
        <v>503</v>
      </c>
      <c r="C10" s="106">
        <v>0</v>
      </c>
    </row>
    <row r="11" spans="1:3">
      <c r="A11" s="107" t="s">
        <v>504</v>
      </c>
      <c r="B11" s="108" t="s">
        <v>149</v>
      </c>
      <c r="C11" s="106">
        <v>0</v>
      </c>
    </row>
    <row r="12" spans="1:3">
      <c r="A12" s="107" t="s">
        <v>505</v>
      </c>
      <c r="B12" s="108" t="s">
        <v>150</v>
      </c>
      <c r="C12" s="106">
        <v>0</v>
      </c>
    </row>
    <row r="13" spans="1:3">
      <c r="A13" s="107" t="s">
        <v>506</v>
      </c>
      <c r="B13" s="108" t="s">
        <v>151</v>
      </c>
      <c r="C13" s="106">
        <v>0</v>
      </c>
    </row>
    <row r="14" spans="1:3">
      <c r="A14" s="109" t="s">
        <v>507</v>
      </c>
      <c r="B14" s="110" t="s">
        <v>508</v>
      </c>
      <c r="C14" s="106">
        <v>0</v>
      </c>
    </row>
    <row r="15" spans="1:3">
      <c r="A15" s="17"/>
      <c r="B15" s="111"/>
      <c r="C15" s="112"/>
    </row>
    <row r="16" spans="1:3">
      <c r="A16" s="102" t="s">
        <v>509</v>
      </c>
      <c r="B16" s="100"/>
      <c r="C16" s="103">
        <f>SUM(C17:C19)</f>
        <v>0</v>
      </c>
    </row>
    <row r="17" spans="1:4">
      <c r="A17" s="113">
        <v>3.1</v>
      </c>
      <c r="B17" s="108" t="s">
        <v>510</v>
      </c>
      <c r="C17" s="106">
        <v>0</v>
      </c>
    </row>
    <row r="18" spans="1:4">
      <c r="A18" s="114">
        <v>3.2</v>
      </c>
      <c r="B18" s="108" t="s">
        <v>511</v>
      </c>
      <c r="C18" s="106">
        <v>0</v>
      </c>
    </row>
    <row r="19" spans="1:4">
      <c r="A19" s="114">
        <v>3.3</v>
      </c>
      <c r="B19" s="110" t="s">
        <v>512</v>
      </c>
      <c r="C19" s="115">
        <v>0</v>
      </c>
    </row>
    <row r="20" spans="1:4">
      <c r="A20" s="17"/>
      <c r="B20" s="110"/>
      <c r="C20" s="116"/>
    </row>
    <row r="21" spans="1:4">
      <c r="A21" s="117" t="s">
        <v>513</v>
      </c>
      <c r="B21" s="117"/>
      <c r="C21" s="99">
        <f>C6+C8-C16</f>
        <v>33783.089999999997</v>
      </c>
    </row>
    <row r="22" spans="1:4">
      <c r="A22" s="17"/>
      <c r="B22" s="17"/>
      <c r="C22" s="17"/>
    </row>
    <row r="23" spans="1:4">
      <c r="A23" s="17"/>
      <c r="B23" s="42" t="s">
        <v>68</v>
      </c>
      <c r="C23" s="17"/>
    </row>
    <row r="27" spans="1:4">
      <c r="B27" s="32" t="s">
        <v>270</v>
      </c>
      <c r="D27" s="32" t="s">
        <v>71</v>
      </c>
    </row>
    <row r="28" spans="1:4">
      <c r="B28" s="33" t="s">
        <v>70</v>
      </c>
      <c r="D28" s="33" t="s">
        <v>72</v>
      </c>
    </row>
    <row r="31" spans="1:4" hidden="1">
      <c r="D31" s="118">
        <f>C21-[1]ACT!B24</f>
        <v>0</v>
      </c>
    </row>
  </sheetData>
  <mergeCells count="5"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" footer="0"/>
  <pageSetup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2"/>
  <sheetViews>
    <sheetView tabSelected="1" view="pageBreakPreview" zoomScale="60" zoomScaleNormal="100" workbookViewId="0">
      <selection activeCell="A66" sqref="A66"/>
    </sheetView>
  </sheetViews>
  <sheetFormatPr baseColWidth="10" defaultColWidth="16.42578125" defaultRowHeight="12.75"/>
  <cols>
    <col min="1" max="1" width="4.42578125" style="5" customWidth="1"/>
    <col min="2" max="2" width="71" style="5" customWidth="1"/>
    <col min="3" max="3" width="20.42578125" style="5" customWidth="1"/>
    <col min="4" max="4" width="51.5703125" style="5" bestFit="1" customWidth="1"/>
    <col min="5" max="26" width="13" style="5" customWidth="1"/>
    <col min="27" max="16384" width="16.42578125" style="5"/>
  </cols>
  <sheetData>
    <row r="1" spans="1:3">
      <c r="A1" s="119" t="str">
        <f>'ESF (3)'!A1</f>
        <v>Fideicomiso de Apoyo Operativo al Consejo Cuenca Lerma Chapala</v>
      </c>
      <c r="B1" s="2"/>
      <c r="C1" s="92"/>
    </row>
    <row r="2" spans="1:3">
      <c r="A2" s="120" t="s">
        <v>514</v>
      </c>
      <c r="B2" s="7"/>
      <c r="C2" s="93"/>
    </row>
    <row r="3" spans="1:3">
      <c r="A3" s="120" t="str">
        <f>'ESF (3)'!A3</f>
        <v>Del 01 de Enero al 31 de Marzo de 2025</v>
      </c>
      <c r="B3" s="7"/>
      <c r="C3" s="93"/>
    </row>
    <row r="4" spans="1:3">
      <c r="A4" s="11" t="s">
        <v>497</v>
      </c>
      <c r="B4" s="12"/>
      <c r="C4" s="94"/>
    </row>
    <row r="5" spans="1:3">
      <c r="A5" s="95" t="s">
        <v>498</v>
      </c>
      <c r="B5" s="96"/>
      <c r="C5" s="97">
        <v>2025</v>
      </c>
    </row>
    <row r="6" spans="1:3">
      <c r="A6" s="121" t="s">
        <v>515</v>
      </c>
      <c r="B6" s="98"/>
      <c r="C6" s="122">
        <f>+[1]COG!E76</f>
        <v>396050.82</v>
      </c>
    </row>
    <row r="7" spans="1:3">
      <c r="A7" s="123"/>
      <c r="B7" s="100"/>
      <c r="C7" s="101"/>
    </row>
    <row r="8" spans="1:3">
      <c r="A8" s="102" t="s">
        <v>516</v>
      </c>
      <c r="B8" s="124"/>
      <c r="C8" s="103">
        <f>SUM(C9:C29)</f>
        <v>0</v>
      </c>
    </row>
    <row r="9" spans="1:3">
      <c r="A9" s="125">
        <v>2.1</v>
      </c>
      <c r="B9" s="126" t="s">
        <v>170</v>
      </c>
      <c r="C9" s="127">
        <v>0</v>
      </c>
    </row>
    <row r="10" spans="1:3">
      <c r="A10" s="125">
        <v>2.2000000000000002</v>
      </c>
      <c r="B10" s="126" t="s">
        <v>167</v>
      </c>
      <c r="C10" s="127">
        <v>0</v>
      </c>
    </row>
    <row r="11" spans="1:3">
      <c r="A11" s="128">
        <v>2.2999999999999998</v>
      </c>
      <c r="B11" s="129" t="s">
        <v>333</v>
      </c>
      <c r="C11" s="127">
        <v>0</v>
      </c>
    </row>
    <row r="12" spans="1:3">
      <c r="A12" s="128">
        <v>2.4</v>
      </c>
      <c r="B12" s="129" t="s">
        <v>337</v>
      </c>
      <c r="C12" s="127">
        <v>0</v>
      </c>
    </row>
    <row r="13" spans="1:3">
      <c r="A13" s="128">
        <v>2.5</v>
      </c>
      <c r="B13" s="129" t="s">
        <v>338</v>
      </c>
      <c r="C13" s="127">
        <v>0</v>
      </c>
    </row>
    <row r="14" spans="1:3">
      <c r="A14" s="128">
        <v>2.6</v>
      </c>
      <c r="B14" s="129" t="s">
        <v>339</v>
      </c>
      <c r="C14" s="127">
        <v>0</v>
      </c>
    </row>
    <row r="15" spans="1:3">
      <c r="A15" s="128">
        <v>2.7</v>
      </c>
      <c r="B15" s="129" t="s">
        <v>341</v>
      </c>
      <c r="C15" s="127">
        <v>0</v>
      </c>
    </row>
    <row r="16" spans="1:3">
      <c r="A16" s="128">
        <v>2.8</v>
      </c>
      <c r="B16" s="129" t="s">
        <v>342</v>
      </c>
      <c r="C16" s="127">
        <v>0</v>
      </c>
    </row>
    <row r="17" spans="1:3">
      <c r="A17" s="128">
        <v>2.9</v>
      </c>
      <c r="B17" s="129" t="s">
        <v>345</v>
      </c>
      <c r="C17" s="127">
        <v>0</v>
      </c>
    </row>
    <row r="18" spans="1:3">
      <c r="A18" s="128" t="s">
        <v>517</v>
      </c>
      <c r="B18" s="129" t="s">
        <v>518</v>
      </c>
      <c r="C18" s="127">
        <v>0</v>
      </c>
    </row>
    <row r="19" spans="1:3">
      <c r="A19" s="128" t="s">
        <v>519</v>
      </c>
      <c r="B19" s="129" t="s">
        <v>351</v>
      </c>
      <c r="C19" s="127">
        <v>0</v>
      </c>
    </row>
    <row r="20" spans="1:3">
      <c r="A20" s="128" t="s">
        <v>520</v>
      </c>
      <c r="B20" s="129" t="s">
        <v>521</v>
      </c>
      <c r="C20" s="127">
        <v>0</v>
      </c>
    </row>
    <row r="21" spans="1:3">
      <c r="A21" s="128" t="s">
        <v>522</v>
      </c>
      <c r="B21" s="129" t="s">
        <v>523</v>
      </c>
      <c r="C21" s="127">
        <v>0</v>
      </c>
    </row>
    <row r="22" spans="1:3">
      <c r="A22" s="128" t="s">
        <v>524</v>
      </c>
      <c r="B22" s="129" t="s">
        <v>525</v>
      </c>
      <c r="C22" s="127">
        <v>0</v>
      </c>
    </row>
    <row r="23" spans="1:3">
      <c r="A23" s="128" t="s">
        <v>526</v>
      </c>
      <c r="B23" s="129" t="s">
        <v>527</v>
      </c>
      <c r="C23" s="127">
        <v>0</v>
      </c>
    </row>
    <row r="24" spans="1:3">
      <c r="A24" s="128" t="s">
        <v>528</v>
      </c>
      <c r="B24" s="129" t="s">
        <v>529</v>
      </c>
      <c r="C24" s="127">
        <v>0</v>
      </c>
    </row>
    <row r="25" spans="1:3">
      <c r="A25" s="128" t="s">
        <v>530</v>
      </c>
      <c r="B25" s="129" t="s">
        <v>531</v>
      </c>
      <c r="C25" s="127">
        <v>0</v>
      </c>
    </row>
    <row r="26" spans="1:3">
      <c r="A26" s="128" t="s">
        <v>532</v>
      </c>
      <c r="B26" s="129" t="s">
        <v>533</v>
      </c>
      <c r="C26" s="127">
        <v>0</v>
      </c>
    </row>
    <row r="27" spans="1:3">
      <c r="A27" s="128" t="s">
        <v>534</v>
      </c>
      <c r="B27" s="129" t="s">
        <v>535</v>
      </c>
      <c r="C27" s="127">
        <v>0</v>
      </c>
    </row>
    <row r="28" spans="1:3">
      <c r="A28" s="128" t="s">
        <v>536</v>
      </c>
      <c r="B28" s="129" t="s">
        <v>537</v>
      </c>
      <c r="C28" s="127">
        <v>0</v>
      </c>
    </row>
    <row r="29" spans="1:3">
      <c r="A29" s="128" t="s">
        <v>538</v>
      </c>
      <c r="B29" s="126" t="s">
        <v>539</v>
      </c>
      <c r="C29" s="127">
        <v>0</v>
      </c>
    </row>
    <row r="30" spans="1:3">
      <c r="A30" s="123"/>
      <c r="B30" s="130"/>
      <c r="C30" s="131"/>
    </row>
    <row r="31" spans="1:3">
      <c r="A31" s="132" t="s">
        <v>540</v>
      </c>
      <c r="B31" s="133"/>
      <c r="C31" s="134">
        <f>SUM(C32:C38)</f>
        <v>22159.05</v>
      </c>
    </row>
    <row r="32" spans="1:3">
      <c r="A32" s="128" t="s">
        <v>541</v>
      </c>
      <c r="B32" s="129" t="s">
        <v>240</v>
      </c>
      <c r="C32" s="127">
        <f>+[1]ACT!B56</f>
        <v>22159.05</v>
      </c>
    </row>
    <row r="33" spans="1:4">
      <c r="A33" s="128" t="s">
        <v>542</v>
      </c>
      <c r="B33" s="129" t="s">
        <v>249</v>
      </c>
      <c r="C33" s="127">
        <v>0</v>
      </c>
    </row>
    <row r="34" spans="1:4">
      <c r="A34" s="128" t="s">
        <v>543</v>
      </c>
      <c r="B34" s="129" t="s">
        <v>252</v>
      </c>
      <c r="C34" s="127">
        <v>0</v>
      </c>
    </row>
    <row r="35" spans="1:4">
      <c r="A35" s="128" t="s">
        <v>544</v>
      </c>
      <c r="B35" s="129" t="s">
        <v>258</v>
      </c>
      <c r="C35" s="127">
        <v>0</v>
      </c>
    </row>
    <row r="36" spans="1:4">
      <c r="A36" s="128" t="s">
        <v>545</v>
      </c>
      <c r="B36" s="129" t="s">
        <v>268</v>
      </c>
      <c r="C36" s="127">
        <v>0</v>
      </c>
    </row>
    <row r="37" spans="1:4">
      <c r="A37" s="128" t="s">
        <v>546</v>
      </c>
      <c r="B37" s="129" t="s">
        <v>547</v>
      </c>
      <c r="C37" s="127">
        <v>0</v>
      </c>
    </row>
    <row r="38" spans="1:4">
      <c r="A38" s="128" t="s">
        <v>548</v>
      </c>
      <c r="B38" s="126" t="s">
        <v>549</v>
      </c>
      <c r="C38" s="135">
        <v>0</v>
      </c>
    </row>
    <row r="39" spans="1:4">
      <c r="A39" s="123"/>
      <c r="B39" s="136"/>
      <c r="C39" s="137"/>
    </row>
    <row r="40" spans="1:4">
      <c r="A40" s="138" t="s">
        <v>550</v>
      </c>
      <c r="B40" s="98"/>
      <c r="C40" s="99">
        <f>C6-C8+C31</f>
        <v>418209.87</v>
      </c>
      <c r="D40" s="139"/>
    </row>
    <row r="41" spans="1:4">
      <c r="A41" s="17"/>
      <c r="B41" s="17"/>
      <c r="C41" s="17"/>
    </row>
    <row r="42" spans="1:4">
      <c r="A42" s="17"/>
      <c r="B42" s="42" t="s">
        <v>68</v>
      </c>
      <c r="C42" s="17"/>
    </row>
    <row r="43" spans="1:4">
      <c r="A43" s="17"/>
      <c r="B43" s="42"/>
      <c r="C43" s="17"/>
    </row>
    <row r="44" spans="1:4">
      <c r="A44" s="17"/>
      <c r="B44" s="42"/>
      <c r="C44" s="17"/>
    </row>
    <row r="45" spans="1:4">
      <c r="A45" s="17"/>
      <c r="B45" s="42"/>
      <c r="C45" s="17"/>
    </row>
    <row r="47" spans="1:4">
      <c r="B47" s="32" t="s">
        <v>270</v>
      </c>
      <c r="D47" s="32" t="s">
        <v>71</v>
      </c>
    </row>
    <row r="48" spans="1:4">
      <c r="B48" s="33" t="s">
        <v>70</v>
      </c>
      <c r="D48" s="33" t="s">
        <v>72</v>
      </c>
    </row>
    <row r="52" spans="4:4">
      <c r="D52" s="118">
        <f>+C40-[1]ACT!B64</f>
        <v>0</v>
      </c>
    </row>
  </sheetData>
  <mergeCells count="5"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" footer="0"/>
  <pageSetup scale="8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4"/>
  <sheetViews>
    <sheetView tabSelected="1" view="pageBreakPreview" zoomScale="60" zoomScaleNormal="100" workbookViewId="0">
      <selection activeCell="A66" sqref="A66"/>
    </sheetView>
  </sheetViews>
  <sheetFormatPr baseColWidth="10" defaultColWidth="16.42578125" defaultRowHeight="12.75"/>
  <cols>
    <col min="1" max="1" width="14.7109375" style="5" customWidth="1"/>
    <col min="2" max="2" width="82.42578125" style="5" customWidth="1"/>
    <col min="3" max="3" width="18.140625" style="5" customWidth="1"/>
    <col min="4" max="4" width="23.5703125" style="5" customWidth="1"/>
    <col min="5" max="7" width="18.140625" style="5" customWidth="1"/>
    <col min="8" max="8" width="13.5703125" style="5" customWidth="1"/>
    <col min="9" max="9" width="15.28515625" style="5" customWidth="1"/>
    <col min="10" max="10" width="15" style="5" customWidth="1"/>
    <col min="11" max="26" width="10.42578125" style="5" customWidth="1"/>
    <col min="27" max="16384" width="16.42578125" style="5"/>
  </cols>
  <sheetData>
    <row r="1" spans="1:10">
      <c r="A1" s="35" t="str">
        <f>'Notas a los Edos Financiero (2'!A1</f>
        <v>Fideicomiso de Apoyo Operativo al Consejo Cuenca Lerma Chapala</v>
      </c>
      <c r="B1" s="7"/>
      <c r="C1" s="7"/>
      <c r="D1" s="7"/>
      <c r="E1" s="7"/>
      <c r="F1" s="7"/>
      <c r="G1" s="67" t="s">
        <v>1</v>
      </c>
      <c r="H1" s="37">
        <f>'Notas a los Edos Financiero (2'!D1</f>
        <v>2025</v>
      </c>
      <c r="I1" s="42"/>
      <c r="J1" s="42"/>
    </row>
    <row r="2" spans="1:10">
      <c r="A2" s="35" t="s">
        <v>551</v>
      </c>
      <c r="B2" s="7"/>
      <c r="C2" s="7"/>
      <c r="D2" s="7"/>
      <c r="E2" s="7"/>
      <c r="F2" s="7"/>
      <c r="G2" s="67" t="s">
        <v>3</v>
      </c>
      <c r="H2" s="37" t="str">
        <f>'Notas a los Edos Financiero (2'!D2</f>
        <v>Trimestral</v>
      </c>
      <c r="I2" s="42"/>
      <c r="J2" s="42"/>
    </row>
    <row r="3" spans="1:10">
      <c r="A3" s="35" t="str">
        <f>'Notas a los Edos Financiero (2'!A3</f>
        <v>Del 01 de Enero al 31 de Marzo de 2025</v>
      </c>
      <c r="B3" s="7"/>
      <c r="C3" s="7"/>
      <c r="D3" s="7"/>
      <c r="E3" s="7"/>
      <c r="F3" s="7"/>
      <c r="G3" s="67" t="s">
        <v>6</v>
      </c>
      <c r="H3" s="37">
        <f>'Notas a los Edos Financiero (2'!D3</f>
        <v>1</v>
      </c>
      <c r="I3" s="42"/>
      <c r="J3" s="42"/>
    </row>
    <row r="4" spans="1:10">
      <c r="A4" s="35" t="s">
        <v>7</v>
      </c>
      <c r="B4" s="7"/>
      <c r="C4" s="7"/>
      <c r="D4" s="7"/>
      <c r="E4" s="7"/>
      <c r="F4" s="7"/>
      <c r="G4" s="67"/>
      <c r="H4" s="37"/>
      <c r="I4" s="42"/>
      <c r="J4" s="42"/>
    </row>
    <row r="5" spans="1:10">
      <c r="A5" s="39" t="s">
        <v>74</v>
      </c>
      <c r="B5" s="40"/>
      <c r="C5" s="40"/>
      <c r="D5" s="40"/>
      <c r="E5" s="40"/>
      <c r="F5" s="40"/>
      <c r="G5" s="40"/>
      <c r="H5" s="40"/>
      <c r="I5" s="42"/>
      <c r="J5" s="42"/>
    </row>
    <row r="6" spans="1:10">
      <c r="A6" s="42"/>
      <c r="B6" s="42"/>
      <c r="C6" s="42"/>
      <c r="D6" s="42"/>
      <c r="E6" s="42"/>
      <c r="F6" s="42"/>
      <c r="G6" s="42"/>
      <c r="H6" s="42"/>
      <c r="I6" s="42"/>
      <c r="J6" s="42"/>
    </row>
    <row r="7" spans="1:10">
      <c r="A7" s="42"/>
      <c r="B7" s="42"/>
      <c r="C7" s="42"/>
      <c r="D7" s="42"/>
      <c r="E7" s="42"/>
      <c r="F7" s="42"/>
      <c r="G7" s="42"/>
      <c r="H7" s="42"/>
      <c r="I7" s="42"/>
      <c r="J7" s="42"/>
    </row>
    <row r="8" spans="1:10" ht="25.5">
      <c r="A8" s="140" t="s">
        <v>76</v>
      </c>
      <c r="B8" s="140" t="s">
        <v>498</v>
      </c>
      <c r="C8" s="141" t="s">
        <v>552</v>
      </c>
      <c r="D8" s="141" t="s">
        <v>553</v>
      </c>
      <c r="E8" s="141" t="s">
        <v>554</v>
      </c>
      <c r="F8" s="141" t="s">
        <v>555</v>
      </c>
      <c r="G8" s="141" t="s">
        <v>556</v>
      </c>
      <c r="H8" s="141" t="s">
        <v>557</v>
      </c>
      <c r="I8" s="141" t="s">
        <v>558</v>
      </c>
      <c r="J8" s="141" t="s">
        <v>559</v>
      </c>
    </row>
    <row r="9" spans="1:10">
      <c r="A9" s="80">
        <v>7000</v>
      </c>
      <c r="B9" s="86" t="s">
        <v>560</v>
      </c>
      <c r="C9" s="84"/>
      <c r="D9" s="84"/>
      <c r="E9" s="84"/>
      <c r="F9" s="84"/>
      <c r="G9" s="84"/>
      <c r="H9" s="84"/>
      <c r="I9" s="84"/>
      <c r="J9" s="84"/>
    </row>
    <row r="10" spans="1:10">
      <c r="A10" s="42">
        <v>7110</v>
      </c>
      <c r="B10" s="88" t="s">
        <v>556</v>
      </c>
      <c r="C10" s="63">
        <v>0</v>
      </c>
      <c r="D10" s="63">
        <v>0</v>
      </c>
      <c r="E10" s="63">
        <v>0</v>
      </c>
      <c r="F10" s="63">
        <v>0</v>
      </c>
      <c r="G10" s="42"/>
      <c r="H10" s="42"/>
      <c r="I10" s="42"/>
      <c r="J10" s="42"/>
    </row>
    <row r="11" spans="1:10">
      <c r="A11" s="42">
        <v>7120</v>
      </c>
      <c r="B11" s="88" t="s">
        <v>561</v>
      </c>
      <c r="C11" s="63">
        <v>0</v>
      </c>
      <c r="D11" s="63">
        <v>0</v>
      </c>
      <c r="E11" s="63">
        <v>0</v>
      </c>
      <c r="F11" s="63">
        <v>0</v>
      </c>
      <c r="G11" s="42"/>
      <c r="H11" s="42"/>
      <c r="I11" s="42"/>
      <c r="J11" s="42"/>
    </row>
    <row r="12" spans="1:10">
      <c r="A12" s="42">
        <v>7130</v>
      </c>
      <c r="B12" s="88" t="s">
        <v>562</v>
      </c>
      <c r="C12" s="63">
        <v>0</v>
      </c>
      <c r="D12" s="63">
        <v>0</v>
      </c>
      <c r="E12" s="63">
        <v>0</v>
      </c>
      <c r="F12" s="63">
        <v>0</v>
      </c>
      <c r="G12" s="42"/>
      <c r="H12" s="42"/>
      <c r="I12" s="42"/>
      <c r="J12" s="42"/>
    </row>
    <row r="13" spans="1:10">
      <c r="A13" s="42">
        <v>7140</v>
      </c>
      <c r="B13" s="88" t="s">
        <v>563</v>
      </c>
      <c r="C13" s="63">
        <v>0</v>
      </c>
      <c r="D13" s="63">
        <v>0</v>
      </c>
      <c r="E13" s="63">
        <v>0</v>
      </c>
      <c r="F13" s="63">
        <v>0</v>
      </c>
      <c r="G13" s="42"/>
      <c r="H13" s="42"/>
      <c r="I13" s="42"/>
      <c r="J13" s="42"/>
    </row>
    <row r="14" spans="1:10">
      <c r="A14" s="42">
        <v>7150</v>
      </c>
      <c r="B14" s="88" t="s">
        <v>564</v>
      </c>
      <c r="C14" s="63">
        <v>0</v>
      </c>
      <c r="D14" s="63">
        <v>0</v>
      </c>
      <c r="E14" s="63">
        <v>0</v>
      </c>
      <c r="F14" s="63">
        <v>0</v>
      </c>
      <c r="G14" s="42"/>
      <c r="H14" s="42"/>
      <c r="I14" s="42"/>
      <c r="J14" s="42"/>
    </row>
    <row r="15" spans="1:10">
      <c r="A15" s="42">
        <v>7160</v>
      </c>
      <c r="B15" s="88" t="s">
        <v>565</v>
      </c>
      <c r="C15" s="63">
        <v>0</v>
      </c>
      <c r="D15" s="63">
        <v>0</v>
      </c>
      <c r="E15" s="63">
        <v>0</v>
      </c>
      <c r="F15" s="63">
        <v>0</v>
      </c>
      <c r="G15" s="42"/>
      <c r="H15" s="42"/>
      <c r="I15" s="42"/>
      <c r="J15" s="42"/>
    </row>
    <row r="16" spans="1:10">
      <c r="A16" s="42">
        <v>7210</v>
      </c>
      <c r="B16" s="88" t="s">
        <v>566</v>
      </c>
      <c r="C16" s="63">
        <v>0</v>
      </c>
      <c r="D16" s="63">
        <v>0</v>
      </c>
      <c r="E16" s="63">
        <v>0</v>
      </c>
      <c r="F16" s="63">
        <v>0</v>
      </c>
      <c r="G16" s="42"/>
      <c r="H16" s="42"/>
      <c r="I16" s="42"/>
      <c r="J16" s="42"/>
    </row>
    <row r="17" spans="1:10">
      <c r="A17" s="42">
        <v>7220</v>
      </c>
      <c r="B17" s="88" t="s">
        <v>567</v>
      </c>
      <c r="C17" s="63">
        <v>0</v>
      </c>
      <c r="D17" s="63">
        <v>0</v>
      </c>
      <c r="E17" s="63">
        <v>0</v>
      </c>
      <c r="F17" s="63">
        <v>0</v>
      </c>
      <c r="G17" s="42"/>
      <c r="H17" s="42"/>
      <c r="I17" s="42"/>
      <c r="J17" s="42"/>
    </row>
    <row r="18" spans="1:10">
      <c r="A18" s="42">
        <v>7230</v>
      </c>
      <c r="B18" s="88" t="s">
        <v>568</v>
      </c>
      <c r="C18" s="63">
        <v>0</v>
      </c>
      <c r="D18" s="63">
        <v>0</v>
      </c>
      <c r="E18" s="63">
        <v>0</v>
      </c>
      <c r="F18" s="63">
        <v>0</v>
      </c>
      <c r="G18" s="42"/>
      <c r="H18" s="42"/>
      <c r="I18" s="42"/>
      <c r="J18" s="42"/>
    </row>
    <row r="19" spans="1:10">
      <c r="A19" s="42">
        <v>7240</v>
      </c>
      <c r="B19" s="88" t="s">
        <v>569</v>
      </c>
      <c r="C19" s="63">
        <v>0</v>
      </c>
      <c r="D19" s="63">
        <v>0</v>
      </c>
      <c r="E19" s="63">
        <v>0</v>
      </c>
      <c r="F19" s="63">
        <v>0</v>
      </c>
      <c r="G19" s="42"/>
      <c r="H19" s="42"/>
      <c r="I19" s="42"/>
      <c r="J19" s="42"/>
    </row>
    <row r="20" spans="1:10">
      <c r="A20" s="42">
        <v>7250</v>
      </c>
      <c r="B20" s="88" t="s">
        <v>570</v>
      </c>
      <c r="C20" s="63">
        <v>0</v>
      </c>
      <c r="D20" s="63">
        <v>0</v>
      </c>
      <c r="E20" s="63">
        <v>0</v>
      </c>
      <c r="F20" s="63">
        <v>0</v>
      </c>
      <c r="G20" s="42"/>
      <c r="H20" s="42"/>
      <c r="I20" s="42"/>
      <c r="J20" s="42"/>
    </row>
    <row r="21" spans="1:10">
      <c r="A21" s="42">
        <v>7260</v>
      </c>
      <c r="B21" s="88" t="s">
        <v>571</v>
      </c>
      <c r="C21" s="63">
        <v>0</v>
      </c>
      <c r="D21" s="63">
        <v>0</v>
      </c>
      <c r="E21" s="63">
        <v>0</v>
      </c>
      <c r="F21" s="63">
        <v>0</v>
      </c>
      <c r="G21" s="42"/>
      <c r="H21" s="42"/>
      <c r="I21" s="42"/>
      <c r="J21" s="42"/>
    </row>
    <row r="22" spans="1:10">
      <c r="A22" s="42">
        <v>7310</v>
      </c>
      <c r="B22" s="88" t="s">
        <v>572</v>
      </c>
      <c r="C22" s="63">
        <v>0</v>
      </c>
      <c r="D22" s="63">
        <v>0</v>
      </c>
      <c r="E22" s="63">
        <v>0</v>
      </c>
      <c r="F22" s="63">
        <v>0</v>
      </c>
      <c r="G22" s="42"/>
      <c r="H22" s="42"/>
      <c r="I22" s="42"/>
      <c r="J22" s="42"/>
    </row>
    <row r="23" spans="1:10">
      <c r="A23" s="42">
        <v>7320</v>
      </c>
      <c r="B23" s="88" t="s">
        <v>573</v>
      </c>
      <c r="C23" s="63">
        <v>0</v>
      </c>
      <c r="D23" s="63">
        <v>0</v>
      </c>
      <c r="E23" s="63">
        <v>0</v>
      </c>
      <c r="F23" s="63">
        <v>0</v>
      </c>
      <c r="G23" s="42"/>
      <c r="H23" s="42"/>
      <c r="I23" s="42"/>
      <c r="J23" s="42"/>
    </row>
    <row r="24" spans="1:10">
      <c r="A24" s="42">
        <v>7330</v>
      </c>
      <c r="B24" s="88" t="s">
        <v>574</v>
      </c>
      <c r="C24" s="63">
        <v>0</v>
      </c>
      <c r="D24" s="63">
        <v>0</v>
      </c>
      <c r="E24" s="63">
        <v>0</v>
      </c>
      <c r="F24" s="63">
        <v>0</v>
      </c>
      <c r="G24" s="42"/>
      <c r="H24" s="42"/>
      <c r="I24" s="42"/>
      <c r="J24" s="42"/>
    </row>
    <row r="25" spans="1:10">
      <c r="A25" s="42">
        <v>7340</v>
      </c>
      <c r="B25" s="88" t="s">
        <v>575</v>
      </c>
      <c r="C25" s="63">
        <v>0</v>
      </c>
      <c r="D25" s="63">
        <v>0</v>
      </c>
      <c r="E25" s="63">
        <v>0</v>
      </c>
      <c r="F25" s="63">
        <v>0</v>
      </c>
      <c r="G25" s="42"/>
      <c r="H25" s="42"/>
      <c r="I25" s="42"/>
      <c r="J25" s="42"/>
    </row>
    <row r="26" spans="1:10">
      <c r="A26" s="42">
        <v>7350</v>
      </c>
      <c r="B26" s="88" t="s">
        <v>576</v>
      </c>
      <c r="C26" s="63">
        <v>0</v>
      </c>
      <c r="D26" s="63">
        <v>0</v>
      </c>
      <c r="E26" s="63">
        <v>0</v>
      </c>
      <c r="F26" s="63">
        <v>0</v>
      </c>
      <c r="G26" s="42"/>
      <c r="H26" s="42"/>
      <c r="I26" s="42"/>
      <c r="J26" s="42"/>
    </row>
    <row r="27" spans="1:10">
      <c r="A27" s="42">
        <v>7360</v>
      </c>
      <c r="B27" s="88" t="s">
        <v>577</v>
      </c>
      <c r="C27" s="63">
        <v>0</v>
      </c>
      <c r="D27" s="63">
        <v>0</v>
      </c>
      <c r="E27" s="63">
        <v>0</v>
      </c>
      <c r="F27" s="63">
        <v>0</v>
      </c>
      <c r="G27" s="42"/>
      <c r="H27" s="42"/>
      <c r="I27" s="42"/>
      <c r="J27" s="42"/>
    </row>
    <row r="28" spans="1:10">
      <c r="A28" s="42">
        <v>7410</v>
      </c>
      <c r="B28" s="88" t="s">
        <v>578</v>
      </c>
      <c r="C28" s="63">
        <v>0</v>
      </c>
      <c r="D28" s="63">
        <v>0</v>
      </c>
      <c r="E28" s="63">
        <v>0</v>
      </c>
      <c r="F28" s="63">
        <v>0</v>
      </c>
      <c r="G28" s="42"/>
      <c r="H28" s="42"/>
      <c r="I28" s="42"/>
      <c r="J28" s="42"/>
    </row>
    <row r="29" spans="1:10">
      <c r="A29" s="42">
        <v>7420</v>
      </c>
      <c r="B29" s="88" t="s">
        <v>579</v>
      </c>
      <c r="C29" s="63">
        <v>0</v>
      </c>
      <c r="D29" s="63">
        <v>0</v>
      </c>
      <c r="E29" s="63">
        <v>0</v>
      </c>
      <c r="F29" s="63">
        <v>0</v>
      </c>
      <c r="G29" s="42"/>
      <c r="H29" s="42"/>
      <c r="I29" s="42"/>
      <c r="J29" s="42"/>
    </row>
    <row r="30" spans="1:10">
      <c r="A30" s="42">
        <v>7510</v>
      </c>
      <c r="B30" s="88" t="s">
        <v>580</v>
      </c>
      <c r="C30" s="63">
        <v>0</v>
      </c>
      <c r="D30" s="63">
        <v>0</v>
      </c>
      <c r="E30" s="63">
        <v>0</v>
      </c>
      <c r="F30" s="63">
        <v>0</v>
      </c>
      <c r="G30" s="42"/>
      <c r="H30" s="42"/>
      <c r="I30" s="42"/>
      <c r="J30" s="42"/>
    </row>
    <row r="31" spans="1:10">
      <c r="A31" s="42">
        <v>7520</v>
      </c>
      <c r="B31" s="88" t="s">
        <v>581</v>
      </c>
      <c r="C31" s="63">
        <v>0</v>
      </c>
      <c r="D31" s="63">
        <v>0</v>
      </c>
      <c r="E31" s="63">
        <v>0</v>
      </c>
      <c r="F31" s="63">
        <v>0</v>
      </c>
      <c r="G31" s="42"/>
      <c r="H31" s="42"/>
      <c r="I31" s="42"/>
      <c r="J31" s="42"/>
    </row>
    <row r="32" spans="1:10">
      <c r="A32" s="42">
        <v>7610</v>
      </c>
      <c r="B32" s="88" t="s">
        <v>582</v>
      </c>
      <c r="C32" s="63">
        <v>0</v>
      </c>
      <c r="D32" s="63">
        <v>0</v>
      </c>
      <c r="E32" s="63">
        <v>0</v>
      </c>
      <c r="F32" s="63">
        <v>0</v>
      </c>
      <c r="G32" s="42"/>
      <c r="H32" s="42"/>
      <c r="I32" s="42"/>
      <c r="J32" s="42"/>
    </row>
    <row r="33" spans="1:10">
      <c r="A33" s="42">
        <v>7620</v>
      </c>
      <c r="B33" s="88" t="s">
        <v>583</v>
      </c>
      <c r="C33" s="63">
        <v>0</v>
      </c>
      <c r="D33" s="63">
        <v>0</v>
      </c>
      <c r="E33" s="63">
        <v>0</v>
      </c>
      <c r="F33" s="63">
        <v>0</v>
      </c>
      <c r="G33" s="42"/>
      <c r="H33" s="42"/>
      <c r="I33" s="42"/>
      <c r="J33" s="42"/>
    </row>
    <row r="34" spans="1:10">
      <c r="A34" s="42">
        <v>7630</v>
      </c>
      <c r="B34" s="88" t="s">
        <v>584</v>
      </c>
      <c r="C34" s="63">
        <v>0</v>
      </c>
      <c r="D34" s="63">
        <v>0</v>
      </c>
      <c r="E34" s="63">
        <v>0</v>
      </c>
      <c r="F34" s="63">
        <v>0</v>
      </c>
      <c r="G34" s="42"/>
      <c r="H34" s="42"/>
      <c r="I34" s="42"/>
      <c r="J34" s="42"/>
    </row>
    <row r="35" spans="1:10">
      <c r="A35" s="42">
        <v>7640</v>
      </c>
      <c r="B35" s="88" t="s">
        <v>585</v>
      </c>
      <c r="C35" s="63">
        <v>0</v>
      </c>
      <c r="D35" s="63">
        <v>0</v>
      </c>
      <c r="E35" s="63">
        <v>0</v>
      </c>
      <c r="F35" s="63">
        <v>0</v>
      </c>
      <c r="G35" s="42"/>
      <c r="H35" s="42"/>
      <c r="I35" s="42"/>
      <c r="J35" s="42"/>
    </row>
    <row r="36" spans="1:10">
      <c r="A36" s="42"/>
      <c r="B36" s="42"/>
      <c r="C36" s="70"/>
      <c r="D36" s="70"/>
      <c r="E36" s="70"/>
      <c r="F36" s="70"/>
      <c r="G36" s="42"/>
      <c r="H36" s="42"/>
      <c r="I36" s="42"/>
      <c r="J36" s="42"/>
    </row>
    <row r="37" spans="1:10">
      <c r="A37" s="80">
        <v>8000</v>
      </c>
      <c r="B37" s="86" t="s">
        <v>586</v>
      </c>
      <c r="C37" s="84"/>
      <c r="D37" s="84"/>
      <c r="E37" s="84"/>
      <c r="F37" s="84"/>
      <c r="G37" s="84"/>
      <c r="H37" s="84"/>
      <c r="I37" s="84"/>
      <c r="J37" s="84"/>
    </row>
    <row r="38" spans="1:10" ht="13.5" thickBot="1">
      <c r="A38" s="42"/>
      <c r="B38" s="42"/>
      <c r="C38" s="42"/>
      <c r="D38" s="42"/>
      <c r="E38" s="42"/>
      <c r="F38" s="42"/>
      <c r="G38" s="42"/>
      <c r="H38" s="42"/>
      <c r="I38" s="42"/>
      <c r="J38" s="42"/>
    </row>
    <row r="39" spans="1:10">
      <c r="A39" s="42"/>
      <c r="B39" s="142" t="s">
        <v>587</v>
      </c>
      <c r="C39" s="143"/>
      <c r="D39" s="42"/>
      <c r="E39" s="42"/>
      <c r="F39" s="42"/>
      <c r="G39" s="42"/>
      <c r="H39" s="42"/>
      <c r="I39" s="42"/>
      <c r="J39" s="42"/>
    </row>
    <row r="40" spans="1:10">
      <c r="A40" s="42"/>
      <c r="B40" s="144" t="s">
        <v>498</v>
      </c>
      <c r="C40" s="145">
        <v>2025</v>
      </c>
      <c r="D40" s="42"/>
      <c r="E40" s="42"/>
      <c r="F40" s="42"/>
      <c r="G40" s="42"/>
      <c r="H40" s="42"/>
      <c r="I40" s="42"/>
      <c r="J40" s="42"/>
    </row>
    <row r="41" spans="1:10">
      <c r="A41" s="42">
        <v>8110</v>
      </c>
      <c r="B41" s="146" t="s">
        <v>588</v>
      </c>
      <c r="C41" s="147">
        <v>0</v>
      </c>
      <c r="D41" s="148" t="s">
        <v>589</v>
      </c>
      <c r="E41" s="42"/>
      <c r="F41" s="42"/>
      <c r="G41" s="42"/>
      <c r="H41" s="42"/>
      <c r="I41" s="42"/>
      <c r="J41" s="42"/>
    </row>
    <row r="42" spans="1:10">
      <c r="A42" s="42">
        <v>8120</v>
      </c>
      <c r="B42" s="146" t="s">
        <v>590</v>
      </c>
      <c r="C42" s="149">
        <v>3388490.43</v>
      </c>
      <c r="D42" s="148" t="s">
        <v>591</v>
      </c>
      <c r="E42" s="42"/>
      <c r="F42" s="42"/>
      <c r="G42" s="42"/>
      <c r="H42" s="42"/>
      <c r="I42" s="42"/>
      <c r="J42" s="42"/>
    </row>
    <row r="43" spans="1:10">
      <c r="A43" s="42">
        <v>8130</v>
      </c>
      <c r="B43" s="146" t="s">
        <v>592</v>
      </c>
      <c r="C43" s="149">
        <v>3422273.52</v>
      </c>
      <c r="D43" s="148" t="s">
        <v>593</v>
      </c>
      <c r="E43" s="42"/>
      <c r="F43" s="42"/>
      <c r="G43" s="42"/>
      <c r="H43" s="42"/>
      <c r="I43" s="42"/>
      <c r="J43" s="42"/>
    </row>
    <row r="44" spans="1:10">
      <c r="A44" s="42">
        <v>8140</v>
      </c>
      <c r="B44" s="146" t="s">
        <v>594</v>
      </c>
      <c r="C44" s="149">
        <v>22991.56</v>
      </c>
      <c r="D44" s="148" t="s">
        <v>595</v>
      </c>
      <c r="E44" s="42"/>
      <c r="F44" s="42"/>
      <c r="G44" s="42"/>
      <c r="H44" s="42"/>
      <c r="I44" s="42"/>
      <c r="J44" s="42"/>
    </row>
    <row r="45" spans="1:10" ht="13.5" thickBot="1">
      <c r="A45" s="42">
        <v>8150</v>
      </c>
      <c r="B45" s="150" t="s">
        <v>596</v>
      </c>
      <c r="C45" s="151">
        <v>22991.56</v>
      </c>
      <c r="D45" s="152" t="s">
        <v>597</v>
      </c>
      <c r="E45" s="42"/>
      <c r="F45" s="42"/>
      <c r="G45" s="42"/>
      <c r="H45" s="42"/>
      <c r="I45" s="42"/>
      <c r="J45" s="42"/>
    </row>
    <row r="46" spans="1:10">
      <c r="A46" s="42"/>
      <c r="B46" s="42"/>
      <c r="C46" s="42"/>
      <c r="D46" s="42"/>
      <c r="E46" s="42"/>
      <c r="F46" s="42"/>
      <c r="G46" s="42"/>
      <c r="H46" s="42"/>
      <c r="I46" s="42"/>
      <c r="J46" s="42"/>
    </row>
    <row r="47" spans="1:10" ht="13.5" thickBot="1">
      <c r="A47" s="42"/>
      <c r="B47" s="42"/>
      <c r="C47" s="42"/>
      <c r="D47" s="42"/>
      <c r="E47" s="42"/>
      <c r="F47" s="42"/>
      <c r="G47" s="42"/>
      <c r="H47" s="42"/>
      <c r="I47" s="42"/>
      <c r="J47" s="42"/>
    </row>
    <row r="48" spans="1:10">
      <c r="A48" s="42"/>
      <c r="B48" s="142" t="s">
        <v>598</v>
      </c>
      <c r="C48" s="143"/>
      <c r="D48" s="42"/>
      <c r="E48" s="42"/>
      <c r="F48" s="42"/>
      <c r="G48" s="42"/>
      <c r="H48" s="42"/>
      <c r="I48" s="42"/>
      <c r="J48" s="42"/>
    </row>
    <row r="49" spans="1:4">
      <c r="A49" s="42"/>
      <c r="B49" s="144" t="s">
        <v>498</v>
      </c>
      <c r="C49" s="145">
        <v>2025</v>
      </c>
    </row>
    <row r="50" spans="1:4">
      <c r="A50" s="42">
        <v>8210</v>
      </c>
      <c r="B50" s="146" t="s">
        <v>599</v>
      </c>
      <c r="C50" s="149">
        <v>0</v>
      </c>
      <c r="D50" s="153" t="s">
        <v>600</v>
      </c>
    </row>
    <row r="51" spans="1:4">
      <c r="A51" s="42">
        <v>8220</v>
      </c>
      <c r="B51" s="146" t="s">
        <v>601</v>
      </c>
      <c r="C51" s="149">
        <v>1653398.3</v>
      </c>
      <c r="D51" s="153" t="s">
        <v>602</v>
      </c>
    </row>
    <row r="52" spans="1:4">
      <c r="A52" s="42">
        <v>8230</v>
      </c>
      <c r="B52" s="146" t="s">
        <v>603</v>
      </c>
      <c r="C52" s="149">
        <v>3422273.52</v>
      </c>
      <c r="D52" s="153" t="s">
        <v>604</v>
      </c>
    </row>
    <row r="53" spans="1:4">
      <c r="A53" s="42">
        <v>8240</v>
      </c>
      <c r="B53" s="146" t="s">
        <v>605</v>
      </c>
      <c r="C53" s="149">
        <v>3749.48</v>
      </c>
      <c r="D53" s="153" t="s">
        <v>606</v>
      </c>
    </row>
    <row r="54" spans="1:4">
      <c r="A54" s="42">
        <v>8250</v>
      </c>
      <c r="B54" s="146" t="s">
        <v>607</v>
      </c>
      <c r="C54" s="149">
        <v>150519.35</v>
      </c>
      <c r="D54" s="153" t="s">
        <v>608</v>
      </c>
    </row>
    <row r="55" spans="1:4">
      <c r="A55" s="42">
        <v>8260</v>
      </c>
      <c r="B55" s="146" t="s">
        <v>609</v>
      </c>
      <c r="C55" s="149">
        <v>210022.35</v>
      </c>
      <c r="D55" s="153" t="s">
        <v>610</v>
      </c>
    </row>
    <row r="56" spans="1:4" ht="13.5" thickBot="1">
      <c r="A56" s="42">
        <v>8270</v>
      </c>
      <c r="B56" s="150" t="s">
        <v>611</v>
      </c>
      <c r="C56" s="151">
        <v>210022.35</v>
      </c>
      <c r="D56" s="154" t="s">
        <v>612</v>
      </c>
    </row>
    <row r="57" spans="1:4">
      <c r="A57" s="42"/>
      <c r="B57" s="42"/>
      <c r="C57" s="42"/>
    </row>
    <row r="58" spans="1:4">
      <c r="A58" s="42"/>
      <c r="B58" s="42"/>
      <c r="C58" s="42"/>
    </row>
    <row r="59" spans="1:4">
      <c r="A59" s="42"/>
      <c r="B59" s="42" t="s">
        <v>68</v>
      </c>
      <c r="C59" s="42"/>
    </row>
    <row r="63" spans="1:4">
      <c r="B63" s="32" t="s">
        <v>613</v>
      </c>
      <c r="D63" s="32" t="s">
        <v>71</v>
      </c>
    </row>
    <row r="64" spans="1:4">
      <c r="B64" s="33" t="s">
        <v>70</v>
      </c>
      <c r="D64" s="33" t="s">
        <v>72</v>
      </c>
    </row>
  </sheetData>
  <mergeCells count="6">
    <mergeCell ref="A1:F1"/>
    <mergeCell ref="A2:F2"/>
    <mergeCell ref="A3:F3"/>
    <mergeCell ref="A4:F4"/>
    <mergeCell ref="B39:C39"/>
    <mergeCell ref="B48:C48"/>
  </mergeCells>
  <pageMargins left="0.70866141732283472" right="0.70866141732283472" top="0.74803149606299213" bottom="0.74803149606299213" header="0" footer="0"/>
  <pageSetup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Notas a los Edos Financiero (2</vt:lpstr>
      <vt:lpstr>ACT (3)</vt:lpstr>
      <vt:lpstr>ESF (3)</vt:lpstr>
      <vt:lpstr>VHP (3)</vt:lpstr>
      <vt:lpstr>EFE (3)</vt:lpstr>
      <vt:lpstr>Conciliacion_Ig (2)</vt:lpstr>
      <vt:lpstr>Conciliacion_Eg (2)</vt:lpstr>
      <vt:lpstr>Memoria (2)</vt:lpstr>
      <vt:lpstr>'ACT (3)'!Área_de_impresión</vt:lpstr>
      <vt:lpstr>'Conciliacion_Eg (2)'!Área_de_impresión</vt:lpstr>
      <vt:lpstr>'Conciliacion_Ig (2)'!Área_de_impresión</vt:lpstr>
      <vt:lpstr>'EFE (3)'!Área_de_impresión</vt:lpstr>
      <vt:lpstr>'ESF (3)'!Área_de_impresión</vt:lpstr>
      <vt:lpstr>'Memoria (2)'!Área_de_impresión</vt:lpstr>
      <vt:lpstr>'VHP (3)'!Área_de_impresión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cp:lastPrinted>2025-04-10T18:51:11Z</cp:lastPrinted>
  <dcterms:created xsi:type="dcterms:W3CDTF">2025-04-10T18:47:35Z</dcterms:created>
  <dcterms:modified xsi:type="dcterms:W3CDTF">2025-04-10T18:51:16Z</dcterms:modified>
</cp:coreProperties>
</file>