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EFE!#REF!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EFE!$A$1:$C$71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B58" i="1"/>
  <c r="C55" i="1"/>
  <c r="B55" i="1"/>
  <c r="C49" i="1"/>
  <c r="C48" i="1" s="1"/>
  <c r="B49" i="1"/>
  <c r="B48" i="1" s="1"/>
  <c r="C41" i="1"/>
  <c r="B41" i="1"/>
  <c r="C36" i="1"/>
  <c r="B36" i="1"/>
  <c r="C31" i="1"/>
  <c r="C16" i="1" s="1"/>
  <c r="B31" i="1"/>
  <c r="B30" i="1"/>
  <c r="B29" i="1"/>
  <c r="B28" i="1"/>
  <c r="B27" i="1"/>
  <c r="B26" i="1"/>
  <c r="B25" i="1"/>
  <c r="B19" i="1"/>
  <c r="B18" i="1"/>
  <c r="B17" i="1"/>
  <c r="C14" i="1"/>
  <c r="B11" i="1"/>
  <c r="B4" i="1" s="1"/>
  <c r="C10" i="1"/>
  <c r="C9" i="1"/>
  <c r="C8" i="1"/>
  <c r="C7" i="1"/>
  <c r="C6" i="1"/>
  <c r="C5" i="1"/>
  <c r="C45" i="1" l="1"/>
  <c r="B16" i="1"/>
  <c r="B33" i="1" s="1"/>
  <c r="B54" i="1"/>
  <c r="B59" i="1" s="1"/>
  <c r="C54" i="1"/>
  <c r="C59" i="1" s="1"/>
  <c r="B45" i="1"/>
  <c r="C4" i="1"/>
  <c r="C33" i="1" s="1"/>
  <c r="C61" i="1" l="1"/>
  <c r="C65" i="1" s="1"/>
  <c r="C68" i="1" s="1"/>
  <c r="B61" i="1"/>
  <c r="B63" i="1" l="1"/>
  <c r="B65" i="1" s="1"/>
  <c r="B68" i="1" s="1"/>
</calcChain>
</file>

<file path=xl/sharedStrings.xml><?xml version="1.0" encoding="utf-8"?>
<sst xmlns="http://schemas.openxmlformats.org/spreadsheetml/2006/main" count="62" uniqueCount="54">
  <si>
    <t xml:space="preserve">
Fideicomiso de Apoyo operativo al Consejo de Cuenca Lerma Chapala   &lt;&lt;FICUENCA&gt;&gt;
Estado de Flujos de Efectivo
Del 01 de Enero al 31 de Marzo de 2026
(Cifras en Pesos 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</si>
  <si>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</si>
  <si>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</si>
  <si>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</si>
  <si>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</si>
  <si>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</si>
  <si>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</si>
  <si>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</si>
  <si>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</si>
  <si>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</si>
  <si>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</si>
  <si>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</si>
  <si>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</si>
  <si>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</si>
  <si>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</si>
  <si>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</si>
  <si>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</si>
  <si>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</si>
  <si>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</si>
  <si>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</si>
  <si>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</si>
  <si>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</si>
  <si>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</si>
  <si>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</si>
  <si>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</si>
  <si>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</si>
  <si>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</si>
  <si>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</si>
  <si>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</si>
  <si>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</si>
  <si>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</si>
  <si>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</si>
  <si>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</si>
  <si>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</si>
  <si>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</si>
  <si>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</si>
  <si>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</si>
  <si>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</si>
  <si>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</si>
  <si>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</si>
  <si>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</si>
  <si>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</si>
  <si>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</si>
  <si>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</si>
  <si>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</si>
  <si>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</si>
  <si>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</si>
  <si>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</si>
  <si>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</si>
  <si>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</si>
  <si>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             Ing. Marisol Suárez Correa                     </t>
  </si>
  <si>
    <t>Juan Lara Centeno</t>
  </si>
  <si>
    <t xml:space="preserve">Presidenta del Comité Técnico 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</si>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</sst>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_-* #,##0.00000000000000_-;\-* #,##0.00000000000000_-;_-* &quot;-&quot;??_-;_-@_-"/>
    <numFmt numFmtId="167" formatCode="_-* #,##0.0000_-;\-* #,##0.000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 applyProtection="1"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 indent="5"/>
    </xf>
    <xf numFmtId="0" fontId="2" fillId="2" borderId="3" xfId="2" applyFont="1" applyFill="1" applyBorder="1" applyAlignment="1">
      <alignment horizontal="left" vertical="center" wrapText="1" indent="5"/>
    </xf>
    <xf numFmtId="0" fontId="2" fillId="0" borderId="4" xfId="2" applyFont="1" applyBorder="1" applyAlignment="1">
      <alignment horizontal="left" vertical="top" wrapText="1" indent="1"/>
    </xf>
    <xf numFmtId="4" fontId="2" fillId="0" borderId="4" xfId="2" applyNumberFormat="1" applyFont="1" applyBorder="1" applyAlignment="1" applyProtection="1">
      <alignment horizontal="center" vertical="top" wrapText="1"/>
      <protection locked="0"/>
    </xf>
    <xf numFmtId="0" fontId="2" fillId="0" borderId="4" xfId="2" applyFont="1" applyBorder="1" applyAlignment="1">
      <alignment horizontal="left" vertical="top" wrapText="1" indent="2"/>
    </xf>
    <xf numFmtId="165" fontId="2" fillId="0" borderId="4" xfId="1" applyNumberFormat="1" applyFont="1" applyFill="1" applyBorder="1" applyAlignment="1" applyProtection="1">
      <alignment vertical="top" wrapText="1"/>
      <protection locked="0"/>
    </xf>
    <xf numFmtId="165" fontId="2" fillId="0" borderId="4" xfId="3" applyNumberFormat="1" applyFont="1" applyFill="1" applyBorder="1" applyAlignment="1" applyProtection="1">
      <alignment vertical="top" wrapText="1"/>
      <protection locked="0"/>
    </xf>
    <xf numFmtId="0" fontId="1" fillId="0" borderId="4" xfId="2" applyBorder="1" applyAlignment="1">
      <alignment horizontal="left" vertical="top" wrapText="1" indent="3"/>
    </xf>
    <xf numFmtId="165" fontId="1" fillId="0" borderId="4" xfId="1" applyNumberFormat="1" applyFont="1" applyFill="1" applyBorder="1" applyAlignment="1" applyProtection="1">
      <alignment vertical="top" wrapText="1"/>
      <protection locked="0"/>
    </xf>
    <xf numFmtId="165" fontId="1" fillId="0" borderId="4" xfId="3" applyNumberFormat="1" applyFont="1" applyFill="1" applyBorder="1" applyAlignment="1" applyProtection="1">
      <alignment vertical="top" wrapText="1"/>
      <protection locked="0"/>
    </xf>
    <xf numFmtId="165" fontId="4" fillId="0" borderId="4" xfId="1" applyNumberFormat="1" applyFont="1" applyFill="1" applyBorder="1" applyAlignment="1" applyProtection="1">
      <alignment vertical="top" wrapText="1"/>
      <protection locked="0"/>
    </xf>
    <xf numFmtId="165" fontId="4" fillId="0" borderId="4" xfId="3" applyNumberFormat="1" applyFont="1" applyFill="1" applyBorder="1" applyAlignment="1" applyProtection="1">
      <alignment vertical="top" wrapText="1"/>
      <protection locked="0"/>
    </xf>
    <xf numFmtId="165" fontId="1" fillId="0" borderId="4" xfId="1" applyNumberFormat="1" applyFont="1" applyBorder="1" applyAlignment="1" applyProtection="1">
      <alignment vertical="top" wrapText="1"/>
      <protection locked="0"/>
    </xf>
    <xf numFmtId="165" fontId="1" fillId="0" borderId="4" xfId="3" applyNumberFormat="1" applyFont="1" applyBorder="1" applyAlignment="1" applyProtection="1">
      <alignment vertical="top" wrapText="1"/>
      <protection locked="0"/>
    </xf>
    <xf numFmtId="0" fontId="1" fillId="0" borderId="3" xfId="2" applyBorder="1" applyAlignment="1">
      <alignment horizontal="left" vertical="top" wrapText="1"/>
    </xf>
    <xf numFmtId="0" fontId="2" fillId="0" borderId="3" xfId="2" applyFont="1" applyBorder="1" applyAlignment="1">
      <alignment vertical="top" wrapText="1"/>
    </xf>
    <xf numFmtId="0" fontId="1" fillId="0" borderId="4" xfId="2" applyBorder="1" applyAlignment="1">
      <alignment horizontal="left" vertical="top" wrapText="1"/>
    </xf>
    <xf numFmtId="4" fontId="1" fillId="0" borderId="0" xfId="2" applyNumberFormat="1" applyProtection="1">
      <protection locked="0"/>
    </xf>
    <xf numFmtId="0" fontId="2" fillId="0" borderId="4" xfId="2" applyFont="1" applyBorder="1" applyAlignment="1">
      <alignment vertical="top" wrapText="1"/>
    </xf>
    <xf numFmtId="0" fontId="1" fillId="0" borderId="3" xfId="2" applyBorder="1" applyAlignment="1">
      <alignment vertical="top" wrapText="1"/>
    </xf>
    <xf numFmtId="166" fontId="1" fillId="0" borderId="4" xfId="3" applyNumberFormat="1" applyFont="1" applyFill="1" applyBorder="1" applyAlignment="1">
      <alignment vertical="top" wrapText="1"/>
    </xf>
    <xf numFmtId="165" fontId="1" fillId="0" borderId="4" xfId="3" applyNumberFormat="1" applyFont="1" applyFill="1" applyBorder="1" applyAlignment="1">
      <alignment vertical="top"/>
    </xf>
    <xf numFmtId="0" fontId="4" fillId="0" borderId="0" xfId="2" applyFont="1" applyProtection="1">
      <protection locked="0"/>
    </xf>
    <xf numFmtId="167" fontId="5" fillId="0" borderId="0" xfId="1" applyNumberFormat="1" applyFont="1" applyProtection="1">
      <protection locked="0"/>
    </xf>
    <xf numFmtId="165" fontId="4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4" fontId="4" fillId="0" borderId="0" xfId="2" applyNumberFormat="1" applyFont="1" applyProtection="1"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5" xfId="2" applyBorder="1" applyAlignment="1">
      <alignment horizontal="left" vertical="center" wrapText="1"/>
    </xf>
    <xf numFmtId="0" fontId="1" fillId="0" borderId="0" xfId="2" applyFill="1" applyProtection="1">
      <protection locked="0"/>
    </xf>
    <xf numFmtId="0" fontId="5" fillId="0" borderId="0" xfId="2" applyFon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0" borderId="0" xfId="2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</cellXfs>
  <cellStyles count="4">
    <cellStyle name="Millares" xfId="1" builtinId="3"/>
    <cellStyle name="Millares 4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2%20FICUENCA\2023\INFORMACION%20FINANCIERA\ASEG%20VALIDADOS\ANUAL%20FICUENCA\CUENTA%20PUBLICA%20%20FICUENC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 refreshError="1">
        <row r="5">
          <cell r="B5">
            <v>0</v>
          </cell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10">
          <cell r="C10">
            <v>0</v>
          </cell>
        </row>
        <row r="14">
          <cell r="C14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  <row r="11">
          <cell r="B11">
            <v>13673.13</v>
          </cell>
        </row>
        <row r="28">
          <cell r="B28">
            <v>263775.74</v>
          </cell>
        </row>
        <row r="29">
          <cell r="B29">
            <v>775.09</v>
          </cell>
        </row>
        <row r="30">
          <cell r="B30">
            <v>153897.14000000001</v>
          </cell>
        </row>
        <row r="46">
          <cell r="B46">
            <v>0</v>
          </cell>
          <cell r="C46">
            <v>0</v>
          </cell>
        </row>
      </sheetData>
      <sheetData sheetId="2">
        <row r="5">
          <cell r="B5">
            <v>965550.58</v>
          </cell>
        </row>
        <row r="13">
          <cell r="B13">
            <v>965550.58</v>
          </cell>
          <cell r="C13">
            <v>1382946.47</v>
          </cell>
        </row>
      </sheetData>
      <sheetData sheetId="3"/>
      <sheetData sheetId="4">
        <row r="9">
          <cell r="C9">
            <v>1597628.19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</row>
      </sheetData>
      <sheetData sheetId="18">
        <row r="4">
          <cell r="E4">
            <v>263775.74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6" tint="-0.499984740745262"/>
  </sheetPr>
  <dimension ref="A1:AM71"/>
  <sheetViews>
    <sheetView showGridLines="0" tabSelected="1" view="pageBreakPreview" topLeftCell="A19" zoomScale="60" zoomScaleNormal="100" workbookViewId="0">
      <selection activeCell="D61" sqref="D61"/>
    </sheetView>
  </sheetViews>
  <sheetFormatPr baseColWidth="10" defaultColWidth="12" defaultRowHeight="12.75" x14ac:dyDescent="0.2"/>
  <cols>
    <col min="1" max="1" width="90.1640625" style="1" customWidth="1"/>
    <col min="2" max="2" width="30" style="20" bestFit="1" customWidth="1"/>
    <col min="3" max="3" width="17.5" style="20" customWidth="1"/>
    <col min="4" max="39" width="12" style="35"/>
    <col min="40" max="16384" width="12" style="1"/>
  </cols>
  <sheetData>
    <row r="1" spans="1:3" ht="72.75" customHeight="1" x14ac:dyDescent="0.2">
      <c r="A1" s="31" t="s">
        <v>0</v>
      </c>
      <c r="B1" s="32"/>
      <c r="C1" s="33"/>
    </row>
    <row r="2" spans="1:3" ht="21" customHeight="1" x14ac:dyDescent="0.2">
      <c r="A2" s="2" t="s">
        <v>1</v>
      </c>
      <c r="B2" s="3">
        <v>2026</v>
      </c>
      <c r="C2" s="4">
        <v>2025</v>
      </c>
    </row>
    <row r="3" spans="1:3" ht="21.75" customHeight="1" x14ac:dyDescent="0.2">
      <c r="A3" s="5" t="s">
        <v>2</v>
      </c>
      <c r="B3" s="6"/>
      <c r="C3" s="6"/>
    </row>
    <row r="4" spans="1:3" x14ac:dyDescent="0.2">
      <c r="A4" s="7" t="s">
        <v>3</v>
      </c>
      <c r="B4" s="8">
        <f>SUM(B5:B14)</f>
        <v>13673.13</v>
      </c>
      <c r="C4" s="9">
        <f>SUM(C5:C14)</f>
        <v>2268626.0099999998</v>
      </c>
    </row>
    <row r="5" spans="1:3" x14ac:dyDescent="0.2">
      <c r="A5" s="10" t="s">
        <v>4</v>
      </c>
      <c r="B5" s="11">
        <v>0</v>
      </c>
      <c r="C5" s="12">
        <f>+'[8]0311_ACT_PEGT_CLC_2304'!C5</f>
        <v>0</v>
      </c>
    </row>
    <row r="6" spans="1:3" x14ac:dyDescent="0.2">
      <c r="A6" s="10" t="s">
        <v>5</v>
      </c>
      <c r="B6" s="11">
        <v>0</v>
      </c>
      <c r="C6" s="12">
        <f>+'[8]0311_ACT_PEGT_CLC_2304'!C6</f>
        <v>0</v>
      </c>
    </row>
    <row r="7" spans="1:3" x14ac:dyDescent="0.2">
      <c r="A7" s="10" t="s">
        <v>6</v>
      </c>
      <c r="B7" s="11">
        <v>0</v>
      </c>
      <c r="C7" s="12">
        <f>+'[8]0311_ACT_PEGT_CLC_2304'!C7</f>
        <v>0</v>
      </c>
    </row>
    <row r="8" spans="1:3" x14ac:dyDescent="0.2">
      <c r="A8" s="10" t="s">
        <v>7</v>
      </c>
      <c r="B8" s="11">
        <v>0</v>
      </c>
      <c r="C8" s="12">
        <f>+'[8]0311_ACT_PEGT_CLC_2304'!C8</f>
        <v>0</v>
      </c>
    </row>
    <row r="9" spans="1:3" x14ac:dyDescent="0.2">
      <c r="A9" s="10" t="s">
        <v>8</v>
      </c>
      <c r="B9" s="11">
        <v>0</v>
      </c>
      <c r="C9" s="12">
        <f>+[9]ACT!C10</f>
        <v>0</v>
      </c>
    </row>
    <row r="10" spans="1:3" x14ac:dyDescent="0.2">
      <c r="A10" s="10" t="s">
        <v>9</v>
      </c>
      <c r="B10" s="11">
        <v>0</v>
      </c>
      <c r="C10" s="12">
        <f>+'[8]0311_ACT_PEGT_CLC_2304'!C10</f>
        <v>0</v>
      </c>
    </row>
    <row r="11" spans="1:3" x14ac:dyDescent="0.2">
      <c r="A11" s="10" t="s">
        <v>10</v>
      </c>
      <c r="B11" s="11">
        <f>+[9]ACT!B11</f>
        <v>13673.13</v>
      </c>
      <c r="C11" s="12">
        <v>68626.009999999995</v>
      </c>
    </row>
    <row r="12" spans="1:3" ht="39" customHeight="1" x14ac:dyDescent="0.2">
      <c r="A12" s="10" t="s">
        <v>11</v>
      </c>
      <c r="B12" s="13">
        <v>0</v>
      </c>
      <c r="C12" s="14">
        <v>0</v>
      </c>
    </row>
    <row r="13" spans="1:3" ht="25.5" x14ac:dyDescent="0.2">
      <c r="A13" s="10" t="s">
        <v>12</v>
      </c>
      <c r="B13" s="15">
        <v>0</v>
      </c>
      <c r="C13" s="16">
        <v>2200000</v>
      </c>
    </row>
    <row r="14" spans="1:3" x14ac:dyDescent="0.2">
      <c r="A14" s="10" t="s">
        <v>13</v>
      </c>
      <c r="B14" s="15">
        <v>0</v>
      </c>
      <c r="C14" s="16">
        <f>+'[8]0311_ACT_PEGT_CLC_2304'!C14</f>
        <v>0</v>
      </c>
    </row>
    <row r="15" spans="1:3" x14ac:dyDescent="0.2">
      <c r="A15" s="17"/>
      <c r="B15" s="15"/>
      <c r="C15" s="16"/>
    </row>
    <row r="16" spans="1:3" x14ac:dyDescent="0.2">
      <c r="A16" s="7" t="s">
        <v>14</v>
      </c>
      <c r="B16" s="8">
        <f>SUM(B17:B32)</f>
        <v>372102.97</v>
      </c>
      <c r="C16" s="9">
        <f>SUM(C17:C32)</f>
        <v>2107058.29</v>
      </c>
    </row>
    <row r="17" spans="1:3" x14ac:dyDescent="0.2">
      <c r="A17" s="10" t="s">
        <v>15</v>
      </c>
      <c r="B17" s="15">
        <f>+[9]ACT!B28-36701</f>
        <v>227074.74</v>
      </c>
      <c r="C17" s="16">
        <v>1216417.57</v>
      </c>
    </row>
    <row r="18" spans="1:3" x14ac:dyDescent="0.2">
      <c r="A18" s="10" t="s">
        <v>16</v>
      </c>
      <c r="B18" s="15">
        <f>+[9]ACT!B29</f>
        <v>775.09</v>
      </c>
      <c r="C18" s="16">
        <v>44002.2</v>
      </c>
    </row>
    <row r="19" spans="1:3" x14ac:dyDescent="0.2">
      <c r="A19" s="10" t="s">
        <v>17</v>
      </c>
      <c r="B19" s="15">
        <f>+[9]ACT!B30-747-797-187-7913</f>
        <v>144253.14000000001</v>
      </c>
      <c r="C19" s="16">
        <v>846638.52</v>
      </c>
    </row>
    <row r="20" spans="1:3" x14ac:dyDescent="0.2">
      <c r="A20" s="10" t="s">
        <v>18</v>
      </c>
      <c r="B20" s="13">
        <v>0</v>
      </c>
      <c r="C20" s="16">
        <v>0</v>
      </c>
    </row>
    <row r="21" spans="1:3" x14ac:dyDescent="0.2">
      <c r="A21" s="10" t="s">
        <v>19</v>
      </c>
      <c r="B21" s="15">
        <v>0</v>
      </c>
      <c r="C21" s="16">
        <v>0</v>
      </c>
    </row>
    <row r="22" spans="1:3" ht="18" customHeight="1" x14ac:dyDescent="0.2">
      <c r="A22" s="10" t="s">
        <v>20</v>
      </c>
      <c r="B22" s="15">
        <v>0</v>
      </c>
      <c r="C22" s="16">
        <v>0</v>
      </c>
    </row>
    <row r="23" spans="1:3" x14ac:dyDescent="0.2">
      <c r="A23" s="10" t="s">
        <v>21</v>
      </c>
      <c r="B23" s="15">
        <v>0</v>
      </c>
      <c r="C23" s="16">
        <v>0</v>
      </c>
    </row>
    <row r="24" spans="1:3" x14ac:dyDescent="0.2">
      <c r="A24" s="10" t="s">
        <v>22</v>
      </c>
      <c r="B24" s="15">
        <v>0</v>
      </c>
      <c r="C24" s="16">
        <v>0</v>
      </c>
    </row>
    <row r="25" spans="1:3" x14ac:dyDescent="0.2">
      <c r="A25" s="10" t="s">
        <v>23</v>
      </c>
      <c r="B25" s="15">
        <f>+'[8]0311_ACT_PEGT_CLC_2304'!B36</f>
        <v>0</v>
      </c>
      <c r="C25" s="16">
        <v>0</v>
      </c>
    </row>
    <row r="26" spans="1:3" x14ac:dyDescent="0.2">
      <c r="A26" s="10" t="s">
        <v>24</v>
      </c>
      <c r="B26" s="15">
        <f>+'[8]0311_ACT_PEGT_CLC_2304'!B37</f>
        <v>0</v>
      </c>
      <c r="C26" s="16">
        <v>0</v>
      </c>
    </row>
    <row r="27" spans="1:3" x14ac:dyDescent="0.2">
      <c r="A27" s="10" t="s">
        <v>25</v>
      </c>
      <c r="B27" s="15">
        <f>+'[8]0311_ACT_PEGT_CLC_2304'!B38</f>
        <v>0</v>
      </c>
      <c r="C27" s="16">
        <v>0</v>
      </c>
    </row>
    <row r="28" spans="1:3" x14ac:dyDescent="0.2">
      <c r="A28" s="10" t="s">
        <v>26</v>
      </c>
      <c r="B28" s="15">
        <f>+'[8]0311_ACT_PEGT_CLC_2304'!B39</f>
        <v>0</v>
      </c>
      <c r="C28" s="16">
        <v>0</v>
      </c>
    </row>
    <row r="29" spans="1:3" ht="22.5" customHeight="1" x14ac:dyDescent="0.2">
      <c r="A29" s="10" t="s">
        <v>27</v>
      </c>
      <c r="B29" s="15">
        <f>+'[8]0311_ACT_PEGT_CLC_2304'!B40</f>
        <v>0</v>
      </c>
      <c r="C29" s="16">
        <v>0</v>
      </c>
    </row>
    <row r="30" spans="1:3" x14ac:dyDescent="0.2">
      <c r="A30" s="10" t="s">
        <v>28</v>
      </c>
      <c r="B30" s="15">
        <f>+'[8]0311_ACT_PEGT_CLC_2304'!B41</f>
        <v>0</v>
      </c>
      <c r="C30" s="16">
        <v>0</v>
      </c>
    </row>
    <row r="31" spans="1:3" x14ac:dyDescent="0.2">
      <c r="A31" s="10" t="s">
        <v>29</v>
      </c>
      <c r="B31" s="11">
        <f>+[9]ACT!B46</f>
        <v>0</v>
      </c>
      <c r="C31" s="12">
        <f>+[9]ACT!C46</f>
        <v>0</v>
      </c>
    </row>
    <row r="32" spans="1:3" x14ac:dyDescent="0.2">
      <c r="A32" s="10" t="s">
        <v>30</v>
      </c>
      <c r="B32" s="11">
        <v>0</v>
      </c>
      <c r="C32" s="12">
        <v>0</v>
      </c>
    </row>
    <row r="33" spans="1:3" x14ac:dyDescent="0.2">
      <c r="A33" s="5" t="s">
        <v>31</v>
      </c>
      <c r="B33" s="8">
        <f>+B4-B16</f>
        <v>-358429.83999999997</v>
      </c>
      <c r="C33" s="9">
        <f>+C4-C16</f>
        <v>161567.71999999974</v>
      </c>
    </row>
    <row r="34" spans="1:3" x14ac:dyDescent="0.2">
      <c r="A34" s="18"/>
      <c r="B34" s="8"/>
      <c r="C34" s="9"/>
    </row>
    <row r="35" spans="1:3" x14ac:dyDescent="0.2">
      <c r="A35" s="5" t="s">
        <v>32</v>
      </c>
      <c r="B35" s="11"/>
      <c r="C35" s="12"/>
    </row>
    <row r="36" spans="1:3" x14ac:dyDescent="0.2">
      <c r="A36" s="7" t="s">
        <v>3</v>
      </c>
      <c r="B36" s="8">
        <f>SUM(B37:B39)</f>
        <v>0</v>
      </c>
      <c r="C36" s="9">
        <f>SUM(C37:C39)</f>
        <v>0</v>
      </c>
    </row>
    <row r="37" spans="1:3" x14ac:dyDescent="0.2">
      <c r="A37" s="10" t="s">
        <v>33</v>
      </c>
      <c r="B37" s="15">
        <v>0</v>
      </c>
      <c r="C37" s="16">
        <v>0</v>
      </c>
    </row>
    <row r="38" spans="1:3" x14ac:dyDescent="0.2">
      <c r="A38" s="10" t="s">
        <v>34</v>
      </c>
      <c r="B38" s="15">
        <v>0</v>
      </c>
      <c r="C38" s="16">
        <v>0</v>
      </c>
    </row>
    <row r="39" spans="1:3" x14ac:dyDescent="0.2">
      <c r="A39" s="10" t="s">
        <v>35</v>
      </c>
      <c r="B39" s="15">
        <v>0</v>
      </c>
      <c r="C39" s="16">
        <v>0</v>
      </c>
    </row>
    <row r="40" spans="1:3" x14ac:dyDescent="0.2">
      <c r="A40" s="17"/>
      <c r="B40" s="15"/>
      <c r="C40" s="16"/>
    </row>
    <row r="41" spans="1:3" x14ac:dyDescent="0.2">
      <c r="A41" s="7" t="s">
        <v>14</v>
      </c>
      <c r="B41" s="8">
        <f>SUM(B42:B44)</f>
        <v>0</v>
      </c>
      <c r="C41" s="9">
        <f>SUM(C42:C44)</f>
        <v>17111.68</v>
      </c>
    </row>
    <row r="42" spans="1:3" x14ac:dyDescent="0.2">
      <c r="A42" s="10" t="s">
        <v>33</v>
      </c>
      <c r="B42" s="15">
        <v>0</v>
      </c>
      <c r="C42" s="16">
        <v>0</v>
      </c>
    </row>
    <row r="43" spans="1:3" x14ac:dyDescent="0.2">
      <c r="A43" s="10" t="s">
        <v>34</v>
      </c>
      <c r="B43" s="15">
        <v>0</v>
      </c>
      <c r="C43" s="15">
        <v>17111.68</v>
      </c>
    </row>
    <row r="44" spans="1:3" x14ac:dyDescent="0.2">
      <c r="A44" s="10" t="s">
        <v>36</v>
      </c>
      <c r="B44" s="15">
        <v>0</v>
      </c>
      <c r="C44" s="16">
        <v>0</v>
      </c>
    </row>
    <row r="45" spans="1:3" x14ac:dyDescent="0.2">
      <c r="A45" s="5" t="s">
        <v>37</v>
      </c>
      <c r="B45" s="8">
        <f>B36-B41</f>
        <v>0</v>
      </c>
      <c r="C45" s="9">
        <f>C36-C41</f>
        <v>-17111.68</v>
      </c>
    </row>
    <row r="46" spans="1:3" x14ac:dyDescent="0.2">
      <c r="A46" s="18"/>
      <c r="B46" s="8"/>
      <c r="C46" s="9"/>
    </row>
    <row r="47" spans="1:3" ht="18" customHeight="1" x14ac:dyDescent="0.2">
      <c r="A47" s="5" t="s">
        <v>38</v>
      </c>
      <c r="B47" s="11"/>
      <c r="C47" s="12"/>
    </row>
    <row r="48" spans="1:3" x14ac:dyDescent="0.2">
      <c r="A48" s="7" t="s">
        <v>3</v>
      </c>
      <c r="B48" s="8">
        <f>+B49+B52</f>
        <v>0</v>
      </c>
      <c r="C48" s="9">
        <f>+C49+C52</f>
        <v>0</v>
      </c>
    </row>
    <row r="49" spans="1:3" x14ac:dyDescent="0.2">
      <c r="A49" s="10" t="s">
        <v>39</v>
      </c>
      <c r="B49" s="11">
        <f>+B50+B51</f>
        <v>0</v>
      </c>
      <c r="C49" s="12">
        <f>+C50+C51</f>
        <v>0</v>
      </c>
    </row>
    <row r="50" spans="1:3" x14ac:dyDescent="0.2">
      <c r="A50" s="10" t="s">
        <v>40</v>
      </c>
      <c r="B50" s="11">
        <v>0</v>
      </c>
      <c r="C50" s="12">
        <v>0</v>
      </c>
    </row>
    <row r="51" spans="1:3" x14ac:dyDescent="0.2">
      <c r="A51" s="10" t="s">
        <v>41</v>
      </c>
      <c r="B51" s="11">
        <v>0</v>
      </c>
      <c r="C51" s="12">
        <v>0</v>
      </c>
    </row>
    <row r="52" spans="1:3" x14ac:dyDescent="0.2">
      <c r="A52" s="10" t="s">
        <v>42</v>
      </c>
      <c r="B52" s="11">
        <v>0</v>
      </c>
      <c r="C52" s="12">
        <v>0</v>
      </c>
    </row>
    <row r="53" spans="1:3" x14ac:dyDescent="0.2">
      <c r="A53" s="19"/>
      <c r="B53" s="11"/>
      <c r="C53" s="12"/>
    </row>
    <row r="54" spans="1:3" x14ac:dyDescent="0.2">
      <c r="A54" s="7" t="s">
        <v>14</v>
      </c>
      <c r="B54" s="8">
        <f>+B55+B58</f>
        <v>58966.05</v>
      </c>
      <c r="C54" s="9">
        <f>+C55+C58</f>
        <v>34524.980000000003</v>
      </c>
    </row>
    <row r="55" spans="1:3" x14ac:dyDescent="0.2">
      <c r="A55" s="10" t="s">
        <v>43</v>
      </c>
      <c r="B55" s="15">
        <f>+B56+B57</f>
        <v>0</v>
      </c>
      <c r="C55" s="16">
        <f>+C56+C57</f>
        <v>0</v>
      </c>
    </row>
    <row r="56" spans="1:3" x14ac:dyDescent="0.2">
      <c r="A56" s="10" t="s">
        <v>40</v>
      </c>
      <c r="B56" s="15">
        <v>0</v>
      </c>
      <c r="C56" s="16">
        <v>0</v>
      </c>
    </row>
    <row r="57" spans="1:3" x14ac:dyDescent="0.2">
      <c r="A57" s="10" t="s">
        <v>41</v>
      </c>
      <c r="B57" s="15">
        <v>0</v>
      </c>
      <c r="C57" s="16">
        <v>0</v>
      </c>
    </row>
    <row r="58" spans="1:3" x14ac:dyDescent="0.2">
      <c r="A58" s="10" t="s">
        <v>44</v>
      </c>
      <c r="B58" s="11">
        <f>21268.05+36034+1664</f>
        <v>58966.05</v>
      </c>
      <c r="C58" s="12">
        <f>34524.98</f>
        <v>34524.980000000003</v>
      </c>
    </row>
    <row r="59" spans="1:3" x14ac:dyDescent="0.2">
      <c r="A59" s="5" t="s">
        <v>45</v>
      </c>
      <c r="B59" s="8">
        <f>B48-B54</f>
        <v>-58966.05</v>
      </c>
      <c r="C59" s="9">
        <f>C48-C54</f>
        <v>-34524.980000000003</v>
      </c>
    </row>
    <row r="60" spans="1:3" x14ac:dyDescent="0.2">
      <c r="A60" s="21"/>
      <c r="B60" s="8"/>
      <c r="C60" s="9"/>
    </row>
    <row r="61" spans="1:3" x14ac:dyDescent="0.2">
      <c r="A61" s="5" t="s">
        <v>46</v>
      </c>
      <c r="B61" s="8">
        <f>+B33+B45+B59</f>
        <v>-417395.88999999996</v>
      </c>
      <c r="C61" s="8">
        <f>+C33+C45+C59</f>
        <v>109931.05999999974</v>
      </c>
    </row>
    <row r="62" spans="1:3" x14ac:dyDescent="0.2">
      <c r="A62" s="21"/>
      <c r="B62" s="8"/>
      <c r="C62" s="9"/>
    </row>
    <row r="63" spans="1:3" x14ac:dyDescent="0.2">
      <c r="A63" s="5" t="s">
        <v>47</v>
      </c>
      <c r="B63" s="8">
        <f>+C65</f>
        <v>1382946.4700000004</v>
      </c>
      <c r="C63" s="8">
        <v>1273015.4100000006</v>
      </c>
    </row>
    <row r="64" spans="1:3" x14ac:dyDescent="0.2">
      <c r="A64" s="21"/>
      <c r="B64" s="8"/>
      <c r="C64" s="9"/>
    </row>
    <row r="65" spans="1:39" x14ac:dyDescent="0.2">
      <c r="A65" s="5" t="s">
        <v>48</v>
      </c>
      <c r="B65" s="8">
        <f>+B61+B63-0.0000000001</f>
        <v>965550.58000000042</v>
      </c>
      <c r="C65" s="8">
        <f>C61+C63</f>
        <v>1382946.4700000004</v>
      </c>
    </row>
    <row r="66" spans="1:39" x14ac:dyDescent="0.2">
      <c r="A66" s="22"/>
      <c r="B66" s="23"/>
      <c r="C66" s="24"/>
    </row>
    <row r="67" spans="1:39" ht="30" customHeight="1" x14ac:dyDescent="0.2">
      <c r="A67" s="34" t="s">
        <v>49</v>
      </c>
      <c r="B67" s="34"/>
      <c r="C67" s="34"/>
    </row>
    <row r="68" spans="1:39" s="28" customFormat="1" x14ac:dyDescent="0.2">
      <c r="A68" s="25"/>
      <c r="B68" s="26">
        <f>B65-[9]ESF!B13</f>
        <v>0</v>
      </c>
      <c r="C68" s="27">
        <f>C65-[9]ESF!C13</f>
        <v>0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</row>
    <row r="69" spans="1:39" x14ac:dyDescent="0.2">
      <c r="A69" s="25"/>
      <c r="B69" s="29"/>
      <c r="C69" s="29"/>
    </row>
    <row r="70" spans="1:39" ht="15.75" customHeight="1" x14ac:dyDescent="0.2">
      <c r="A70" s="30" t="s">
        <v>50</v>
      </c>
      <c r="B70" s="38" t="s">
        <v>51</v>
      </c>
      <c r="C70" s="38"/>
    </row>
    <row r="71" spans="1:39" ht="27" customHeight="1" x14ac:dyDescent="0.2">
      <c r="A71" s="37" t="s">
        <v>52</v>
      </c>
      <c r="B71" s="39" t="s">
        <v>53</v>
      </c>
      <c r="C71" s="39"/>
    </row>
  </sheetData>
  <sheetProtection formatCells="0" formatColumns="0" formatRows="0" autoFilter="0"/>
  <mergeCells count="4">
    <mergeCell ref="A1:C1"/>
    <mergeCell ref="A67:C67"/>
    <mergeCell ref="B70:C70"/>
    <mergeCell ref="B71:C71"/>
  </mergeCells>
  <printOptions horizontalCentered="1"/>
  <pageMargins left="0.78740157480314965" right="0.59055118110236227" top="0.78740157480314965" bottom="0.78740157480314965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2026-04-14T17:22:46Z</cp:lastPrinted>
  <dcterms:created xsi:type="dcterms:W3CDTF">2026-04-13T18:12:42Z</dcterms:created>
  <dcterms:modified xsi:type="dcterms:W3CDTF">2026-04-14T17:34:03Z</dcterms:modified>
</cp:coreProperties>
</file>