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BMU" sheetId="1" r:id="rId1"/>
    <sheet name="BMU_listad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_xlnm.Extract">[5]EGRESOS!#REF!</definedName>
    <definedName name="_xlnm.Print_Area" localSheetId="0">BMU!$B$1:$I$28</definedName>
    <definedName name="_xlnm.Print_Area" localSheetId="1">BMU_listado!$B$1:$I$58</definedName>
    <definedName name="B">[5]EGRESOS!#REF!</definedName>
    <definedName name="balanza_mes">'[6]Ene-16'!$A$1:$H$200</definedName>
    <definedName name="BASE">#REF!</definedName>
    <definedName name="_xlnm.Database">[8]REPORTO!#REF!</definedName>
    <definedName name="cba">[4]TOTAL!#REF!</definedName>
    <definedName name="CONTABLE">[4]TOTAL!#REF!</definedName>
    <definedName name="ELOY">#REF!</definedName>
    <definedName name="Fecha">#REF!</definedName>
    <definedName name="HF">[9]T1705HF!$B$20:$B$20</definedName>
    <definedName name="ju">[8]REPORTO!#REF!</definedName>
    <definedName name="mao">[3]ECABR!#REF!</definedName>
    <definedName name="N">#REF!</definedName>
    <definedName name="P">[4]TOTAL!#REF!</definedName>
    <definedName name="PRESUPUESTAL">[4]TOTAL!#REF!</definedName>
    <definedName name="REPORTO">#REF!</definedName>
    <definedName name="T">#REF!</definedName>
    <definedName name="TCAIE">[10]CH1902!$B$20:$B$20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F45" i="2"/>
  <c r="I45" i="2" s="1"/>
  <c r="J45" i="2" s="1"/>
  <c r="H44" i="2"/>
  <c r="H45" i="2" s="1"/>
  <c r="G41" i="2"/>
  <c r="F41" i="2"/>
  <c r="I40" i="2"/>
  <c r="H40" i="2"/>
  <c r="H41" i="2" s="1"/>
  <c r="G37" i="2"/>
  <c r="F37" i="2"/>
  <c r="H36" i="2"/>
  <c r="H35" i="2"/>
  <c r="H37" i="2" s="1"/>
  <c r="H34" i="2"/>
  <c r="G32" i="2"/>
  <c r="F32" i="2"/>
  <c r="H31" i="2"/>
  <c r="H30" i="2"/>
  <c r="H29" i="2"/>
  <c r="H28" i="2"/>
  <c r="H27" i="2"/>
  <c r="H26" i="2"/>
  <c r="H25" i="2"/>
  <c r="H24" i="2"/>
  <c r="H23" i="2"/>
  <c r="H22" i="2"/>
  <c r="H32" i="2" s="1"/>
  <c r="H21" i="2"/>
  <c r="H20" i="2"/>
  <c r="H19" i="2"/>
  <c r="G16" i="2"/>
  <c r="G47" i="2" s="1"/>
  <c r="G49" i="2" s="1"/>
  <c r="F16" i="2"/>
  <c r="F47" i="2" s="1"/>
  <c r="F49" i="2" s="1"/>
  <c r="H15" i="2"/>
  <c r="H14" i="2"/>
  <c r="H13" i="2"/>
  <c r="J12" i="2"/>
  <c r="I12" i="2"/>
  <c r="H12" i="2"/>
  <c r="J11" i="2"/>
  <c r="I11" i="2"/>
  <c r="H11" i="2"/>
  <c r="J10" i="2"/>
  <c r="I10" i="2"/>
  <c r="H10" i="2"/>
  <c r="H9" i="2"/>
  <c r="H8" i="2"/>
  <c r="H7" i="2"/>
  <c r="H6" i="2"/>
  <c r="H16" i="2" s="1"/>
  <c r="H19" i="1"/>
  <c r="G19" i="1"/>
  <c r="F19" i="1"/>
  <c r="H47" i="2" l="1"/>
  <c r="H49" i="2" s="1"/>
</calcChain>
</file>

<file path=xl/sharedStrings.xml><?xml version="1.0" encoding="utf-8"?>
<sst xmlns="http://schemas.openxmlformats.org/spreadsheetml/2006/main" count="92" uniqueCount="81">
  <si>
    <t xml:space="preserve">
Fideicomiso de Apoyo operativo al Consejo de Cuenca Lerma Chapala   &lt;&lt;FICUENCA&gt;&gt;
Relacion de bienes muebles que componen el Patrimonio
Del 01 de Enero al 31 de Diciembre de 2025</t>
  </si>
  <si>
    <t>Código</t>
  </si>
  <si>
    <t>Descripción del Bien mueble</t>
  </si>
  <si>
    <t>Valor en libros</t>
  </si>
  <si>
    <t>LA RELACION DE BIENES MUEBLES QUE CONFORMAN EL PATRIMONIO SE PRESENTA EN FORMATO ELECTRONICO SEGÚN ART 23 
DE LA LEY GENERAL DE CONTABILIDAD GUBERNAMENTAL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</si>
  <si>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</si>
  <si>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</si>
  <si>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</si>
  <si>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</si>
  <si>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</si>
  <si>
    <t>Elaboró</t>
  </si>
  <si>
    <t>Veronica Negrete Barreto</t>
  </si>
  <si>
    <t>12410 Mobiliario y Equipo</t>
  </si>
  <si>
    <t>Codigo Catálogo de bienes</t>
  </si>
  <si>
    <t>12410-5150-000</t>
  </si>
  <si>
    <t>Equipo de Computo</t>
  </si>
  <si>
    <t>12410-5150-001</t>
  </si>
  <si>
    <t>Computadora de escritorio 2 PRO marca Lenovo modelo Thikcentre M715 </t>
  </si>
  <si>
    <t>12410-5150-002</t>
  </si>
  <si>
    <t>Computadora de Escritorio Hp portatil</t>
  </si>
  <si>
    <t>12410-5150-003</t>
  </si>
  <si>
    <t>12410-5150-004</t>
  </si>
  <si>
    <t>Computadora Portátil HP modelo HP ProBook 440 G4</t>
  </si>
  <si>
    <t>12410-5150-005</t>
  </si>
  <si>
    <t>Impresora a color HP modelo M452dw</t>
  </si>
  <si>
    <t>12410-5150-006</t>
  </si>
  <si>
    <t>Computadora Portatil 2 Pro Lenovo mod e14</t>
  </si>
  <si>
    <t>12410-5150-007</t>
  </si>
  <si>
    <t>Scaner Pro 2000 HP</t>
  </si>
  <si>
    <t>12410-5150-008</t>
  </si>
  <si>
    <t>Impresora Lexmark b/n</t>
  </si>
  <si>
    <t>12410-5150-009</t>
  </si>
  <si>
    <t>Imprsora Hp portatil</t>
  </si>
  <si>
    <t>12410-5150-010</t>
  </si>
  <si>
    <t>Escaner HP pro</t>
  </si>
  <si>
    <t>12410-000-0000 Mobiliario y Equipo de Oficina</t>
  </si>
  <si>
    <t>12410-5110-000</t>
  </si>
  <si>
    <t>Mobiliariio y Equipo de Oficina</t>
  </si>
  <si>
    <t>12410-5110-001</t>
  </si>
  <si>
    <t>4 Sillas semiejecutivas</t>
  </si>
  <si>
    <t>12410-5110-002</t>
  </si>
  <si>
    <t>4 Escritorio Modular</t>
  </si>
  <si>
    <t>12410-5110-003</t>
  </si>
  <si>
    <t>1 Sillon Ejecutivo</t>
  </si>
  <si>
    <t>12410-5110-004</t>
  </si>
  <si>
    <t>4 Sillas Visitante Italiana</t>
  </si>
  <si>
    <t>12410-5110-005</t>
  </si>
  <si>
    <t>1 Mesa de Juntas</t>
  </si>
  <si>
    <t>12410-5110-006</t>
  </si>
  <si>
    <t>1 Mesa para sala de Juntas</t>
  </si>
  <si>
    <t>12410-5110-007</t>
  </si>
  <si>
    <t>70 Sillas Fijas</t>
  </si>
  <si>
    <t>12410-5110-008</t>
  </si>
  <si>
    <t>25 Mesa Abatible</t>
  </si>
  <si>
    <t>12410-5110-009</t>
  </si>
  <si>
    <t>2 Archivero Vertical</t>
  </si>
  <si>
    <t>12410-5110-010</t>
  </si>
  <si>
    <t>ESCRITORIO DE CRISTAL</t>
  </si>
  <si>
    <t>12410-5110-011</t>
  </si>
  <si>
    <t>CREDENZA DESCRIPCION TECNIC A: CREDENZA MATERIAL L</t>
  </si>
  <si>
    <t>12410-5110-012</t>
  </si>
  <si>
    <t xml:space="preserve"> MESA DE CENTRO</t>
  </si>
  <si>
    <t>12410-5110-013</t>
  </si>
  <si>
    <t xml:space="preserve">JUEGO DE SALA DE 3 PIEZAS </t>
  </si>
  <si>
    <t>12410-5190-000 Otros mobiliarios y equipos</t>
  </si>
  <si>
    <t>12410-5190-001</t>
  </si>
  <si>
    <t>Horno de microondas LG MS2097HST</t>
  </si>
  <si>
    <t>12410-5190-002</t>
  </si>
  <si>
    <t>Frigobar marca whirlpool WS5501D</t>
  </si>
  <si>
    <t>12410-5190-003</t>
  </si>
  <si>
    <t>TV Marca Sharp 75" 4K Ultra Smart LC-75Q7000u</t>
  </si>
  <si>
    <t>12440-5410-000 Automoviles y Equipo Terreste</t>
  </si>
  <si>
    <t>12441-5410-001</t>
  </si>
  <si>
    <t>Mobi Like mod 2023</t>
  </si>
  <si>
    <t>12460-Maquinaria,Otros Equipos y Herramientas</t>
  </si>
  <si>
    <t>12460-5650-000</t>
  </si>
  <si>
    <t>Equipo de Comunicación y Telecomunicacion</t>
  </si>
  <si>
    <t>12460-5650-001</t>
  </si>
  <si>
    <t>Sistema de video conferencia Mca Logitech MeetUp</t>
  </si>
  <si>
    <t>TOTAL DE BIENES MUEBLES</t>
  </si>
  <si>
    <t xml:space="preserve"> Ing. Marisol Suárez Correa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</si>
</sst>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43" fontId="6" fillId="0" borderId="6" xfId="1" applyFont="1" applyBorder="1"/>
    <xf numFmtId="43" fontId="6" fillId="0" borderId="7" xfId="1" applyFont="1" applyBorder="1"/>
    <xf numFmtId="43" fontId="6" fillId="0" borderId="8" xfId="1" applyFont="1" applyBorder="1"/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/>
    <xf numFmtId="43" fontId="6" fillId="0" borderId="1" xfId="1" applyFont="1" applyBorder="1"/>
    <xf numFmtId="43" fontId="6" fillId="0" borderId="0" xfId="1" applyFont="1" applyBorder="1"/>
    <xf numFmtId="43" fontId="6" fillId="0" borderId="9" xfId="1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6" fillId="0" borderId="1" xfId="1" applyNumberFormat="1" applyFont="1" applyBorder="1"/>
    <xf numFmtId="164" fontId="5" fillId="0" borderId="0" xfId="1" applyNumberFormat="1" applyFont="1" applyBorder="1"/>
    <xf numFmtId="164" fontId="6" fillId="0" borderId="9" xfId="1" applyNumberFormat="1" applyFont="1" applyBorder="1"/>
    <xf numFmtId="43" fontId="4" fillId="0" borderId="0" xfId="1" applyFont="1" applyFill="1"/>
    <xf numFmtId="0" fontId="0" fillId="4" borderId="1" xfId="0" applyFill="1" applyBorder="1" applyAlignment="1" applyProtection="1">
      <alignment horizontal="center" vertical="top" wrapText="1"/>
      <protection locked="0"/>
    </xf>
    <xf numFmtId="0" fontId="0" fillId="4" borderId="0" xfId="0" applyFill="1" applyAlignment="1" applyProtection="1">
      <alignment horizontal="center" vertical="top" wrapText="1"/>
      <protection locked="0"/>
    </xf>
    <xf numFmtId="0" fontId="0" fillId="4" borderId="9" xfId="0" applyFill="1" applyBorder="1" applyAlignment="1" applyProtection="1">
      <alignment horizontal="center" vertical="top" wrapText="1"/>
      <protection locked="0"/>
    </xf>
    <xf numFmtId="43" fontId="4" fillId="0" borderId="0" xfId="1" applyFont="1" applyFill="1" applyBorder="1"/>
    <xf numFmtId="0" fontId="8" fillId="0" borderId="0" xfId="0" applyFont="1"/>
    <xf numFmtId="164" fontId="6" fillId="0" borderId="0" xfId="1" applyNumberFormat="1" applyFont="1" applyBorder="1"/>
    <xf numFmtId="164" fontId="7" fillId="0" borderId="1" xfId="1" applyNumberFormat="1" applyFont="1" applyBorder="1"/>
    <xf numFmtId="164" fontId="7" fillId="0" borderId="0" xfId="1" applyNumberFormat="1" applyFont="1" applyBorder="1"/>
    <xf numFmtId="164" fontId="7" fillId="0" borderId="9" xfId="1" applyNumberFormat="1" applyFont="1" applyBorder="1"/>
    <xf numFmtId="0" fontId="7" fillId="0" borderId="1" xfId="0" applyFont="1" applyBorder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top"/>
    </xf>
    <xf numFmtId="0" fontId="6" fillId="0" borderId="10" xfId="0" applyFont="1" applyBorder="1"/>
    <xf numFmtId="0" fontId="6" fillId="0" borderId="11" xfId="0" applyFont="1" applyBorder="1"/>
    <xf numFmtId="164" fontId="6" fillId="0" borderId="10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43" fontId="4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0" xfId="0" applyFont="1" applyFill="1"/>
    <xf numFmtId="0" fontId="2" fillId="0" borderId="0" xfId="0" applyFont="1" applyAlignment="1">
      <alignment horizontal="center"/>
    </xf>
    <xf numFmtId="0" fontId="8" fillId="0" borderId="11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3" borderId="1" xfId="0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164" fontId="7" fillId="3" borderId="1" xfId="1" applyNumberFormat="1" applyFont="1" applyFill="1" applyBorder="1"/>
    <xf numFmtId="164" fontId="7" fillId="3" borderId="0" xfId="1" applyNumberFormat="1" applyFont="1" applyFill="1" applyBorder="1"/>
    <xf numFmtId="164" fontId="7" fillId="3" borderId="9" xfId="1" applyNumberFormat="1" applyFont="1" applyFill="1" applyBorder="1"/>
  </cellXfs>
  <cellStyles count="3">
    <cellStyle name="Millares" xfId="1" builtinId="3"/>
    <cellStyle name="Normal" xfId="0" builtinId="0"/>
    <cellStyle name="Normal 2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1ER%20TRIMESTRE%20FICUENC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2%20FICUENCA\2023\INFORMACION%20FINANCIERA\ASEG%20VALIDADOS\ANUAL%20FICUENCA\CUENTA%20PUBLICA%20%20FICUEN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IEMBRE%2025%20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_PEGT_CLC_2301"/>
      <sheetName val="312_ESF_PEGT_CLC_2301"/>
      <sheetName val="313_VHP_PEGT_CLC_2301"/>
      <sheetName val="314_CSF_PEGT_CLC_2301"/>
      <sheetName val="315_EFE_PEGT_CLC_2301"/>
      <sheetName val="316_EAA_PEGT_CLC_2301"/>
      <sheetName val="317_ADP_PEGT_CLC_2301"/>
      <sheetName val="318_IPC_PEGT_CLC_2301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301"/>
      <sheetName val="322_ COG_PEGT_CLC_2301"/>
      <sheetName val="322_CA"/>
      <sheetName val="322_CTG"/>
      <sheetName val="322_CFF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1_BMI_PEGT_CLC_2301"/>
      <sheetName val="341_BMU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  <sheetName val="AYUDAS Y SUB"/>
      <sheetName val="INF. AD. QUE DISPONGAN O. LEYES"/>
      <sheetName val="CONCILIACION vero"/>
    </sheetNames>
    <sheetDataSet>
      <sheetData sheetId="0" refreshError="1"/>
      <sheetData sheetId="1" refreshError="1">
        <row r="20">
          <cell r="B20">
            <v>399037.49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 refreshError="1"/>
      <sheetData sheetId="1" refreshError="1">
        <row r="6">
          <cell r="C6">
            <v>0</v>
          </cell>
        </row>
        <row r="21">
          <cell r="B21">
            <v>-223960.19</v>
          </cell>
        </row>
        <row r="26">
          <cell r="B26">
            <v>438977.3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341_BMU"/>
      <sheetName val="BMI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33"/>
  <sheetViews>
    <sheetView tabSelected="1" workbookViewId="0">
      <selection activeCell="B1" sqref="B1:H1"/>
    </sheetView>
  </sheetViews>
  <sheetFormatPr baseColWidth="10" defaultColWidth="13.33203125" defaultRowHeight="12.75" x14ac:dyDescent="0.2"/>
  <cols>
    <col min="1" max="1" width="6.5" style="5" customWidth="1"/>
    <col min="2" max="2" width="31.33203125" style="5" customWidth="1"/>
    <col min="3" max="3" width="29.33203125" style="5" customWidth="1"/>
    <col min="4" max="4" width="44.6640625" style="5" customWidth="1"/>
    <col min="5" max="5" width="4.1640625" style="5" customWidth="1"/>
    <col min="6" max="6" width="16" style="5" customWidth="1"/>
    <col min="7" max="7" width="25.6640625" style="5" customWidth="1"/>
    <col min="8" max="8" width="22.33203125" style="5" customWidth="1"/>
    <col min="9" max="9" width="19.1640625" style="3" customWidth="1"/>
    <col min="10" max="10" width="15.33203125" style="3" bestFit="1" customWidth="1"/>
    <col min="11" max="14" width="13.33203125" style="3"/>
    <col min="15" max="22" width="13.33203125" style="4"/>
    <col min="23" max="16384" width="13.33203125" style="5"/>
  </cols>
  <sheetData>
    <row r="1" spans="2:22" ht="62.25" customHeight="1" x14ac:dyDescent="0.2">
      <c r="B1" s="1" t="s">
        <v>0</v>
      </c>
      <c r="C1" s="2"/>
      <c r="D1" s="2"/>
      <c r="E1" s="2"/>
      <c r="F1" s="2"/>
      <c r="G1" s="2"/>
      <c r="H1" s="2"/>
    </row>
    <row r="2" spans="2:22" x14ac:dyDescent="0.2">
      <c r="L2" s="4"/>
      <c r="M2" s="4"/>
    </row>
    <row r="3" spans="2:22" x14ac:dyDescent="0.2">
      <c r="B3" s="6" t="s">
        <v>1</v>
      </c>
      <c r="C3" s="7"/>
      <c r="D3" s="8" t="s">
        <v>2</v>
      </c>
      <c r="E3" s="9"/>
      <c r="F3" s="10" t="s">
        <v>3</v>
      </c>
      <c r="G3" s="10"/>
      <c r="H3" s="10"/>
      <c r="L3" s="4"/>
      <c r="M3" s="4"/>
    </row>
    <row r="4" spans="2:22" x14ac:dyDescent="0.2">
      <c r="B4" s="11"/>
      <c r="C4" s="12"/>
      <c r="D4" s="13"/>
      <c r="E4" s="14"/>
      <c r="F4" s="15"/>
      <c r="G4" s="16"/>
      <c r="H4" s="17"/>
      <c r="L4" s="4"/>
      <c r="M4" s="4"/>
    </row>
    <row r="5" spans="2:22" x14ac:dyDescent="0.2">
      <c r="B5" s="18"/>
      <c r="C5" s="19"/>
      <c r="D5" s="20"/>
      <c r="F5" s="21"/>
      <c r="G5" s="22"/>
      <c r="H5" s="23"/>
      <c r="L5" s="4"/>
      <c r="M5" s="4"/>
    </row>
    <row r="6" spans="2:22" ht="12.75" customHeight="1" x14ac:dyDescent="0.2">
      <c r="B6" s="24"/>
      <c r="C6" s="25"/>
      <c r="D6" s="24"/>
      <c r="E6" s="26"/>
      <c r="F6" s="27"/>
      <c r="G6" s="28"/>
      <c r="H6" s="29"/>
      <c r="I6" s="30"/>
      <c r="J6" s="30"/>
      <c r="L6" s="4"/>
      <c r="M6" s="4"/>
    </row>
    <row r="7" spans="2:22" ht="12.75" customHeight="1" x14ac:dyDescent="0.2">
      <c r="B7" s="24"/>
      <c r="C7" s="25"/>
      <c r="D7" s="24"/>
      <c r="E7" s="26"/>
      <c r="F7" s="27"/>
      <c r="G7" s="28"/>
      <c r="H7" s="29"/>
      <c r="I7" s="30"/>
      <c r="J7" s="30"/>
      <c r="L7" s="4"/>
      <c r="M7" s="4"/>
    </row>
    <row r="8" spans="2:22" s="3" customFormat="1" ht="33" customHeight="1" x14ac:dyDescent="0.2">
      <c r="B8" s="31" t="s">
        <v>4</v>
      </c>
      <c r="C8" s="32"/>
      <c r="D8" s="32"/>
      <c r="E8" s="32"/>
      <c r="F8" s="32"/>
      <c r="G8" s="32"/>
      <c r="H8" s="33"/>
      <c r="I8" s="30"/>
      <c r="J8" s="34"/>
      <c r="L8" s="4"/>
      <c r="M8" s="4"/>
      <c r="O8" s="4"/>
      <c r="P8" s="4"/>
      <c r="Q8" s="4"/>
      <c r="R8" s="4"/>
      <c r="S8" s="4"/>
      <c r="T8" s="4"/>
      <c r="U8" s="4"/>
      <c r="V8" s="4"/>
    </row>
    <row r="9" spans="2:22" s="3" customFormat="1" ht="12.75" customHeight="1" x14ac:dyDescent="0.2">
      <c r="B9" s="18"/>
      <c r="C9" s="25"/>
      <c r="D9" s="20"/>
      <c r="E9" s="35"/>
      <c r="F9" s="27"/>
      <c r="G9" s="36"/>
      <c r="H9" s="29"/>
      <c r="I9" s="30"/>
      <c r="J9" s="34"/>
      <c r="L9" s="4"/>
      <c r="M9" s="4"/>
      <c r="O9" s="4"/>
      <c r="P9" s="4"/>
      <c r="Q9" s="4"/>
      <c r="R9" s="4"/>
      <c r="S9" s="4"/>
      <c r="T9" s="4"/>
      <c r="U9" s="4"/>
      <c r="V9" s="4"/>
    </row>
    <row r="10" spans="2:22" s="3" customFormat="1" ht="12.75" customHeight="1" x14ac:dyDescent="0.2">
      <c r="B10" s="24"/>
      <c r="C10" s="25"/>
      <c r="D10" s="24"/>
      <c r="E10" s="26"/>
      <c r="F10" s="27"/>
      <c r="G10" s="36"/>
      <c r="H10" s="29"/>
      <c r="I10" s="30"/>
      <c r="J10" s="34"/>
      <c r="L10" s="4"/>
      <c r="M10" s="4"/>
      <c r="O10" s="4"/>
      <c r="P10" s="4"/>
      <c r="Q10" s="4"/>
      <c r="R10" s="4"/>
      <c r="S10" s="4"/>
      <c r="T10" s="4"/>
      <c r="U10" s="4"/>
      <c r="V10" s="4"/>
    </row>
    <row r="11" spans="2:22" s="3" customFormat="1" ht="12.75" customHeight="1" x14ac:dyDescent="0.2">
      <c r="B11" s="24"/>
      <c r="C11" s="25"/>
      <c r="D11" s="24"/>
      <c r="E11" s="26"/>
      <c r="F11" s="27"/>
      <c r="G11" s="36"/>
      <c r="H11" s="29"/>
      <c r="I11" s="30"/>
      <c r="J11" s="34"/>
      <c r="L11" s="4"/>
      <c r="M11" s="4"/>
      <c r="O11" s="4"/>
      <c r="P11" s="4"/>
      <c r="Q11" s="4"/>
      <c r="R11" s="4"/>
      <c r="S11" s="4"/>
      <c r="T11" s="4"/>
      <c r="U11" s="4"/>
      <c r="V11" s="4"/>
    </row>
    <row r="12" spans="2:22" s="3" customFormat="1" x14ac:dyDescent="0.2">
      <c r="B12" s="24"/>
      <c r="C12" s="25"/>
      <c r="D12" s="24"/>
      <c r="E12" s="26"/>
      <c r="F12" s="37"/>
      <c r="G12" s="38"/>
      <c r="H12" s="39"/>
      <c r="I12" s="30"/>
      <c r="J12" s="34"/>
      <c r="L12" s="4"/>
      <c r="M12" s="4"/>
      <c r="O12" s="4"/>
      <c r="P12" s="4"/>
      <c r="Q12" s="4"/>
      <c r="R12" s="4"/>
      <c r="S12" s="4"/>
      <c r="T12" s="4"/>
      <c r="U12" s="4"/>
      <c r="V12" s="4"/>
    </row>
    <row r="13" spans="2:22" s="3" customFormat="1" x14ac:dyDescent="0.2">
      <c r="B13" s="40"/>
      <c r="C13" s="25"/>
      <c r="D13" s="24"/>
      <c r="E13" s="41"/>
      <c r="F13" s="27"/>
      <c r="G13" s="36"/>
      <c r="H13" s="29"/>
      <c r="I13" s="30"/>
      <c r="J13" s="34"/>
      <c r="L13" s="4"/>
      <c r="M13" s="4"/>
      <c r="O13" s="4"/>
      <c r="P13" s="4"/>
      <c r="Q13" s="4"/>
      <c r="R13" s="4"/>
      <c r="S13" s="4"/>
      <c r="T13" s="4"/>
      <c r="U13" s="4"/>
      <c r="V13" s="4"/>
    </row>
    <row r="14" spans="2:22" s="3" customFormat="1" x14ac:dyDescent="0.2">
      <c r="B14" s="18"/>
      <c r="C14" s="19"/>
      <c r="D14" s="20"/>
      <c r="E14" s="42"/>
      <c r="F14" s="27"/>
      <c r="G14" s="36"/>
      <c r="H14" s="29"/>
      <c r="I14" s="30"/>
      <c r="J14" s="34"/>
      <c r="L14" s="4"/>
      <c r="M14" s="4"/>
      <c r="O14" s="4"/>
      <c r="P14" s="4"/>
      <c r="Q14" s="4"/>
      <c r="R14" s="4"/>
      <c r="S14" s="4"/>
      <c r="T14" s="4"/>
      <c r="U14" s="4"/>
      <c r="V14" s="4"/>
    </row>
    <row r="15" spans="2:22" s="3" customFormat="1" x14ac:dyDescent="0.2">
      <c r="B15" s="18"/>
      <c r="C15" s="25"/>
      <c r="D15" s="43"/>
      <c r="E15" s="42"/>
      <c r="F15" s="27"/>
      <c r="G15" s="36"/>
      <c r="H15" s="29"/>
      <c r="I15" s="30"/>
      <c r="J15" s="34"/>
      <c r="L15" s="4"/>
      <c r="M15" s="4"/>
      <c r="O15" s="4"/>
      <c r="P15" s="4"/>
      <c r="Q15" s="4"/>
      <c r="R15" s="4"/>
      <c r="S15" s="4"/>
      <c r="T15" s="4"/>
      <c r="U15" s="4"/>
      <c r="V15" s="4"/>
    </row>
    <row r="16" spans="2:22" s="3" customFormat="1" x14ac:dyDescent="0.2">
      <c r="B16" s="24"/>
      <c r="C16" s="25"/>
      <c r="D16" s="24"/>
      <c r="E16" s="26"/>
      <c r="F16" s="37"/>
      <c r="G16" s="38"/>
      <c r="H16" s="39"/>
      <c r="I16" s="30"/>
      <c r="J16" s="34"/>
      <c r="L16" s="4"/>
      <c r="M16" s="4"/>
      <c r="O16" s="4"/>
      <c r="P16" s="4"/>
      <c r="Q16" s="4"/>
      <c r="R16" s="4"/>
      <c r="S16" s="4"/>
      <c r="T16" s="4"/>
      <c r="U16" s="4"/>
      <c r="V16" s="4"/>
    </row>
    <row r="17" spans="2:22" s="3" customFormat="1" x14ac:dyDescent="0.2">
      <c r="B17" s="24"/>
      <c r="C17" s="25"/>
      <c r="D17" s="24"/>
      <c r="E17" s="26"/>
      <c r="F17" s="37"/>
      <c r="G17" s="36"/>
      <c r="H17" s="29"/>
      <c r="I17" s="30"/>
      <c r="J17" s="34"/>
      <c r="L17" s="4"/>
      <c r="M17" s="4"/>
      <c r="O17" s="4"/>
      <c r="P17" s="4"/>
      <c r="Q17" s="4"/>
      <c r="R17" s="4"/>
      <c r="S17" s="4"/>
      <c r="T17" s="4"/>
      <c r="U17" s="4"/>
      <c r="V17" s="4"/>
    </row>
    <row r="18" spans="2:22" s="3" customFormat="1" ht="8.25" customHeight="1" x14ac:dyDescent="0.2">
      <c r="B18" s="44"/>
      <c r="C18" s="45"/>
      <c r="D18" s="44"/>
      <c r="E18" s="45"/>
      <c r="F18" s="46"/>
      <c r="G18" s="47"/>
      <c r="H18" s="48"/>
      <c r="L18" s="4"/>
      <c r="M18" s="4"/>
      <c r="O18" s="4"/>
      <c r="P18" s="4"/>
      <c r="Q18" s="4"/>
      <c r="R18" s="4"/>
      <c r="S18" s="4"/>
      <c r="T18" s="4"/>
      <c r="U18" s="4"/>
      <c r="V18" s="4"/>
    </row>
    <row r="19" spans="2:22" s="3" customFormat="1" x14ac:dyDescent="0.2">
      <c r="B19" s="5"/>
      <c r="C19" s="5"/>
      <c r="D19" s="5"/>
      <c r="E19" s="5"/>
      <c r="F19" s="49" t="e">
        <f>#REF!-'[1]312_ESF_PEGT_CLC_2301'!B20</f>
        <v>#REF!</v>
      </c>
      <c r="G19" s="49" t="e">
        <f>#REF!+'[2]0312_ESF_PEGT_CLC_2304'!B21</f>
        <v>#REF!</v>
      </c>
      <c r="H19" s="49" t="e">
        <f>#REF!-'[2]0312_ESF_PEGT_CLC_2304'!B26</f>
        <v>#REF!</v>
      </c>
      <c r="I19" s="49"/>
      <c r="L19" s="4"/>
      <c r="O19" s="4"/>
      <c r="P19" s="4"/>
      <c r="Q19" s="4"/>
      <c r="R19" s="4"/>
      <c r="S19" s="4"/>
      <c r="T19" s="4"/>
      <c r="U19" s="4"/>
      <c r="V19" s="4"/>
    </row>
    <row r="20" spans="2:22" s="3" customFormat="1" x14ac:dyDescent="0.2">
      <c r="B20" s="5" t="s">
        <v>5</v>
      </c>
      <c r="C20" s="5"/>
      <c r="D20" s="5"/>
      <c r="E20" s="5"/>
      <c r="F20" s="4"/>
      <c r="G20" s="50"/>
      <c r="H20" s="4"/>
      <c r="I20" s="49">
        <v>0</v>
      </c>
      <c r="O20" s="4"/>
      <c r="P20" s="4"/>
      <c r="Q20" s="4"/>
      <c r="R20" s="4"/>
      <c r="S20" s="4"/>
      <c r="T20" s="4"/>
      <c r="U20" s="4"/>
      <c r="V20" s="4"/>
    </row>
    <row r="21" spans="2:22" s="3" customFormat="1" x14ac:dyDescent="0.2">
      <c r="B21" s="5"/>
      <c r="C21" s="5"/>
      <c r="D21" s="5"/>
      <c r="E21" s="5"/>
      <c r="F21" s="4"/>
      <c r="G21" s="4"/>
      <c r="H21" s="4"/>
      <c r="O21" s="4"/>
      <c r="P21" s="4"/>
      <c r="Q21" s="4"/>
      <c r="R21" s="4"/>
      <c r="S21" s="4"/>
      <c r="T21" s="4"/>
      <c r="U21" s="4"/>
      <c r="V21" s="4"/>
    </row>
    <row r="22" spans="2:22" s="3" customFormat="1" x14ac:dyDescent="0.2">
      <c r="B22" s="51"/>
      <c r="C22" s="51"/>
      <c r="D22" s="5"/>
      <c r="E22" s="5"/>
      <c r="F22" s="52"/>
      <c r="G22" s="52"/>
      <c r="H22" s="52"/>
      <c r="O22" s="4"/>
      <c r="P22" s="4"/>
      <c r="Q22" s="4"/>
      <c r="R22" s="4"/>
      <c r="S22" s="4"/>
      <c r="T22" s="4"/>
      <c r="U22" s="4"/>
      <c r="V22" s="4"/>
    </row>
    <row r="23" spans="2:22" s="3" customFormat="1" x14ac:dyDescent="0.2">
      <c r="B23" s="5"/>
      <c r="C23" s="5"/>
      <c r="D23" s="5"/>
      <c r="E23" s="5"/>
      <c r="F23" s="4"/>
      <c r="G23" s="4"/>
      <c r="H23" s="4"/>
      <c r="O23" s="4"/>
      <c r="P23" s="4"/>
      <c r="Q23" s="4"/>
      <c r="R23" s="4"/>
      <c r="S23" s="4"/>
      <c r="T23" s="4"/>
      <c r="U23" s="4"/>
      <c r="V23" s="4"/>
    </row>
    <row r="24" spans="2:22" s="3" customFormat="1" x14ac:dyDescent="0.2">
      <c r="B24" s="5"/>
      <c r="C24" s="53"/>
      <c r="D24" s="5"/>
      <c r="E24" s="5"/>
      <c r="F24" s="4"/>
      <c r="G24" s="54"/>
      <c r="H24" s="54"/>
      <c r="I24" s="54"/>
      <c r="J24" s="4"/>
      <c r="K24" s="4"/>
      <c r="O24" s="4"/>
      <c r="P24" s="4"/>
      <c r="Q24" s="4"/>
      <c r="R24" s="4"/>
      <c r="S24" s="4"/>
      <c r="T24" s="4"/>
      <c r="U24" s="4"/>
      <c r="V24" s="4"/>
    </row>
    <row r="25" spans="2:22" s="3" customFormat="1" x14ac:dyDescent="0.2">
      <c r="B25" s="5"/>
      <c r="C25" s="53"/>
      <c r="D25" s="5"/>
      <c r="E25" s="5"/>
      <c r="F25" s="5"/>
      <c r="G25" s="5"/>
      <c r="H25" s="5"/>
      <c r="O25" s="4"/>
      <c r="P25" s="4"/>
      <c r="Q25" s="4"/>
      <c r="R25" s="4"/>
      <c r="S25" s="4"/>
      <c r="T25" s="4"/>
      <c r="U25" s="4"/>
      <c r="V25" s="4"/>
    </row>
    <row r="26" spans="2:22" s="3" customFormat="1" x14ac:dyDescent="0.2">
      <c r="B26" s="5"/>
      <c r="C26" s="55"/>
      <c r="D26" s="5"/>
      <c r="E26" s="5"/>
      <c r="F26" s="5"/>
      <c r="G26" s="45"/>
      <c r="H26" s="56"/>
      <c r="I26" s="57"/>
      <c r="O26" s="4"/>
      <c r="P26" s="4"/>
      <c r="Q26" s="4"/>
      <c r="R26" s="4"/>
      <c r="S26" s="4"/>
      <c r="T26" s="4"/>
      <c r="U26" s="4"/>
      <c r="V26" s="4"/>
    </row>
    <row r="27" spans="2:22" s="3" customFormat="1" x14ac:dyDescent="0.2">
      <c r="B27" s="5"/>
      <c r="C27" s="56" t="s">
        <v>6</v>
      </c>
      <c r="D27" s="5"/>
      <c r="E27" s="5"/>
      <c r="F27" s="5"/>
      <c r="G27" s="58" t="s">
        <v>7</v>
      </c>
      <c r="H27" s="5"/>
      <c r="O27" s="4"/>
      <c r="P27" s="4"/>
      <c r="Q27" s="4"/>
      <c r="R27" s="4"/>
      <c r="S27" s="4"/>
      <c r="T27" s="4"/>
      <c r="U27" s="4"/>
      <c r="V27" s="4"/>
    </row>
    <row r="28" spans="2:22" s="3" customFormat="1" x14ac:dyDescent="0.2">
      <c r="B28" s="5"/>
      <c r="C28" s="56" t="s">
        <v>8</v>
      </c>
      <c r="D28" s="5"/>
      <c r="E28" s="5"/>
      <c r="F28" s="5"/>
      <c r="G28" s="59" t="s">
        <v>9</v>
      </c>
      <c r="H28" s="5"/>
      <c r="O28" s="4"/>
      <c r="P28" s="4"/>
      <c r="Q28" s="4"/>
      <c r="R28" s="4"/>
      <c r="S28" s="4"/>
      <c r="T28" s="4"/>
      <c r="U28" s="4"/>
      <c r="V28" s="4"/>
    </row>
    <row r="29" spans="2:22" s="3" customFormat="1" ht="24.75" customHeight="1" x14ac:dyDescent="0.2">
      <c r="B29" s="5"/>
      <c r="C29" s="5"/>
      <c r="D29" s="5"/>
      <c r="E29" s="5"/>
      <c r="F29" s="5"/>
      <c r="G29" s="5"/>
      <c r="H29" s="5"/>
      <c r="O29" s="4"/>
      <c r="P29" s="4"/>
      <c r="Q29" s="4"/>
      <c r="R29" s="4"/>
      <c r="S29" s="4"/>
      <c r="T29" s="4"/>
      <c r="U29" s="4"/>
      <c r="V29" s="4"/>
    </row>
    <row r="30" spans="2:22" s="3" customFormat="1" hidden="1" x14ac:dyDescent="0.2">
      <c r="B30" s="5"/>
      <c r="C30" s="60"/>
      <c r="D30" s="5"/>
      <c r="E30" s="5"/>
      <c r="F30" s="5"/>
      <c r="G30" s="5"/>
      <c r="H30" s="5"/>
      <c r="O30" s="4"/>
      <c r="P30" s="4"/>
      <c r="Q30" s="4"/>
      <c r="R30" s="4"/>
      <c r="S30" s="4"/>
      <c r="T30" s="4"/>
      <c r="U30" s="4"/>
      <c r="V30" s="4"/>
    </row>
    <row r="31" spans="2:22" s="3" customFormat="1" hidden="1" x14ac:dyDescent="0.2">
      <c r="B31" s="5"/>
      <c r="C31" s="61" t="s">
        <v>10</v>
      </c>
      <c r="D31" s="62"/>
      <c r="E31" s="5"/>
      <c r="F31" s="5"/>
      <c r="G31" s="5"/>
      <c r="H31" s="5"/>
      <c r="O31" s="4"/>
      <c r="P31" s="4"/>
      <c r="Q31" s="4"/>
      <c r="R31" s="4"/>
      <c r="S31" s="4"/>
      <c r="T31" s="4"/>
      <c r="U31" s="4"/>
      <c r="V31" s="4"/>
    </row>
    <row r="32" spans="2:22" s="3" customFormat="1" hidden="1" x14ac:dyDescent="0.2">
      <c r="B32" s="5"/>
      <c r="C32" s="63" t="s">
        <v>11</v>
      </c>
      <c r="D32" s="64"/>
      <c r="E32" s="5"/>
      <c r="F32" s="5"/>
      <c r="G32" s="5"/>
      <c r="H32" s="5"/>
      <c r="O32" s="4"/>
      <c r="P32" s="4"/>
      <c r="Q32" s="4"/>
      <c r="R32" s="4"/>
      <c r="S32" s="4"/>
      <c r="T32" s="4"/>
      <c r="U32" s="4"/>
      <c r="V32" s="4"/>
    </row>
    <row r="33" spans="2:22" s="3" customFormat="1" hidden="1" x14ac:dyDescent="0.2">
      <c r="B33" s="5"/>
      <c r="C33" s="5"/>
      <c r="D33" s="5"/>
      <c r="E33" s="5"/>
      <c r="F33" s="5"/>
      <c r="G33" s="5"/>
      <c r="H33" s="5"/>
      <c r="O33" s="4"/>
      <c r="P33" s="4"/>
      <c r="Q33" s="4"/>
      <c r="R33" s="4"/>
      <c r="S33" s="4"/>
      <c r="T33" s="4"/>
      <c r="U33" s="4"/>
      <c r="V33" s="4"/>
    </row>
  </sheetData>
  <mergeCells count="8">
    <mergeCell ref="G24:I24"/>
    <mergeCell ref="B1:H1"/>
    <mergeCell ref="B3:C3"/>
    <mergeCell ref="D3:E3"/>
    <mergeCell ref="F3:H3"/>
    <mergeCell ref="B8:H8"/>
    <mergeCell ref="B22:C22"/>
    <mergeCell ref="F22:H22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V63"/>
  <sheetViews>
    <sheetView workbookViewId="0">
      <selection activeCell="I32" sqref="I32"/>
    </sheetView>
  </sheetViews>
  <sheetFormatPr baseColWidth="10" defaultColWidth="13.33203125" defaultRowHeight="12.75" x14ac:dyDescent="0.2"/>
  <cols>
    <col min="1" max="1" width="6.5" style="5" customWidth="1"/>
    <col min="2" max="2" width="31.33203125" style="5" customWidth="1"/>
    <col min="3" max="3" width="29.33203125" style="5" customWidth="1"/>
    <col min="4" max="4" width="44.6640625" style="5" customWidth="1"/>
    <col min="5" max="5" width="4.1640625" style="5" customWidth="1"/>
    <col min="6" max="6" width="16" style="5" customWidth="1"/>
    <col min="7" max="7" width="25.6640625" style="5" customWidth="1"/>
    <col min="8" max="8" width="22.33203125" style="5" customWidth="1"/>
    <col min="9" max="9" width="19.1640625" style="3" customWidth="1"/>
    <col min="10" max="10" width="15.33203125" style="3" bestFit="1" customWidth="1"/>
    <col min="11" max="14" width="13.33203125" style="3"/>
    <col min="15" max="22" width="13.33203125" style="4"/>
    <col min="23" max="16384" width="13.33203125" style="5"/>
  </cols>
  <sheetData>
    <row r="1" spans="2:13" ht="62.25" customHeight="1" x14ac:dyDescent="0.2">
      <c r="B1" s="1" t="s">
        <v>0</v>
      </c>
      <c r="C1" s="2"/>
      <c r="D1" s="2"/>
      <c r="E1" s="2"/>
      <c r="F1" s="2"/>
      <c r="G1" s="2"/>
      <c r="H1" s="2"/>
    </row>
    <row r="2" spans="2:13" x14ac:dyDescent="0.2">
      <c r="L2" s="4"/>
      <c r="M2" s="4"/>
    </row>
    <row r="3" spans="2:13" x14ac:dyDescent="0.2">
      <c r="B3" s="6" t="s">
        <v>1</v>
      </c>
      <c r="C3" s="7"/>
      <c r="D3" s="8" t="s">
        <v>2</v>
      </c>
      <c r="E3" s="9"/>
      <c r="F3" s="10" t="s">
        <v>3</v>
      </c>
      <c r="G3" s="10"/>
      <c r="H3" s="10"/>
      <c r="L3" s="4"/>
      <c r="M3" s="4"/>
    </row>
    <row r="4" spans="2:13" x14ac:dyDescent="0.2">
      <c r="B4" s="11" t="s">
        <v>12</v>
      </c>
      <c r="C4" s="12" t="s">
        <v>13</v>
      </c>
      <c r="D4" s="13"/>
      <c r="E4" s="14"/>
      <c r="F4" s="15"/>
      <c r="G4" s="16"/>
      <c r="H4" s="17"/>
      <c r="L4" s="4"/>
      <c r="M4" s="4"/>
    </row>
    <row r="5" spans="2:13" x14ac:dyDescent="0.2">
      <c r="B5" s="18" t="s">
        <v>14</v>
      </c>
      <c r="C5" s="19"/>
      <c r="D5" s="20" t="s">
        <v>15</v>
      </c>
      <c r="F5" s="21"/>
      <c r="G5" s="22"/>
      <c r="H5" s="23"/>
      <c r="L5" s="4"/>
      <c r="M5" s="4"/>
    </row>
    <row r="6" spans="2:13" ht="12.75" customHeight="1" x14ac:dyDescent="0.2">
      <c r="B6" s="24" t="s">
        <v>16</v>
      </c>
      <c r="C6" s="25">
        <v>5151001</v>
      </c>
      <c r="D6" s="24" t="s">
        <v>17</v>
      </c>
      <c r="E6" s="26"/>
      <c r="F6" s="27">
        <v>15370</v>
      </c>
      <c r="G6" s="28">
        <v>15370</v>
      </c>
      <c r="H6" s="29">
        <f>F6-G6</f>
        <v>0</v>
      </c>
      <c r="I6" s="30"/>
      <c r="J6" s="30"/>
      <c r="L6" s="4"/>
      <c r="M6" s="4"/>
    </row>
    <row r="7" spans="2:13" ht="12.75" customHeight="1" x14ac:dyDescent="0.2">
      <c r="B7" s="24" t="s">
        <v>18</v>
      </c>
      <c r="C7" s="25">
        <v>5151002</v>
      </c>
      <c r="D7" s="24" t="s">
        <v>19</v>
      </c>
      <c r="E7" s="26"/>
      <c r="F7" s="27">
        <v>17600</v>
      </c>
      <c r="G7" s="28">
        <v>17600</v>
      </c>
      <c r="H7" s="29">
        <f t="shared" ref="H7:H15" si="0">F7-G7</f>
        <v>0</v>
      </c>
      <c r="I7" s="30"/>
      <c r="J7" s="30"/>
      <c r="L7" s="4"/>
      <c r="M7" s="4"/>
    </row>
    <row r="8" spans="2:13" ht="27" customHeight="1" x14ac:dyDescent="0.2">
      <c r="B8" s="24" t="s">
        <v>20</v>
      </c>
      <c r="C8" s="25">
        <v>5151003</v>
      </c>
      <c r="D8" s="65" t="s">
        <v>17</v>
      </c>
      <c r="E8" s="66"/>
      <c r="F8" s="27">
        <v>16866.400000000001</v>
      </c>
      <c r="G8" s="28">
        <v>16866.400000000001</v>
      </c>
      <c r="H8" s="29">
        <f t="shared" si="0"/>
        <v>0</v>
      </c>
      <c r="I8" s="30"/>
      <c r="J8" s="30"/>
      <c r="L8" s="4"/>
      <c r="M8" s="4"/>
    </row>
    <row r="9" spans="2:13" ht="27.75" customHeight="1" x14ac:dyDescent="0.2">
      <c r="B9" s="24" t="s">
        <v>21</v>
      </c>
      <c r="C9" s="25">
        <v>5151004</v>
      </c>
      <c r="D9" s="65" t="s">
        <v>22</v>
      </c>
      <c r="E9" s="66"/>
      <c r="F9" s="27">
        <v>15370</v>
      </c>
      <c r="G9" s="28">
        <v>15370</v>
      </c>
      <c r="H9" s="29">
        <f t="shared" si="0"/>
        <v>0</v>
      </c>
      <c r="I9" s="30"/>
      <c r="J9" s="34"/>
      <c r="L9" s="4"/>
      <c r="M9" s="4"/>
    </row>
    <row r="10" spans="2:13" x14ac:dyDescent="0.2">
      <c r="B10" s="24" t="s">
        <v>23</v>
      </c>
      <c r="C10" s="25">
        <v>5151005</v>
      </c>
      <c r="D10" s="67" t="s">
        <v>24</v>
      </c>
      <c r="E10" s="26"/>
      <c r="F10" s="27">
        <v>5500</v>
      </c>
      <c r="G10" s="36">
        <v>5500</v>
      </c>
      <c r="H10" s="29">
        <f t="shared" si="0"/>
        <v>0</v>
      </c>
      <c r="I10" s="30">
        <f>F10*0.3</f>
        <v>1650</v>
      </c>
      <c r="J10" s="34">
        <f>I10/12</f>
        <v>137.5</v>
      </c>
      <c r="L10" s="4"/>
      <c r="M10" s="4"/>
    </row>
    <row r="11" spans="2:13" x14ac:dyDescent="0.2">
      <c r="B11" s="24" t="s">
        <v>25</v>
      </c>
      <c r="C11" s="25">
        <v>5151006</v>
      </c>
      <c r="D11" s="43" t="s">
        <v>26</v>
      </c>
      <c r="E11" s="26"/>
      <c r="F11" s="27">
        <v>20010</v>
      </c>
      <c r="G11" s="36">
        <v>19009.5</v>
      </c>
      <c r="H11" s="29">
        <f t="shared" si="0"/>
        <v>1000.5</v>
      </c>
      <c r="I11" s="30">
        <f t="shared" ref="I11:I12" si="1">F11*0.3</f>
        <v>6003</v>
      </c>
      <c r="J11" s="34">
        <f t="shared" ref="J11:J12" si="2">I11/12</f>
        <v>500.25</v>
      </c>
      <c r="L11" s="4"/>
      <c r="M11" s="4"/>
    </row>
    <row r="12" spans="2:13" x14ac:dyDescent="0.2">
      <c r="B12" s="24" t="s">
        <v>27</v>
      </c>
      <c r="C12" s="25">
        <v>5151007</v>
      </c>
      <c r="D12" s="43" t="s">
        <v>28</v>
      </c>
      <c r="E12" s="26"/>
      <c r="F12" s="27">
        <v>7538.84</v>
      </c>
      <c r="G12" s="36">
        <v>6973.39</v>
      </c>
      <c r="H12" s="29">
        <f t="shared" si="0"/>
        <v>565.44999999999982</v>
      </c>
      <c r="I12" s="30">
        <f t="shared" si="1"/>
        <v>2261.652</v>
      </c>
      <c r="J12" s="34">
        <f t="shared" si="2"/>
        <v>188.471</v>
      </c>
      <c r="L12" s="4"/>
      <c r="M12" s="4"/>
    </row>
    <row r="13" spans="2:13" x14ac:dyDescent="0.2">
      <c r="B13" s="24" t="s">
        <v>29</v>
      </c>
      <c r="C13" s="25">
        <v>5151008</v>
      </c>
      <c r="D13" s="43" t="s">
        <v>30</v>
      </c>
      <c r="E13" s="26"/>
      <c r="F13" s="27">
        <v>6790</v>
      </c>
      <c r="G13" s="36">
        <v>0</v>
      </c>
      <c r="H13" s="29">
        <f t="shared" si="0"/>
        <v>6790</v>
      </c>
      <c r="I13" s="30"/>
      <c r="J13" s="34"/>
      <c r="L13" s="4"/>
      <c r="M13" s="4"/>
    </row>
    <row r="14" spans="2:13" x14ac:dyDescent="0.2">
      <c r="B14" s="24" t="s">
        <v>31</v>
      </c>
      <c r="C14" s="25">
        <v>5151009</v>
      </c>
      <c r="D14" s="43" t="s">
        <v>32</v>
      </c>
      <c r="E14" s="26"/>
      <c r="F14" s="27">
        <v>5450.84</v>
      </c>
      <c r="G14" s="36">
        <v>0</v>
      </c>
      <c r="H14" s="29">
        <f t="shared" si="0"/>
        <v>5450.84</v>
      </c>
      <c r="I14" s="30"/>
      <c r="J14" s="34"/>
      <c r="L14" s="4"/>
      <c r="M14" s="4"/>
    </row>
    <row r="15" spans="2:13" x14ac:dyDescent="0.2">
      <c r="B15" s="24" t="s">
        <v>33</v>
      </c>
      <c r="C15" s="25">
        <v>5151010</v>
      </c>
      <c r="D15" s="43" t="s">
        <v>34</v>
      </c>
      <c r="E15" s="26"/>
      <c r="F15" s="27">
        <v>4870.84</v>
      </c>
      <c r="G15" s="36">
        <v>0</v>
      </c>
      <c r="H15" s="29">
        <f t="shared" si="0"/>
        <v>4870.84</v>
      </c>
      <c r="I15" s="30"/>
      <c r="J15" s="34"/>
      <c r="L15" s="4"/>
      <c r="M15" s="4"/>
    </row>
    <row r="16" spans="2:13" x14ac:dyDescent="0.2">
      <c r="B16" s="24"/>
      <c r="C16" s="25"/>
      <c r="D16" s="24"/>
      <c r="E16" s="26"/>
      <c r="F16" s="37">
        <f>SUM(F6:F15)</f>
        <v>115366.91999999998</v>
      </c>
      <c r="G16" s="38">
        <f>SUM(G6:G15)</f>
        <v>96689.29</v>
      </c>
      <c r="H16" s="39">
        <f>SUM(H6:H15)</f>
        <v>18677.63</v>
      </c>
      <c r="I16" s="30"/>
      <c r="J16" s="34"/>
      <c r="L16" s="4"/>
      <c r="M16" s="4"/>
    </row>
    <row r="17" spans="2:13" ht="12.75" customHeight="1" x14ac:dyDescent="0.2">
      <c r="B17" s="40" t="s">
        <v>35</v>
      </c>
      <c r="C17" s="25"/>
      <c r="D17" s="24"/>
      <c r="E17" s="26"/>
      <c r="F17" s="27"/>
      <c r="G17" s="36"/>
      <c r="H17" s="29"/>
      <c r="I17" s="30"/>
      <c r="J17" s="34"/>
      <c r="L17" s="4"/>
      <c r="M17" s="4"/>
    </row>
    <row r="18" spans="2:13" ht="12.75" customHeight="1" x14ac:dyDescent="0.2">
      <c r="B18" s="18" t="s">
        <v>36</v>
      </c>
      <c r="C18" s="25"/>
      <c r="D18" s="20" t="s">
        <v>37</v>
      </c>
      <c r="E18" s="35"/>
      <c r="F18" s="27"/>
      <c r="G18" s="36"/>
      <c r="H18" s="29"/>
      <c r="I18" s="30"/>
      <c r="J18" s="34"/>
      <c r="L18" s="4"/>
      <c r="M18" s="4"/>
    </row>
    <row r="19" spans="2:13" ht="12.75" customHeight="1" x14ac:dyDescent="0.2">
      <c r="B19" s="24" t="s">
        <v>38</v>
      </c>
      <c r="C19" s="25">
        <v>5111001</v>
      </c>
      <c r="D19" s="24" t="s">
        <v>39</v>
      </c>
      <c r="E19" s="26"/>
      <c r="F19" s="27">
        <v>4748.58</v>
      </c>
      <c r="G19" s="36">
        <v>3007.32</v>
      </c>
      <c r="H19" s="29">
        <f>F19-G19</f>
        <v>1741.2599999999998</v>
      </c>
      <c r="I19" s="30"/>
      <c r="J19" s="34"/>
      <c r="L19" s="4"/>
      <c r="M19" s="4"/>
    </row>
    <row r="20" spans="2:13" ht="12.75" customHeight="1" x14ac:dyDescent="0.2">
      <c r="B20" s="24" t="s">
        <v>40</v>
      </c>
      <c r="C20" s="25">
        <v>5111002</v>
      </c>
      <c r="D20" s="24" t="s">
        <v>41</v>
      </c>
      <c r="E20" s="26"/>
      <c r="F20" s="27">
        <v>54854.080000000002</v>
      </c>
      <c r="G20" s="36">
        <v>34741.120000000003</v>
      </c>
      <c r="H20" s="29">
        <f t="shared" ref="H20:H31" si="3">F20-G20</f>
        <v>20112.96</v>
      </c>
      <c r="I20" s="30"/>
      <c r="J20" s="34"/>
      <c r="L20" s="4"/>
      <c r="M20" s="4"/>
    </row>
    <row r="21" spans="2:13" ht="12.75" customHeight="1" x14ac:dyDescent="0.2">
      <c r="B21" s="24" t="s">
        <v>42</v>
      </c>
      <c r="C21" s="25">
        <v>5111003</v>
      </c>
      <c r="D21" s="24" t="s">
        <v>43</v>
      </c>
      <c r="E21" s="26"/>
      <c r="F21" s="27">
        <v>2083.52</v>
      </c>
      <c r="G21" s="36">
        <v>1319.36</v>
      </c>
      <c r="H21" s="29">
        <f t="shared" si="3"/>
        <v>764.16000000000008</v>
      </c>
      <c r="I21" s="30"/>
      <c r="J21" s="34"/>
      <c r="L21" s="4"/>
      <c r="M21" s="4"/>
    </row>
    <row r="22" spans="2:13" x14ac:dyDescent="0.2">
      <c r="B22" s="24" t="s">
        <v>44</v>
      </c>
      <c r="C22" s="25">
        <v>5111004</v>
      </c>
      <c r="D22" s="24" t="s">
        <v>45</v>
      </c>
      <c r="E22" s="26"/>
      <c r="F22" s="27">
        <v>2635.24</v>
      </c>
      <c r="G22" s="36">
        <v>1668.96</v>
      </c>
      <c r="H22" s="29">
        <f t="shared" si="3"/>
        <v>966.27999999999975</v>
      </c>
      <c r="I22" s="30"/>
      <c r="J22" s="30"/>
      <c r="L22" s="4"/>
      <c r="M22" s="4"/>
    </row>
    <row r="23" spans="2:13" x14ac:dyDescent="0.2">
      <c r="B23" s="24" t="s">
        <v>46</v>
      </c>
      <c r="C23" s="25">
        <v>5111005</v>
      </c>
      <c r="D23" s="24" t="s">
        <v>47</v>
      </c>
      <c r="E23" s="26"/>
      <c r="F23" s="27">
        <v>2929.58</v>
      </c>
      <c r="G23" s="36">
        <v>1855.16</v>
      </c>
      <c r="H23" s="29">
        <f t="shared" si="3"/>
        <v>1074.4199999999998</v>
      </c>
      <c r="I23" s="30"/>
      <c r="J23" s="34"/>
      <c r="L23" s="4"/>
      <c r="M23" s="4"/>
    </row>
    <row r="24" spans="2:13" x14ac:dyDescent="0.2">
      <c r="B24" s="24" t="s">
        <v>48</v>
      </c>
      <c r="C24" s="25">
        <v>5111006</v>
      </c>
      <c r="D24" s="24" t="s">
        <v>49</v>
      </c>
      <c r="E24" s="26"/>
      <c r="F24" s="27">
        <v>27683.4</v>
      </c>
      <c r="G24" s="36">
        <v>17533.2</v>
      </c>
      <c r="H24" s="29">
        <f t="shared" si="3"/>
        <v>10150.200000000001</v>
      </c>
      <c r="I24" s="30"/>
      <c r="J24" s="34"/>
      <c r="L24" s="4"/>
      <c r="M24" s="4"/>
    </row>
    <row r="25" spans="2:13" x14ac:dyDescent="0.2">
      <c r="B25" s="24" t="s">
        <v>50</v>
      </c>
      <c r="C25" s="25">
        <v>5111007</v>
      </c>
      <c r="D25" s="24" t="s">
        <v>51</v>
      </c>
      <c r="E25" s="26"/>
      <c r="F25" s="27">
        <v>46766.33</v>
      </c>
      <c r="G25" s="36">
        <v>29618.720000000001</v>
      </c>
      <c r="H25" s="29">
        <f t="shared" si="3"/>
        <v>17147.61</v>
      </c>
      <c r="I25" s="30"/>
      <c r="J25" s="34"/>
      <c r="L25" s="4"/>
      <c r="M25" s="4"/>
    </row>
    <row r="26" spans="2:13" ht="16.5" customHeight="1" x14ac:dyDescent="0.2">
      <c r="B26" s="24" t="s">
        <v>52</v>
      </c>
      <c r="C26" s="25">
        <v>5111008</v>
      </c>
      <c r="D26" s="24" t="s">
        <v>53</v>
      </c>
      <c r="E26" s="26"/>
      <c r="F26" s="27">
        <v>52817.7</v>
      </c>
      <c r="G26" s="36">
        <v>33451.4</v>
      </c>
      <c r="H26" s="29">
        <f t="shared" si="3"/>
        <v>19366.299999999996</v>
      </c>
      <c r="I26" s="30"/>
      <c r="J26" s="30"/>
      <c r="L26" s="4"/>
      <c r="M26" s="4"/>
    </row>
    <row r="27" spans="2:13" ht="16.5" customHeight="1" x14ac:dyDescent="0.2">
      <c r="B27" s="24" t="s">
        <v>54</v>
      </c>
      <c r="C27" s="25">
        <v>5111009</v>
      </c>
      <c r="D27" s="24" t="s">
        <v>55</v>
      </c>
      <c r="E27" s="26"/>
      <c r="F27" s="27">
        <v>5686.32</v>
      </c>
      <c r="G27" s="36">
        <v>3601.64</v>
      </c>
      <c r="H27" s="29">
        <f t="shared" si="3"/>
        <v>2084.6799999999998</v>
      </c>
      <c r="I27" s="30"/>
      <c r="J27" s="30"/>
      <c r="L27" s="4"/>
      <c r="M27" s="4"/>
    </row>
    <row r="28" spans="2:13" ht="27.75" customHeight="1" x14ac:dyDescent="0.2">
      <c r="B28" s="24" t="s">
        <v>56</v>
      </c>
      <c r="C28" s="25">
        <v>5111010</v>
      </c>
      <c r="D28" s="24" t="s">
        <v>57</v>
      </c>
      <c r="E28" s="26"/>
      <c r="F28" s="27">
        <v>8700</v>
      </c>
      <c r="G28" s="36">
        <v>5437.5</v>
      </c>
      <c r="H28" s="29">
        <f t="shared" si="3"/>
        <v>3262.5</v>
      </c>
      <c r="I28" s="30"/>
      <c r="J28" s="30"/>
      <c r="L28" s="4"/>
      <c r="M28" s="4"/>
    </row>
    <row r="29" spans="2:13" ht="23.25" customHeight="1" x14ac:dyDescent="0.2">
      <c r="B29" s="24" t="s">
        <v>58</v>
      </c>
      <c r="C29" s="25">
        <v>5111011</v>
      </c>
      <c r="D29" s="24" t="s">
        <v>59</v>
      </c>
      <c r="E29" s="26"/>
      <c r="F29" s="27">
        <v>9660</v>
      </c>
      <c r="G29" s="36">
        <v>6037.5</v>
      </c>
      <c r="H29" s="29">
        <f t="shared" si="3"/>
        <v>3622.5</v>
      </c>
      <c r="I29" s="30"/>
      <c r="J29" s="30"/>
      <c r="L29" s="4"/>
      <c r="M29" s="4"/>
    </row>
    <row r="30" spans="2:13" ht="16.5" customHeight="1" x14ac:dyDescent="0.2">
      <c r="B30" s="24" t="s">
        <v>60</v>
      </c>
      <c r="C30" s="25">
        <v>5111012</v>
      </c>
      <c r="D30" s="24" t="s">
        <v>61</v>
      </c>
      <c r="E30" s="26"/>
      <c r="F30" s="27">
        <v>1280</v>
      </c>
      <c r="G30" s="36">
        <v>800.25</v>
      </c>
      <c r="H30" s="29">
        <f t="shared" si="3"/>
        <v>479.75</v>
      </c>
      <c r="I30" s="30"/>
      <c r="J30" s="30"/>
      <c r="L30" s="4"/>
      <c r="M30" s="4"/>
    </row>
    <row r="31" spans="2:13" ht="12.75" customHeight="1" x14ac:dyDescent="0.2">
      <c r="B31" s="24" t="s">
        <v>62</v>
      </c>
      <c r="C31" s="25">
        <v>5111013</v>
      </c>
      <c r="D31" s="24" t="s">
        <v>63</v>
      </c>
      <c r="E31" s="26"/>
      <c r="F31" s="27">
        <v>19950</v>
      </c>
      <c r="G31" s="36">
        <v>12468.75</v>
      </c>
      <c r="H31" s="29">
        <f t="shared" si="3"/>
        <v>7481.25</v>
      </c>
      <c r="I31" s="30"/>
      <c r="J31" s="34"/>
      <c r="L31" s="4"/>
      <c r="M31" s="4"/>
    </row>
    <row r="32" spans="2:13" ht="12.75" customHeight="1" x14ac:dyDescent="0.2">
      <c r="B32" s="68"/>
      <c r="C32" s="25"/>
      <c r="D32" s="24"/>
      <c r="E32" s="26"/>
      <c r="F32" s="37">
        <f>SUM(F19:F31)</f>
        <v>239794.75</v>
      </c>
      <c r="G32" s="38">
        <f>SUM(G19:G31)</f>
        <v>151540.88</v>
      </c>
      <c r="H32" s="39">
        <f>SUM(H19:H31)</f>
        <v>88253.87</v>
      </c>
      <c r="I32" s="30"/>
      <c r="J32" s="34"/>
      <c r="L32" s="4"/>
      <c r="M32" s="4"/>
    </row>
    <row r="33" spans="2:13" ht="12.75" customHeight="1" x14ac:dyDescent="0.2">
      <c r="B33" s="40" t="s">
        <v>64</v>
      </c>
      <c r="C33" s="25"/>
      <c r="D33" s="24"/>
      <c r="E33" s="41"/>
      <c r="F33" s="27"/>
      <c r="G33" s="36"/>
      <c r="H33" s="29"/>
      <c r="I33" s="30"/>
      <c r="J33" s="34"/>
      <c r="L33" s="4"/>
      <c r="M33" s="4"/>
    </row>
    <row r="34" spans="2:13" ht="12.75" customHeight="1" x14ac:dyDescent="0.2">
      <c r="B34" s="24" t="s">
        <v>65</v>
      </c>
      <c r="C34" s="25">
        <v>5191001</v>
      </c>
      <c r="D34" s="24" t="s">
        <v>66</v>
      </c>
      <c r="E34" s="42"/>
      <c r="F34" s="27">
        <v>3965</v>
      </c>
      <c r="G34" s="36">
        <v>2478</v>
      </c>
      <c r="H34" s="29">
        <f>F34-G34</f>
        <v>1487</v>
      </c>
      <c r="I34" s="30"/>
      <c r="J34" s="34"/>
      <c r="L34" s="4"/>
      <c r="M34" s="4"/>
    </row>
    <row r="35" spans="2:13" x14ac:dyDescent="0.2">
      <c r="B35" s="24" t="s">
        <v>67</v>
      </c>
      <c r="C35" s="25">
        <v>5191002</v>
      </c>
      <c r="D35" s="24" t="s">
        <v>68</v>
      </c>
      <c r="E35" s="26"/>
      <c r="F35" s="27">
        <v>5796</v>
      </c>
      <c r="G35" s="36">
        <v>3622.5</v>
      </c>
      <c r="H35" s="29">
        <f t="shared" ref="H35:H36" si="4">F35-G35</f>
        <v>2173.5</v>
      </c>
      <c r="I35" s="30"/>
      <c r="J35" s="34"/>
      <c r="L35" s="4"/>
      <c r="M35" s="4"/>
    </row>
    <row r="36" spans="2:13" ht="25.5" x14ac:dyDescent="0.2">
      <c r="B36" s="24" t="s">
        <v>69</v>
      </c>
      <c r="C36" s="25">
        <v>5191003</v>
      </c>
      <c r="D36" s="24" t="s">
        <v>70</v>
      </c>
      <c r="E36" s="26"/>
      <c r="F36" s="27">
        <v>26359</v>
      </c>
      <c r="G36" s="36">
        <v>16474.5</v>
      </c>
      <c r="H36" s="29">
        <f t="shared" si="4"/>
        <v>9884.5</v>
      </c>
      <c r="I36" s="30"/>
      <c r="J36" s="34"/>
      <c r="L36" s="4"/>
      <c r="M36" s="4"/>
    </row>
    <row r="37" spans="2:13" x14ac:dyDescent="0.2">
      <c r="B37" s="24"/>
      <c r="C37" s="25"/>
      <c r="D37" s="24"/>
      <c r="E37" s="26"/>
      <c r="F37" s="37">
        <f>SUM(F34:F36)</f>
        <v>36120</v>
      </c>
      <c r="G37" s="38">
        <f>SUM(G34:G36)</f>
        <v>22575</v>
      </c>
      <c r="H37" s="39">
        <f>SUM(H34:H36)</f>
        <v>13545</v>
      </c>
      <c r="I37" s="30"/>
      <c r="J37" s="34"/>
      <c r="L37" s="4"/>
      <c r="M37" s="4"/>
    </row>
    <row r="38" spans="2:13" x14ac:dyDescent="0.2">
      <c r="B38" s="24"/>
      <c r="C38" s="25"/>
      <c r="D38" s="24"/>
      <c r="E38" s="26"/>
      <c r="F38" s="27"/>
      <c r="G38" s="36"/>
      <c r="H38" s="29"/>
      <c r="I38" s="30"/>
      <c r="J38" s="34"/>
      <c r="L38" s="4"/>
      <c r="M38" s="4"/>
    </row>
    <row r="39" spans="2:13" x14ac:dyDescent="0.2">
      <c r="B39" s="40" t="s">
        <v>71</v>
      </c>
      <c r="C39" s="25"/>
      <c r="D39" s="24"/>
      <c r="E39" s="41"/>
      <c r="F39" s="27"/>
      <c r="G39" s="36"/>
      <c r="H39" s="29"/>
      <c r="I39" s="30"/>
      <c r="J39" s="34"/>
      <c r="L39" s="4"/>
      <c r="M39" s="4"/>
    </row>
    <row r="40" spans="2:13" x14ac:dyDescent="0.2">
      <c r="B40" s="24" t="s">
        <v>72</v>
      </c>
      <c r="C40" s="25">
        <v>5410001</v>
      </c>
      <c r="D40" s="24" t="s">
        <v>73</v>
      </c>
      <c r="E40" s="42"/>
      <c r="F40" s="27">
        <v>263900</v>
      </c>
      <c r="G40" s="36">
        <v>96763.26</v>
      </c>
      <c r="H40" s="29">
        <f>F40-G40</f>
        <v>167136.74</v>
      </c>
      <c r="I40" s="30">
        <f>(F40*0.2)/12</f>
        <v>4398.333333333333</v>
      </c>
      <c r="J40" s="34"/>
      <c r="L40" s="4"/>
      <c r="M40" s="4"/>
    </row>
    <row r="41" spans="2:13" x14ac:dyDescent="0.2">
      <c r="B41" s="24"/>
      <c r="C41" s="25"/>
      <c r="D41" s="24"/>
      <c r="E41" s="26"/>
      <c r="F41" s="37">
        <f>+F40</f>
        <v>263900</v>
      </c>
      <c r="G41" s="38">
        <f>+G40</f>
        <v>96763.26</v>
      </c>
      <c r="H41" s="39">
        <f>+H40</f>
        <v>167136.74</v>
      </c>
      <c r="I41" s="30"/>
      <c r="J41" s="34"/>
      <c r="L41" s="4"/>
      <c r="M41" s="4"/>
    </row>
    <row r="42" spans="2:13" x14ac:dyDescent="0.2">
      <c r="B42" s="40" t="s">
        <v>74</v>
      </c>
      <c r="C42" s="25"/>
      <c r="D42" s="24"/>
      <c r="E42" s="41"/>
      <c r="F42" s="27"/>
      <c r="G42" s="36"/>
      <c r="H42" s="29"/>
      <c r="I42" s="30"/>
      <c r="J42" s="34"/>
      <c r="L42" s="4"/>
      <c r="M42" s="4"/>
    </row>
    <row r="43" spans="2:13" x14ac:dyDescent="0.2">
      <c r="B43" s="18" t="s">
        <v>75</v>
      </c>
      <c r="C43" s="19"/>
      <c r="D43" s="20" t="s">
        <v>76</v>
      </c>
      <c r="E43" s="42"/>
      <c r="F43" s="27"/>
      <c r="G43" s="36"/>
      <c r="H43" s="29"/>
      <c r="I43" s="30"/>
      <c r="J43" s="34"/>
      <c r="L43" s="4"/>
      <c r="M43" s="4"/>
    </row>
    <row r="44" spans="2:13" x14ac:dyDescent="0.2">
      <c r="B44" s="18" t="s">
        <v>77</v>
      </c>
      <c r="C44" s="25">
        <v>5650001</v>
      </c>
      <c r="D44" s="43" t="s">
        <v>78</v>
      </c>
      <c r="E44" s="42"/>
      <c r="F44" s="27">
        <v>24867.5</v>
      </c>
      <c r="G44" s="36">
        <v>24867.5</v>
      </c>
      <c r="H44" s="29">
        <f>F44-G44</f>
        <v>0</v>
      </c>
      <c r="I44" s="30"/>
      <c r="J44" s="34"/>
      <c r="L44" s="4"/>
      <c r="M44" s="4"/>
    </row>
    <row r="45" spans="2:13" x14ac:dyDescent="0.2">
      <c r="B45" s="24"/>
      <c r="C45" s="25"/>
      <c r="D45" s="24"/>
      <c r="E45" s="26"/>
      <c r="F45" s="37">
        <f>SUM(F44)</f>
        <v>24867.5</v>
      </c>
      <c r="G45" s="38">
        <f>G44</f>
        <v>24867.5</v>
      </c>
      <c r="H45" s="39">
        <f>SUM(H44)</f>
        <v>0</v>
      </c>
      <c r="I45" s="30">
        <f>F45*0.1</f>
        <v>2486.75</v>
      </c>
      <c r="J45" s="34">
        <f t="shared" ref="J45" si="5">I45/12</f>
        <v>207.22916666666666</v>
      </c>
      <c r="L45" s="4"/>
      <c r="M45" s="4"/>
    </row>
    <row r="46" spans="2:13" x14ac:dyDescent="0.2">
      <c r="B46" s="24"/>
      <c r="C46" s="25"/>
      <c r="D46" s="24"/>
      <c r="E46" s="26"/>
      <c r="F46" s="37"/>
      <c r="G46" s="36"/>
      <c r="H46" s="29"/>
      <c r="I46" s="30"/>
      <c r="J46" s="34"/>
      <c r="L46" s="4"/>
      <c r="M46" s="4"/>
    </row>
    <row r="47" spans="2:13" x14ac:dyDescent="0.2">
      <c r="B47" s="69"/>
      <c r="D47" s="70" t="s">
        <v>79</v>
      </c>
      <c r="E47" s="71"/>
      <c r="F47" s="72">
        <f>+F16+F32+F37+F41+F45</f>
        <v>680049.16999999993</v>
      </c>
      <c r="G47" s="73">
        <f t="shared" ref="G47:H47" si="6">+G16+G32+G37+G41+G45</f>
        <v>392435.93</v>
      </c>
      <c r="H47" s="74">
        <f t="shared" si="6"/>
        <v>287613.24</v>
      </c>
      <c r="I47" s="30"/>
      <c r="L47" s="4"/>
      <c r="M47" s="4"/>
    </row>
    <row r="48" spans="2:13" ht="8.25" customHeight="1" x14ac:dyDescent="0.2">
      <c r="B48" s="44"/>
      <c r="C48" s="45"/>
      <c r="D48" s="44"/>
      <c r="E48" s="45"/>
      <c r="F48" s="46"/>
      <c r="G48" s="47"/>
      <c r="H48" s="48"/>
      <c r="L48" s="4"/>
      <c r="M48" s="4"/>
    </row>
    <row r="49" spans="2:12" x14ac:dyDescent="0.2">
      <c r="F49" s="49">
        <f>F47-'[1]312_ESF_PEGT_CLC_2301'!B20</f>
        <v>281011.67999999993</v>
      </c>
      <c r="G49" s="49">
        <f>G47+'[2]0312_ESF_PEGT_CLC_2304'!B21</f>
        <v>168475.74</v>
      </c>
      <c r="H49" s="49">
        <f>H47-'[2]0312_ESF_PEGT_CLC_2304'!B26</f>
        <v>-151364.06</v>
      </c>
      <c r="I49" s="49"/>
      <c r="L49" s="4"/>
    </row>
    <row r="50" spans="2:12" x14ac:dyDescent="0.2">
      <c r="B50" s="5" t="s">
        <v>5</v>
      </c>
      <c r="F50" s="4"/>
      <c r="G50" s="50"/>
      <c r="H50" s="4"/>
      <c r="I50" s="49">
        <v>0</v>
      </c>
    </row>
    <row r="51" spans="2:12" x14ac:dyDescent="0.2">
      <c r="F51" s="4"/>
      <c r="G51" s="4"/>
      <c r="H51" s="4"/>
    </row>
    <row r="52" spans="2:12" x14ac:dyDescent="0.2">
      <c r="B52" s="51"/>
      <c r="C52" s="51"/>
      <c r="F52" s="52"/>
      <c r="G52" s="52"/>
      <c r="H52" s="52"/>
    </row>
    <row r="53" spans="2:12" x14ac:dyDescent="0.2">
      <c r="F53" s="4"/>
      <c r="G53" s="4"/>
      <c r="H53" s="4"/>
    </row>
    <row r="54" spans="2:12" x14ac:dyDescent="0.2">
      <c r="C54" s="53"/>
      <c r="F54" s="4"/>
      <c r="G54" s="54"/>
      <c r="H54" s="54"/>
      <c r="I54" s="54"/>
      <c r="J54" s="4"/>
      <c r="K54" s="4"/>
    </row>
    <row r="55" spans="2:12" x14ac:dyDescent="0.2">
      <c r="C55" s="53"/>
    </row>
    <row r="56" spans="2:12" x14ac:dyDescent="0.2">
      <c r="C56" s="55"/>
      <c r="G56" s="45"/>
      <c r="H56" s="56"/>
      <c r="I56" s="57"/>
    </row>
    <row r="57" spans="2:12" x14ac:dyDescent="0.2">
      <c r="C57" s="56" t="s">
        <v>80</v>
      </c>
      <c r="G57" s="58" t="s">
        <v>7</v>
      </c>
    </row>
    <row r="58" spans="2:12" x14ac:dyDescent="0.2">
      <c r="C58" s="56" t="s">
        <v>8</v>
      </c>
      <c r="G58" s="59" t="s">
        <v>9</v>
      </c>
    </row>
    <row r="59" spans="2:12" ht="24.75" customHeight="1" x14ac:dyDescent="0.2"/>
    <row r="60" spans="2:12" hidden="1" x14ac:dyDescent="0.2">
      <c r="C60" s="60"/>
    </row>
    <row r="61" spans="2:12" hidden="1" x14ac:dyDescent="0.2">
      <c r="C61" s="61" t="s">
        <v>10</v>
      </c>
      <c r="D61" s="62"/>
    </row>
    <row r="62" spans="2:12" hidden="1" x14ac:dyDescent="0.2">
      <c r="C62" s="63" t="s">
        <v>11</v>
      </c>
      <c r="D62" s="64"/>
    </row>
    <row r="63" spans="2:12" hidden="1" x14ac:dyDescent="0.2"/>
  </sheetData>
  <mergeCells count="10">
    <mergeCell ref="D47:E47"/>
    <mergeCell ref="B52:C52"/>
    <mergeCell ref="F52:H52"/>
    <mergeCell ref="G54:I54"/>
    <mergeCell ref="B1:H1"/>
    <mergeCell ref="B3:C3"/>
    <mergeCell ref="D3:E3"/>
    <mergeCell ref="F3:H3"/>
    <mergeCell ref="D8:E8"/>
    <mergeCell ref="D9:E9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BMU</vt:lpstr>
      <vt:lpstr>BMU_listado</vt:lpstr>
      <vt:lpstr>BMU!Área_de_impresión</vt:lpstr>
      <vt:lpstr>BMU_listado!Área_de_impresión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2026-01-14T15:07:14Z</dcterms:created>
  <dcterms:modified xsi:type="dcterms:W3CDTF">2026-01-14T15:09:40Z</dcterms:modified>
</cp:coreProperties>
</file>