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ownloads\06 JUNIO 2026 ASEG  (1).xlsx 2026-07-09 15-52-17\"/>
    </mc:Choice>
  </mc:AlternateContent>
  <bookViews>
    <workbookView xWindow="0" yWindow="0" windowWidth="28800" windowHeight="12300"/>
  </bookViews>
  <sheets>
    <sheet name="EF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0" hidden="1">EFE!#REF!</definedName>
    <definedName name="A" localSheetId="0">[3]ECABR!#REF!</definedName>
    <definedName name="A">[3]ECABR!#REF!</definedName>
    <definedName name="A_impresión_IM" localSheetId="0">[3]ECABR!#REF!</definedName>
    <definedName name="A_impresión_IM">[3]ECABR!#REF!</definedName>
    <definedName name="A325_FFF_PEGT_CLC_2301" localSheetId="0">[3]ECABR!#REF!</definedName>
    <definedName name="A325_FFF_PEGT_CLC_2301">[3]ECABR!#REF!</definedName>
    <definedName name="abc" localSheetId="0">[4]TOTAL!#REF!</definedName>
    <definedName name="abc">[4]TOTAL!#REF!</definedName>
    <definedName name="Abr">#REF!</definedName>
    <definedName name="anexo">[3]ECABR!#REF!</definedName>
    <definedName name="_xlnm.Extract" localSheetId="0">[5]EGRESOS!#REF!</definedName>
    <definedName name="_xlnm.Extract">[5]EGRESOS!#REF!</definedName>
    <definedName name="_xlnm.Print_Area" localSheetId="0">EFE!$A$1:$C$72</definedName>
    <definedName name="B" localSheetId="0">[5]EGRESOS!#REF!</definedName>
    <definedName name="B">[5]EGRESOS!#REF!</definedName>
    <definedName name="balanza_mes">'[6]Ene-16'!$A$1:$H$200</definedName>
    <definedName name="BASE" localSheetId="0">#REF!</definedName>
    <definedName name="BASE">#REF!</definedName>
    <definedName name="cba" localSheetId="0">[4]TOTAL!#REF!</definedName>
    <definedName name="cba">[4]TOTAL!#REF!</definedName>
    <definedName name="CONTABLE">[4]TOTAL!#REF!</definedName>
    <definedName name="Database" localSheetId="0">[7]REPORTO!#REF!</definedName>
    <definedName name="Database">[7]REPORTO!#REF!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[8]T1705HF!$B$20:$B$20</definedName>
    <definedName name="ju" localSheetId="0">[7]REPORTO!#REF!</definedName>
    <definedName name="ju">[7]REPORTO!#REF!</definedName>
    <definedName name="Jul">#REF!</definedName>
    <definedName name="Jun">#REF!</definedName>
    <definedName name="mao" localSheetId="0">[3]ECABR!#REF!</definedName>
    <definedName name="mao">[3]ECABR!#REF!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P">[4]TOTAL!#REF!</definedName>
    <definedName name="PRESUPUESTAL">[4]TOTAL!#REF!</definedName>
    <definedName name="REPORTO" localSheetId="0">#REF!</definedName>
    <definedName name="REPORTO">#REF!</definedName>
    <definedName name="sssss">[3]ECABR!#REF!</definedName>
    <definedName name="T">#REF!</definedName>
    <definedName name="TCAIE">[9]CH1902!$B$20:$B$20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B58" i="1"/>
  <c r="C55" i="1"/>
  <c r="B55" i="1"/>
  <c r="C54" i="1"/>
  <c r="B54" i="1"/>
  <c r="C49" i="1"/>
  <c r="B49" i="1"/>
  <c r="C48" i="1"/>
  <c r="C59" i="1" s="1"/>
  <c r="B48" i="1"/>
  <c r="B59" i="1" s="1"/>
  <c r="C41" i="1"/>
  <c r="B41" i="1"/>
  <c r="H38" i="1"/>
  <c r="C36" i="1"/>
  <c r="C45" i="1" s="1"/>
  <c r="B36" i="1"/>
  <c r="B45" i="1" s="1"/>
  <c r="C31" i="1"/>
  <c r="B31" i="1"/>
  <c r="B30" i="1"/>
  <c r="B29" i="1"/>
  <c r="B28" i="1"/>
  <c r="B27" i="1"/>
  <c r="B26" i="1"/>
  <c r="B25" i="1"/>
  <c r="B19" i="1"/>
  <c r="B18" i="1"/>
  <c r="B17" i="1"/>
  <c r="B16" i="1" s="1"/>
  <c r="I16" i="1"/>
  <c r="H16" i="1"/>
  <c r="J16" i="1" s="1"/>
  <c r="C16" i="1"/>
  <c r="C14" i="1"/>
  <c r="B11" i="1"/>
  <c r="C10" i="1"/>
  <c r="C9" i="1"/>
  <c r="C8" i="1"/>
  <c r="C7" i="1"/>
  <c r="C6" i="1"/>
  <c r="C4" i="1" s="1"/>
  <c r="C33" i="1" s="1"/>
  <c r="C5" i="1"/>
  <c r="B4" i="1"/>
  <c r="B33" i="1" s="1"/>
  <c r="B61" i="1" s="1"/>
  <c r="B85" i="1" l="1"/>
  <c r="C61" i="1"/>
  <c r="C65" i="1" s="1"/>
  <c r="C78" i="1" l="1"/>
  <c r="B63" i="1"/>
  <c r="B65" i="1" s="1"/>
  <c r="B84" i="1" l="1"/>
  <c r="B78" i="1"/>
</calcChain>
</file>

<file path=xl/sharedStrings.xml><?xml version="1.0" encoding="utf-8"?>
<sst xmlns="http://schemas.openxmlformats.org/spreadsheetml/2006/main" count="64" uniqueCount="56">
  <si>
    <t xml:space="preserve">
Fideicomiso de Apoyo operativo al Consejo de Cuenca Lerma Chapala   &lt;&lt;FICUENCA&gt;&gt;
Estado de Flujos de Efectivo
Del 01 de Enero al 30 de Junio de 2026
(Cifras en Pesos 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</si>
  <si>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</si>
  <si>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</si>
  <si>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</si>
  <si>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</si>
  <si>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</si>
  <si>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</si>
  <si>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</si>
  <si>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</si>
  <si>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</si>
  <si>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</si>
  <si>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</si>
  <si>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</si>
  <si>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</si>
  <si>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</si>
  <si>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</si>
  <si>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</si>
  <si>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</si>
  <si>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</si>
  <si>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</si>
  <si>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</si>
  <si>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</si>
  <si>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</si>
  <si>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</si>
  <si>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</si>
  <si>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</si>
  <si>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</si>
  <si>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</si>
  <si>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</si>
  <si>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</si>
  <si>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</si>
  <si>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</si>
  <si>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</si>
  <si>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</si>
  <si>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</si>
  <si>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</si>
  <si>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</si>
  <si>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</si>
  <si>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</si>
  <si>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</si>
  <si>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</si>
  <si>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</si>
  <si>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</si>
  <si>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</si>
  <si>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</si>
  <si>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</si>
  <si>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</si>
  <si>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</si>
  <si>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</si>
  <si>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</si>
  <si>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 xml:space="preserve">                   Ing. Marisol Suárez Correa                     </t>
  </si>
  <si>
    <t>Juan Lara Centeno</t>
  </si>
  <si>
    <t xml:space="preserve">Presidenta del Comité Técnico </t>
  </si>
  <si>
    <t xml:space="preserve">Dirección de Control y Seguimiento de Fideicomisos 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</si>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</sst>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_-;\-* #,##0_-;_-* &quot;-&quot;??_-;_-@_-"/>
    <numFmt numFmtId="165" formatCode="_-* #,##0.00000000000000_-;\-* #,##0.00000000000000_-;_-* &quot;-&quot;??_-;_-@_-"/>
    <numFmt numFmtId="166" formatCode="_-* #,##0.0000_-;\-* #,##0.0000_-;_-* &quot;-&quot;??_-;_-@_-"/>
  </numFmts>
  <fonts count="7">
    <font>
      <sz val="8"/>
      <color theme="1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1" fillId="0" borderId="0" xfId="2" applyProtection="1">
      <protection locked="0"/>
    </xf>
    <xf numFmtId="43" fontId="1" fillId="0" borderId="0" xfId="1" applyFont="1" applyProtection="1">
      <protection locked="0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left" vertical="center" wrapText="1" indent="5"/>
    </xf>
    <xf numFmtId="0" fontId="2" fillId="2" borderId="3" xfId="2" applyFont="1" applyFill="1" applyBorder="1" applyAlignment="1">
      <alignment horizontal="left" vertical="center" wrapText="1" indent="5"/>
    </xf>
    <xf numFmtId="0" fontId="2" fillId="0" borderId="4" xfId="2" applyFont="1" applyBorder="1" applyAlignment="1">
      <alignment horizontal="left" vertical="top" wrapText="1" indent="1"/>
    </xf>
    <xf numFmtId="4" fontId="2" fillId="0" borderId="4" xfId="2" applyNumberFormat="1" applyFont="1" applyBorder="1" applyAlignment="1" applyProtection="1">
      <alignment horizontal="center" vertical="top" wrapText="1"/>
      <protection locked="0"/>
    </xf>
    <xf numFmtId="0" fontId="2" fillId="0" borderId="4" xfId="2" applyFont="1" applyBorder="1" applyAlignment="1">
      <alignment horizontal="left" vertical="top" wrapText="1" indent="2"/>
    </xf>
    <xf numFmtId="164" fontId="2" fillId="0" borderId="4" xfId="1" applyNumberFormat="1" applyFont="1" applyFill="1" applyBorder="1" applyAlignment="1" applyProtection="1">
      <alignment vertical="top" wrapText="1"/>
      <protection locked="0"/>
    </xf>
    <xf numFmtId="164" fontId="2" fillId="0" borderId="4" xfId="3" applyNumberFormat="1" applyFont="1" applyFill="1" applyBorder="1" applyAlignment="1" applyProtection="1">
      <alignment vertical="top" wrapText="1"/>
      <protection locked="0"/>
    </xf>
    <xf numFmtId="0" fontId="1" fillId="0" borderId="4" xfId="2" applyBorder="1" applyAlignment="1">
      <alignment horizontal="left" vertical="top" wrapText="1" indent="3"/>
    </xf>
    <xf numFmtId="164" fontId="1" fillId="0" borderId="4" xfId="1" applyNumberFormat="1" applyFont="1" applyFill="1" applyBorder="1" applyAlignment="1" applyProtection="1">
      <alignment vertical="top" wrapText="1"/>
      <protection locked="0"/>
    </xf>
    <xf numFmtId="164" fontId="1" fillId="0" borderId="4" xfId="3" applyNumberFormat="1" applyFont="1" applyFill="1" applyBorder="1" applyAlignment="1" applyProtection="1">
      <alignment vertical="top" wrapText="1"/>
      <protection locked="0"/>
    </xf>
    <xf numFmtId="164" fontId="4" fillId="0" borderId="4" xfId="1" applyNumberFormat="1" applyFont="1" applyFill="1" applyBorder="1" applyAlignment="1" applyProtection="1">
      <alignment vertical="top" wrapText="1"/>
      <protection locked="0"/>
    </xf>
    <xf numFmtId="164" fontId="4" fillId="0" borderId="4" xfId="3" applyNumberFormat="1" applyFont="1" applyFill="1" applyBorder="1" applyAlignment="1" applyProtection="1">
      <alignment vertical="top" wrapText="1"/>
      <protection locked="0"/>
    </xf>
    <xf numFmtId="164" fontId="1" fillId="0" borderId="4" xfId="1" applyNumberFormat="1" applyFont="1" applyBorder="1" applyAlignment="1" applyProtection="1">
      <alignment vertical="top" wrapText="1"/>
      <protection locked="0"/>
    </xf>
    <xf numFmtId="164" fontId="1" fillId="0" borderId="4" xfId="3" applyNumberFormat="1" applyFont="1" applyBorder="1" applyAlignment="1" applyProtection="1">
      <alignment vertical="top" wrapText="1"/>
      <protection locked="0"/>
    </xf>
    <xf numFmtId="0" fontId="1" fillId="0" borderId="3" xfId="2" applyBorder="1" applyAlignment="1">
      <alignment horizontal="left" vertical="top" wrapText="1"/>
    </xf>
    <xf numFmtId="0" fontId="2" fillId="0" borderId="3" xfId="2" applyFont="1" applyBorder="1" applyAlignment="1">
      <alignment vertical="top" wrapText="1"/>
    </xf>
    <xf numFmtId="0" fontId="1" fillId="0" borderId="4" xfId="2" applyBorder="1" applyAlignment="1">
      <alignment horizontal="left" vertical="top" wrapText="1"/>
    </xf>
    <xf numFmtId="4" fontId="1" fillId="0" borderId="0" xfId="2" applyNumberFormat="1" applyProtection="1">
      <protection locked="0"/>
    </xf>
    <xf numFmtId="43" fontId="2" fillId="0" borderId="0" xfId="1" applyFont="1" applyFill="1" applyProtection="1">
      <protection locked="0"/>
    </xf>
    <xf numFmtId="43" fontId="1" fillId="0" borderId="0" xfId="1" applyFont="1" applyFill="1" applyProtection="1">
      <protection locked="0"/>
    </xf>
    <xf numFmtId="0" fontId="2" fillId="0" borderId="4" xfId="2" applyFont="1" applyBorder="1" applyAlignment="1">
      <alignment vertical="top" wrapText="1"/>
    </xf>
    <xf numFmtId="3" fontId="1" fillId="0" borderId="0" xfId="2" applyNumberFormat="1" applyProtection="1">
      <protection locked="0"/>
    </xf>
    <xf numFmtId="0" fontId="1" fillId="0" borderId="3" xfId="2" applyBorder="1" applyAlignment="1">
      <alignment vertical="top" wrapText="1"/>
    </xf>
    <xf numFmtId="165" fontId="1" fillId="0" borderId="4" xfId="3" applyNumberFormat="1" applyFont="1" applyFill="1" applyBorder="1" applyAlignment="1">
      <alignment vertical="top" wrapText="1"/>
    </xf>
    <xf numFmtId="164" fontId="1" fillId="0" borderId="4" xfId="3" applyNumberFormat="1" applyFont="1" applyFill="1" applyBorder="1" applyAlignment="1">
      <alignment vertical="top"/>
    </xf>
    <xf numFmtId="0" fontId="1" fillId="0" borderId="5" xfId="2" applyBorder="1" applyAlignment="1">
      <alignment horizontal="left" vertical="center" wrapText="1"/>
    </xf>
    <xf numFmtId="0" fontId="5" fillId="0" borderId="0" xfId="2" applyFont="1" applyProtection="1">
      <protection locked="0"/>
    </xf>
    <xf numFmtId="43" fontId="5" fillId="0" borderId="0" xfId="1" applyFont="1" applyProtection="1">
      <protection locked="0"/>
    </xf>
    <xf numFmtId="0" fontId="4" fillId="0" borderId="0" xfId="2" applyFont="1" applyProtection="1">
      <protection locked="0"/>
    </xf>
    <xf numFmtId="166" fontId="4" fillId="0" borderId="0" xfId="1" applyNumberFormat="1" applyFont="1" applyProtection="1">
      <protection locked="0"/>
    </xf>
    <xf numFmtId="164" fontId="4" fillId="0" borderId="0" xfId="2" applyNumberFormat="1" applyFont="1" applyProtection="1"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1" fillId="0" borderId="0" xfId="2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1" fillId="0" borderId="6" xfId="2" applyBorder="1" applyAlignment="1" applyProtection="1">
      <alignment vertical="top" wrapText="1"/>
      <protection locked="0"/>
    </xf>
    <xf numFmtId="0" fontId="1" fillId="0" borderId="0" xfId="2" applyAlignment="1" applyProtection="1">
      <alignment horizontal="center" vertical="top" wrapText="1"/>
      <protection locked="0"/>
    </xf>
    <xf numFmtId="43" fontId="4" fillId="0" borderId="0" xfId="3" applyFont="1" applyFill="1" applyBorder="1" applyProtection="1">
      <protection locked="0"/>
    </xf>
    <xf numFmtId="43" fontId="4" fillId="0" borderId="0" xfId="1" applyFont="1" applyProtection="1">
      <protection locked="0"/>
    </xf>
    <xf numFmtId="4" fontId="1" fillId="4" borderId="0" xfId="2" applyNumberFormat="1" applyFill="1" applyProtection="1">
      <protection locked="0"/>
    </xf>
  </cellXfs>
  <cellStyles count="4">
    <cellStyle name="Millares" xfId="1" builtinId="3"/>
    <cellStyle name="Millares 4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02%20FICUENCA/2023/INFORMACION%20FINANCIERA/ASEG%20VALIDADOS/ANUAL%20FICUENCA/CUENTA%20PUBLICA%20%20FICUENC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ownloads/06%20JUNIO%202026%20ASEG%20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11_ACT_PEGT_CLC_2304"/>
      <sheetName val="0312_ESF_PEGT_CLC_2304"/>
      <sheetName val="0313_VHP_PEGT_CLC_2304"/>
      <sheetName val="0314_CSF_PEGT_CLC_2304"/>
      <sheetName val="0315_EFE_PEGT_CLC_2304"/>
      <sheetName val="0316_EAA_PEGT_CLC_2304"/>
      <sheetName val="0317_ADP_PEGT_CLC_2304"/>
      <sheetName val="0318_IPC_PEGT_CLC_2304"/>
      <sheetName val="Notas a los Edos Financieros"/>
      <sheetName val="ESF"/>
      <sheetName val="ACT"/>
      <sheetName val="VHP"/>
      <sheetName val="EFE"/>
      <sheetName val="Conciliacion_Ig"/>
      <sheetName val="Conciliacion_Eg"/>
      <sheetName val="Memoria"/>
      <sheetName val="NGA"/>
      <sheetName val="0321_EAI_PEGT_CLC_2304"/>
      <sheetName val="322_CA"/>
      <sheetName val="0322_ COG_PEGT_CLC_2304"/>
      <sheetName val="322_CTG"/>
      <sheetName val="322_CFG"/>
      <sheetName val="0323_ENT_PEGT_CLC_2304"/>
      <sheetName val="0324_IND_PEGT_CLC_2304"/>
      <sheetName val="0325-FFF_PEGT_CLC_2304"/>
      <sheetName val="0331_GCP_PEGT_CLC_2304"/>
      <sheetName val="0332-PPI_PEGT_CLC_2304"/>
      <sheetName val="0333_INR_PEGT_2304"/>
      <sheetName val="0342_IPF_PEGT_2304"/>
      <sheetName val="341_BMU (2)"/>
      <sheetName val="341_BMU"/>
      <sheetName val="0341_BMI_PEGT_CLC_2304"/>
      <sheetName val="AYUDAS Y SUB"/>
      <sheetName val="0343_CBP_PEGT_CLC_2304"/>
      <sheetName val="0344_DGF_PEGT_CLC_2304"/>
      <sheetName val="0345_EQB_PEGT_CLC_2304"/>
      <sheetName val="0351_BZC_PEGT_CLC_2304"/>
      <sheetName val="0352_BMC_PEGT_CLC_2304"/>
      <sheetName val="0353_REV_PEGT_CLC_2304"/>
      <sheetName val="0354_ING_PEGT_CLC_2304"/>
      <sheetName val="0355_EGR_PEGT_CLC_2304"/>
      <sheetName val="INF. AD. QUE DISPONGAN O. LEYES"/>
    </sheetNames>
    <sheetDataSet>
      <sheetData sheetId="0" refreshError="1">
        <row r="5">
          <cell r="C5">
            <v>0</v>
          </cell>
        </row>
        <row r="6">
          <cell r="C6">
            <v>0</v>
          </cell>
        </row>
        <row r="7">
          <cell r="C7">
            <v>0</v>
          </cell>
        </row>
        <row r="8">
          <cell r="C8">
            <v>0</v>
          </cell>
        </row>
        <row r="10">
          <cell r="C10">
            <v>0</v>
          </cell>
        </row>
        <row r="14">
          <cell r="C14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 "/>
      <sheetName val="CSF"/>
      <sheetName val="VHP "/>
      <sheetName val="EFE"/>
      <sheetName val="EAA"/>
      <sheetName val="ADP"/>
      <sheetName val="IPC"/>
      <sheetName val="Notas a los Edos Financieros"/>
      <sheetName val="ACT (2)"/>
      <sheetName val="ESF"/>
      <sheetName val="VHP"/>
      <sheetName val="EFE (2)"/>
      <sheetName val="Conciliacion_Ig (2)"/>
      <sheetName val="Conciliacion_Eg (2)"/>
      <sheetName val="Memoria (2)"/>
      <sheetName val="EAI (2)"/>
      <sheetName val="COG"/>
      <sheetName val="CTG"/>
      <sheetName val="CA"/>
      <sheetName val="CFG"/>
      <sheetName val="ENT (2)"/>
      <sheetName val="IND (2)"/>
      <sheetName val="FFF"/>
      <sheetName val="GCP"/>
      <sheetName val="PPI"/>
      <sheetName val="INR (2)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>
        <row r="10">
          <cell r="C10">
            <v>0</v>
          </cell>
        </row>
        <row r="11">
          <cell r="B11">
            <v>20829.78</v>
          </cell>
        </row>
        <row r="27">
          <cell r="B27">
            <v>908930.73</v>
          </cell>
        </row>
        <row r="28">
          <cell r="B28">
            <v>580682.96</v>
          </cell>
        </row>
        <row r="29">
          <cell r="B29">
            <v>15585.23</v>
          </cell>
        </row>
        <row r="30">
          <cell r="B30">
            <v>312662.53999999998</v>
          </cell>
        </row>
        <row r="46">
          <cell r="B46">
            <v>0</v>
          </cell>
          <cell r="C46">
            <v>0</v>
          </cell>
        </row>
      </sheetData>
      <sheetData sheetId="2">
        <row r="5">
          <cell r="E5">
            <v>21422</v>
          </cell>
        </row>
        <row r="13">
          <cell r="B13">
            <v>457301.47</v>
          </cell>
          <cell r="C13">
            <v>1382946.47</v>
          </cell>
        </row>
      </sheetData>
      <sheetData sheetId="3">
        <row r="5">
          <cell r="B5">
            <v>925645</v>
          </cell>
          <cell r="C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6" tint="-0.499984740745262"/>
    <pageSetUpPr fitToPage="1"/>
  </sheetPr>
  <dimension ref="A1:J85"/>
  <sheetViews>
    <sheetView showGridLines="0" tabSelected="1" topLeftCell="A41" workbookViewId="0">
      <selection activeCell="B55" sqref="B55"/>
    </sheetView>
  </sheetViews>
  <sheetFormatPr baseColWidth="10" defaultColWidth="12" defaultRowHeight="12.75"/>
  <cols>
    <col min="1" max="1" width="90.1640625" style="4" customWidth="1"/>
    <col min="2" max="2" width="30" style="24" customWidth="1"/>
    <col min="3" max="3" width="27.6640625" style="24" customWidth="1"/>
    <col min="4" max="4" width="1.33203125" style="4" hidden="1" customWidth="1"/>
    <col min="5" max="5" width="12" style="4" hidden="1" customWidth="1"/>
    <col min="6" max="6" width="2.6640625" style="4" customWidth="1"/>
    <col min="7" max="7" width="4" style="4" customWidth="1"/>
    <col min="8" max="8" width="15" style="5" customWidth="1"/>
    <col min="9" max="9" width="13.1640625" style="5" customWidth="1"/>
    <col min="10" max="10" width="15" style="5" customWidth="1"/>
    <col min="11" max="16384" width="12" style="4"/>
  </cols>
  <sheetData>
    <row r="1" spans="1:10" ht="72.75" customHeight="1">
      <c r="A1" s="1" t="s">
        <v>0</v>
      </c>
      <c r="B1" s="2"/>
      <c r="C1" s="3"/>
    </row>
    <row r="2" spans="1:10" ht="21" customHeight="1">
      <c r="A2" s="6" t="s">
        <v>1</v>
      </c>
      <c r="B2" s="7">
        <v>2026</v>
      </c>
      <c r="C2" s="8">
        <v>2025</v>
      </c>
    </row>
    <row r="3" spans="1:10" ht="21.75" customHeight="1">
      <c r="A3" s="9" t="s">
        <v>2</v>
      </c>
      <c r="B3" s="10"/>
      <c r="C3" s="10"/>
    </row>
    <row r="4" spans="1:10">
      <c r="A4" s="11" t="s">
        <v>3</v>
      </c>
      <c r="B4" s="12">
        <f>SUM(B5:B14)</f>
        <v>20829.78</v>
      </c>
      <c r="C4" s="13">
        <f>SUM(C5:C14)</f>
        <v>2268626.0099999998</v>
      </c>
    </row>
    <row r="5" spans="1:10">
      <c r="A5" s="14" t="s">
        <v>4</v>
      </c>
      <c r="B5" s="15">
        <v>0</v>
      </c>
      <c r="C5" s="16">
        <f>+'[1]0311_ACT_PEGT_CLC_2304'!C5</f>
        <v>0</v>
      </c>
    </row>
    <row r="6" spans="1:10">
      <c r="A6" s="14" t="s">
        <v>5</v>
      </c>
      <c r="B6" s="15">
        <v>0</v>
      </c>
      <c r="C6" s="16">
        <f>+'[1]0311_ACT_PEGT_CLC_2304'!C6</f>
        <v>0</v>
      </c>
    </row>
    <row r="7" spans="1:10">
      <c r="A7" s="14" t="s">
        <v>6</v>
      </c>
      <c r="B7" s="15">
        <v>0</v>
      </c>
      <c r="C7" s="16">
        <f>+'[1]0311_ACT_PEGT_CLC_2304'!C7</f>
        <v>0</v>
      </c>
    </row>
    <row r="8" spans="1:10">
      <c r="A8" s="14" t="s">
        <v>7</v>
      </c>
      <c r="B8" s="15">
        <v>0</v>
      </c>
      <c r="C8" s="16">
        <f>+'[1]0311_ACT_PEGT_CLC_2304'!C8</f>
        <v>0</v>
      </c>
    </row>
    <row r="9" spans="1:10">
      <c r="A9" s="14" t="s">
        <v>8</v>
      </c>
      <c r="B9" s="15">
        <v>0</v>
      </c>
      <c r="C9" s="16">
        <f>+[2]ACT!C10</f>
        <v>0</v>
      </c>
    </row>
    <row r="10" spans="1:10">
      <c r="A10" s="14" t="s">
        <v>9</v>
      </c>
      <c r="B10" s="15">
        <v>0</v>
      </c>
      <c r="C10" s="16">
        <f>+'[1]0311_ACT_PEGT_CLC_2304'!C10</f>
        <v>0</v>
      </c>
    </row>
    <row r="11" spans="1:10">
      <c r="A11" s="14" t="s">
        <v>10</v>
      </c>
      <c r="B11" s="15">
        <f>+[2]ACT!B11</f>
        <v>20829.78</v>
      </c>
      <c r="C11" s="16">
        <v>68626.009999999995</v>
      </c>
    </row>
    <row r="12" spans="1:10" ht="39" customHeight="1">
      <c r="A12" s="14" t="s">
        <v>11</v>
      </c>
      <c r="B12" s="17">
        <v>0</v>
      </c>
      <c r="C12" s="18">
        <v>0</v>
      </c>
    </row>
    <row r="13" spans="1:10" ht="25.5">
      <c r="A13" s="14" t="s">
        <v>12</v>
      </c>
      <c r="B13" s="19">
        <v>0</v>
      </c>
      <c r="C13" s="20">
        <v>2200000</v>
      </c>
    </row>
    <row r="14" spans="1:10">
      <c r="A14" s="14" t="s">
        <v>13</v>
      </c>
      <c r="B14" s="19">
        <v>0</v>
      </c>
      <c r="C14" s="20">
        <f>+'[1]0311_ACT_PEGT_CLC_2304'!C14</f>
        <v>0</v>
      </c>
    </row>
    <row r="15" spans="1:10">
      <c r="A15" s="21"/>
      <c r="B15" s="19"/>
      <c r="C15" s="20"/>
    </row>
    <row r="16" spans="1:10">
      <c r="A16" s="11" t="s">
        <v>14</v>
      </c>
      <c r="B16" s="12">
        <f>SUM(B17:B32)</f>
        <v>887508.73</v>
      </c>
      <c r="C16" s="13">
        <f>SUM(C17:C32)</f>
        <v>2107058.29</v>
      </c>
      <c r="H16" s="5">
        <f>+[2]ACT!B27</f>
        <v>908930.73</v>
      </c>
      <c r="I16" s="5">
        <f>+'[2]ESF '!E5</f>
        <v>21422</v>
      </c>
      <c r="J16" s="5">
        <f>H16-I16</f>
        <v>887508.73</v>
      </c>
    </row>
    <row r="17" spans="1:10">
      <c r="A17" s="14" t="s">
        <v>15</v>
      </c>
      <c r="B17" s="19">
        <f>+[2]ACT!B28-15110</f>
        <v>565572.96</v>
      </c>
      <c r="C17" s="20">
        <v>1216417.57</v>
      </c>
    </row>
    <row r="18" spans="1:10">
      <c r="A18" s="14" t="s">
        <v>16</v>
      </c>
      <c r="B18" s="19">
        <f>+[2]ACT!B29</f>
        <v>15585.23</v>
      </c>
      <c r="C18" s="20">
        <v>44002.2</v>
      </c>
    </row>
    <row r="19" spans="1:10">
      <c r="A19" s="14" t="s">
        <v>17</v>
      </c>
      <c r="B19" s="19">
        <f>+[2]ACT!B30-747-797-187-3169-1412</f>
        <v>306350.53999999998</v>
      </c>
      <c r="C19" s="20">
        <v>846638.52</v>
      </c>
    </row>
    <row r="20" spans="1:10">
      <c r="A20" s="14" t="s">
        <v>18</v>
      </c>
      <c r="B20" s="17">
        <v>0</v>
      </c>
      <c r="C20" s="20">
        <v>0</v>
      </c>
    </row>
    <row r="21" spans="1:10">
      <c r="A21" s="14" t="s">
        <v>19</v>
      </c>
      <c r="B21" s="19">
        <v>0</v>
      </c>
      <c r="C21" s="20">
        <v>0</v>
      </c>
      <c r="J21" s="16"/>
    </row>
    <row r="22" spans="1:10" ht="18" customHeight="1">
      <c r="A22" s="14" t="s">
        <v>20</v>
      </c>
      <c r="B22" s="19">
        <v>0</v>
      </c>
      <c r="C22" s="20">
        <v>0</v>
      </c>
    </row>
    <row r="23" spans="1:10">
      <c r="A23" s="14" t="s">
        <v>21</v>
      </c>
      <c r="B23" s="19">
        <v>0</v>
      </c>
      <c r="C23" s="20">
        <v>0</v>
      </c>
    </row>
    <row r="24" spans="1:10">
      <c r="A24" s="14" t="s">
        <v>22</v>
      </c>
      <c r="B24" s="19">
        <v>0</v>
      </c>
      <c r="C24" s="20">
        <v>0</v>
      </c>
    </row>
    <row r="25" spans="1:10">
      <c r="A25" s="14" t="s">
        <v>23</v>
      </c>
      <c r="B25" s="19">
        <f>+'[1]0311_ACT_PEGT_CLC_2304'!B36</f>
        <v>0</v>
      </c>
      <c r="C25" s="20">
        <v>0</v>
      </c>
    </row>
    <row r="26" spans="1:10">
      <c r="A26" s="14" t="s">
        <v>24</v>
      </c>
      <c r="B26" s="19">
        <f>+'[1]0311_ACT_PEGT_CLC_2304'!B37</f>
        <v>0</v>
      </c>
      <c r="C26" s="20">
        <v>0</v>
      </c>
    </row>
    <row r="27" spans="1:10">
      <c r="A27" s="14" t="s">
        <v>25</v>
      </c>
      <c r="B27" s="19">
        <f>+'[1]0311_ACT_PEGT_CLC_2304'!B38</f>
        <v>0</v>
      </c>
      <c r="C27" s="20">
        <v>0</v>
      </c>
    </row>
    <row r="28" spans="1:10">
      <c r="A28" s="14" t="s">
        <v>26</v>
      </c>
      <c r="B28" s="19">
        <f>+'[1]0311_ACT_PEGT_CLC_2304'!B39</f>
        <v>0</v>
      </c>
      <c r="C28" s="20">
        <v>0</v>
      </c>
    </row>
    <row r="29" spans="1:10" ht="22.5" customHeight="1">
      <c r="A29" s="14" t="s">
        <v>27</v>
      </c>
      <c r="B29" s="19">
        <f>+'[1]0311_ACT_PEGT_CLC_2304'!B40</f>
        <v>0</v>
      </c>
      <c r="C29" s="20">
        <v>0</v>
      </c>
    </row>
    <row r="30" spans="1:10">
      <c r="A30" s="14" t="s">
        <v>28</v>
      </c>
      <c r="B30" s="19">
        <f>+'[1]0311_ACT_PEGT_CLC_2304'!B41</f>
        <v>0</v>
      </c>
      <c r="C30" s="20">
        <v>0</v>
      </c>
    </row>
    <row r="31" spans="1:10">
      <c r="A31" s="14" t="s">
        <v>29</v>
      </c>
      <c r="B31" s="15">
        <f>+[2]ACT!B46</f>
        <v>0</v>
      </c>
      <c r="C31" s="16">
        <f>+[2]ACT!C46</f>
        <v>0</v>
      </c>
    </row>
    <row r="32" spans="1:10">
      <c r="A32" s="14" t="s">
        <v>30</v>
      </c>
      <c r="B32" s="15">
        <v>0</v>
      </c>
      <c r="C32" s="16">
        <v>0</v>
      </c>
    </row>
    <row r="33" spans="1:8">
      <c r="A33" s="9" t="s">
        <v>31</v>
      </c>
      <c r="B33" s="12">
        <f>+B4-B16</f>
        <v>-866678.95</v>
      </c>
      <c r="C33" s="13">
        <f>+C4-C16</f>
        <v>161567.71999999974</v>
      </c>
    </row>
    <row r="34" spans="1:8">
      <c r="A34" s="22"/>
      <c r="B34" s="12"/>
      <c r="C34" s="13"/>
    </row>
    <row r="35" spans="1:8">
      <c r="A35" s="9" t="s">
        <v>32</v>
      </c>
      <c r="B35" s="15"/>
      <c r="C35" s="16"/>
    </row>
    <row r="36" spans="1:8">
      <c r="A36" s="11" t="s">
        <v>3</v>
      </c>
      <c r="B36" s="12">
        <f>SUM(B37:B39)</f>
        <v>0</v>
      </c>
      <c r="C36" s="13">
        <f>SUM(C37:C39)</f>
        <v>0</v>
      </c>
    </row>
    <row r="37" spans="1:8">
      <c r="A37" s="14" t="s">
        <v>33</v>
      </c>
      <c r="B37" s="19">
        <v>0</v>
      </c>
      <c r="C37" s="20">
        <v>0</v>
      </c>
    </row>
    <row r="38" spans="1:8">
      <c r="A38" s="14" t="s">
        <v>34</v>
      </c>
      <c r="B38" s="19">
        <v>0</v>
      </c>
      <c r="C38" s="20">
        <v>0</v>
      </c>
      <c r="H38" s="5">
        <f>B38*2</f>
        <v>0</v>
      </c>
    </row>
    <row r="39" spans="1:8">
      <c r="A39" s="14" t="s">
        <v>35</v>
      </c>
      <c r="B39" s="19">
        <v>0</v>
      </c>
      <c r="C39" s="20">
        <v>0</v>
      </c>
    </row>
    <row r="40" spans="1:8">
      <c r="A40" s="21"/>
      <c r="B40" s="19"/>
      <c r="C40" s="20"/>
    </row>
    <row r="41" spans="1:8">
      <c r="A41" s="11" t="s">
        <v>14</v>
      </c>
      <c r="B41" s="12">
        <f>SUM(B42:B44)</f>
        <v>0</v>
      </c>
      <c r="C41" s="13">
        <f>SUM(C42:C44)</f>
        <v>17111.68</v>
      </c>
    </row>
    <row r="42" spans="1:8">
      <c r="A42" s="14" t="s">
        <v>33</v>
      </c>
      <c r="B42" s="19">
        <v>0</v>
      </c>
      <c r="C42" s="20">
        <v>0</v>
      </c>
    </row>
    <row r="43" spans="1:8">
      <c r="A43" s="14" t="s">
        <v>34</v>
      </c>
      <c r="B43" s="19">
        <v>0</v>
      </c>
      <c r="C43" s="19">
        <v>17111.68</v>
      </c>
    </row>
    <row r="44" spans="1:8">
      <c r="A44" s="14" t="s">
        <v>36</v>
      </c>
      <c r="B44" s="19">
        <v>0</v>
      </c>
      <c r="C44" s="20">
        <v>0</v>
      </c>
    </row>
    <row r="45" spans="1:8">
      <c r="A45" s="9" t="s">
        <v>37</v>
      </c>
      <c r="B45" s="12">
        <f>B36-B41</f>
        <v>0</v>
      </c>
      <c r="C45" s="13">
        <f>C36-C41</f>
        <v>-17111.68</v>
      </c>
    </row>
    <row r="46" spans="1:8">
      <c r="A46" s="22"/>
      <c r="B46" s="12"/>
      <c r="C46" s="13"/>
    </row>
    <row r="47" spans="1:8" ht="18" customHeight="1">
      <c r="A47" s="9" t="s">
        <v>38</v>
      </c>
      <c r="B47" s="15"/>
      <c r="C47" s="16"/>
    </row>
    <row r="48" spans="1:8">
      <c r="A48" s="11" t="s">
        <v>3</v>
      </c>
      <c r="B48" s="12">
        <f>+B49+B52</f>
        <v>0</v>
      </c>
      <c r="C48" s="13">
        <f>+C49+C52</f>
        <v>0</v>
      </c>
    </row>
    <row r="49" spans="1:10">
      <c r="A49" s="14" t="s">
        <v>39</v>
      </c>
      <c r="B49" s="15">
        <f>+B50+B51</f>
        <v>0</v>
      </c>
      <c r="C49" s="16">
        <f>+C50+C51</f>
        <v>0</v>
      </c>
    </row>
    <row r="50" spans="1:10">
      <c r="A50" s="14" t="s">
        <v>40</v>
      </c>
      <c r="B50" s="15">
        <v>0</v>
      </c>
      <c r="C50" s="16">
        <v>0</v>
      </c>
    </row>
    <row r="51" spans="1:10">
      <c r="A51" s="14" t="s">
        <v>41</v>
      </c>
      <c r="B51" s="15">
        <v>0</v>
      </c>
      <c r="C51" s="16">
        <v>0</v>
      </c>
    </row>
    <row r="52" spans="1:10">
      <c r="A52" s="14" t="s">
        <v>42</v>
      </c>
      <c r="B52" s="15">
        <v>0</v>
      </c>
      <c r="C52" s="16">
        <v>0</v>
      </c>
    </row>
    <row r="53" spans="1:10">
      <c r="A53" s="23"/>
      <c r="B53" s="15"/>
      <c r="C53" s="16"/>
    </row>
    <row r="54" spans="1:10">
      <c r="A54" s="11" t="s">
        <v>14</v>
      </c>
      <c r="B54" s="12">
        <f>+B55+B58</f>
        <v>58966.05</v>
      </c>
      <c r="C54" s="13">
        <f>+C55+C58</f>
        <v>34524.980000000003</v>
      </c>
    </row>
    <row r="55" spans="1:10">
      <c r="A55" s="14" t="s">
        <v>43</v>
      </c>
      <c r="B55" s="19">
        <f>+B56+B57</f>
        <v>0</v>
      </c>
      <c r="C55" s="20">
        <f>+C56+C57</f>
        <v>0</v>
      </c>
    </row>
    <row r="56" spans="1:10">
      <c r="A56" s="14" t="s">
        <v>40</v>
      </c>
      <c r="B56" s="19">
        <v>0</v>
      </c>
      <c r="C56" s="20">
        <v>0</v>
      </c>
    </row>
    <row r="57" spans="1:10">
      <c r="A57" s="14" t="s">
        <v>41</v>
      </c>
      <c r="B57" s="19">
        <v>0</v>
      </c>
      <c r="C57" s="20">
        <v>0</v>
      </c>
    </row>
    <row r="58" spans="1:10">
      <c r="A58" s="14" t="s">
        <v>44</v>
      </c>
      <c r="B58" s="15">
        <f>21268.05+36034+1664</f>
        <v>58966.05</v>
      </c>
      <c r="C58" s="16">
        <f>34524.98</f>
        <v>34524.980000000003</v>
      </c>
      <c r="E58" s="24"/>
      <c r="H58" s="25"/>
      <c r="I58" s="26"/>
      <c r="J58" s="26"/>
    </row>
    <row r="59" spans="1:10">
      <c r="A59" s="9" t="s">
        <v>45</v>
      </c>
      <c r="B59" s="12">
        <f>B48-B54</f>
        <v>-58966.05</v>
      </c>
      <c r="C59" s="13">
        <f>C48-C54</f>
        <v>-34524.980000000003</v>
      </c>
    </row>
    <row r="60" spans="1:10">
      <c r="A60" s="27"/>
      <c r="B60" s="12"/>
      <c r="C60" s="13"/>
    </row>
    <row r="61" spans="1:10">
      <c r="A61" s="9" t="s">
        <v>46</v>
      </c>
      <c r="B61" s="12">
        <f>+B33+B45+B59</f>
        <v>-925645</v>
      </c>
      <c r="C61" s="12">
        <f>+C33+C45+C59</f>
        <v>109931.05999999974</v>
      </c>
      <c r="E61" s="28">
        <v>0</v>
      </c>
    </row>
    <row r="62" spans="1:10">
      <c r="A62" s="27"/>
      <c r="B62" s="12"/>
      <c r="C62" s="13"/>
    </row>
    <row r="63" spans="1:10">
      <c r="A63" s="9" t="s">
        <v>47</v>
      </c>
      <c r="B63" s="12">
        <f>+C65</f>
        <v>1382946.4699999997</v>
      </c>
      <c r="C63" s="12">
        <v>1273015.4099999999</v>
      </c>
      <c r="E63" s="28">
        <v>0</v>
      </c>
    </row>
    <row r="64" spans="1:10">
      <c r="A64" s="27"/>
      <c r="B64" s="12"/>
      <c r="C64" s="13"/>
      <c r="E64" s="28"/>
    </row>
    <row r="65" spans="1:10">
      <c r="A65" s="9" t="s">
        <v>48</v>
      </c>
      <c r="B65" s="12">
        <f>+B61+B63-0.0000000001</f>
        <v>457301.46999999962</v>
      </c>
      <c r="C65" s="12">
        <f>C61+C63</f>
        <v>1382946.4699999997</v>
      </c>
      <c r="E65" s="28">
        <v>0</v>
      </c>
      <c r="F65" s="28"/>
    </row>
    <row r="66" spans="1:10">
      <c r="A66" s="29"/>
      <c r="B66" s="30"/>
      <c r="C66" s="31"/>
    </row>
    <row r="68" spans="1:10" s="33" customFormat="1">
      <c r="A68" s="32" t="s">
        <v>49</v>
      </c>
      <c r="B68" s="32"/>
      <c r="C68" s="32"/>
      <c r="H68" s="34"/>
      <c r="I68" s="34"/>
      <c r="J68" s="34"/>
    </row>
    <row r="69" spans="1:10">
      <c r="A69" s="35"/>
      <c r="B69" s="36"/>
      <c r="C69" s="37"/>
    </row>
    <row r="70" spans="1:10" ht="16.5" customHeight="1"/>
    <row r="71" spans="1:10" ht="15.75" customHeight="1">
      <c r="A71" s="38" t="s">
        <v>50</v>
      </c>
      <c r="B71" s="39" t="s">
        <v>51</v>
      </c>
      <c r="C71" s="39"/>
    </row>
    <row r="72" spans="1:10" ht="32.25" customHeight="1">
      <c r="A72" s="40" t="s">
        <v>52</v>
      </c>
      <c r="B72" s="41" t="s">
        <v>53</v>
      </c>
      <c r="C72" s="41"/>
      <c r="D72" s="41"/>
    </row>
    <row r="74" spans="1:10" hidden="1">
      <c r="A74" s="42"/>
    </row>
    <row r="75" spans="1:10" hidden="1">
      <c r="A75" s="43" t="s">
        <v>54</v>
      </c>
    </row>
    <row r="76" spans="1:10" hidden="1">
      <c r="A76" s="43" t="s">
        <v>55</v>
      </c>
    </row>
    <row r="78" spans="1:10">
      <c r="B78" s="44">
        <f>B65-'[2]ESF '!B13</f>
        <v>0</v>
      </c>
      <c r="C78" s="45">
        <f>+C65-'[2]ESF '!C13</f>
        <v>0</v>
      </c>
    </row>
    <row r="84" spans="2:3">
      <c r="B84" s="46" t="b">
        <f>-B65+C65=[2]CSF!B5+[2]CSF!C5</f>
        <v>1</v>
      </c>
      <c r="C84" s="5"/>
    </row>
    <row r="85" spans="2:3">
      <c r="B85" s="46" t="b">
        <f>-B61=[2]CSF!B5+[2]CSF!C5</f>
        <v>1</v>
      </c>
    </row>
  </sheetData>
  <sheetProtection formatCells="0" formatColumns="0" formatRows="0" autoFilter="0"/>
  <mergeCells count="4">
    <mergeCell ref="A1:C1"/>
    <mergeCell ref="A68:C68"/>
    <mergeCell ref="B71:C71"/>
    <mergeCell ref="B72:D72"/>
  </mergeCells>
  <printOptions horizontalCentered="1"/>
  <pageMargins left="0.78740157480314998" right="0.59055118110236204" top="0.78740157480314998" bottom="0.78740157480314998" header="0.31496062992126" footer="0.31496062992126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2026-07-09T21:52:23Z</dcterms:created>
  <dcterms:modified xsi:type="dcterms:W3CDTF">2026-07-09T21:52:23Z</dcterms:modified>
</cp:coreProperties>
</file>