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C63DB04D-0842-4E32-B53B-2C442E227211}" xr6:coauthVersionLast="47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8" l="1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G10" i="8"/>
  <c r="F10" i="8"/>
  <c r="C31" i="7"/>
  <c r="C40" i="7" s="1"/>
  <c r="C8" i="7"/>
  <c r="C16" i="6"/>
  <c r="C8" i="6"/>
  <c r="C21" i="6" s="1"/>
  <c r="D121" i="5"/>
  <c r="C121" i="5"/>
  <c r="D119" i="5"/>
  <c r="D107" i="5" s="1"/>
  <c r="D106" i="5" s="1"/>
  <c r="C119" i="5"/>
  <c r="D117" i="5"/>
  <c r="C117" i="5"/>
  <c r="D111" i="5"/>
  <c r="C111" i="5"/>
  <c r="D108" i="5"/>
  <c r="C108" i="5"/>
  <c r="C107" i="5"/>
  <c r="C106" i="5" s="1"/>
  <c r="D104" i="5"/>
  <c r="D103" i="5" s="1"/>
  <c r="C104" i="5"/>
  <c r="C103" i="5" s="1"/>
  <c r="D97" i="5"/>
  <c r="C97" i="5"/>
  <c r="D94" i="5"/>
  <c r="C94" i="5"/>
  <c r="D85" i="5"/>
  <c r="C85" i="5"/>
  <c r="D79" i="5"/>
  <c r="C79" i="5"/>
  <c r="D76" i="5"/>
  <c r="D66" i="5" s="1"/>
  <c r="C76" i="5"/>
  <c r="D67" i="5"/>
  <c r="C67" i="5"/>
  <c r="C66" i="5" s="1"/>
  <c r="D63" i="5"/>
  <c r="C63" i="5"/>
  <c r="D61" i="5"/>
  <c r="C61" i="5"/>
  <c r="C54" i="5" s="1"/>
  <c r="C49" i="5" s="1"/>
  <c r="D59" i="5"/>
  <c r="C59" i="5"/>
  <c r="D57" i="5"/>
  <c r="C57" i="5"/>
  <c r="D55" i="5"/>
  <c r="C55" i="5"/>
  <c r="D54" i="5"/>
  <c r="D51" i="5"/>
  <c r="C51" i="5"/>
  <c r="C50" i="5" s="1"/>
  <c r="D50" i="5"/>
  <c r="D38" i="5"/>
  <c r="D44" i="5" s="1"/>
  <c r="C38" i="5"/>
  <c r="D29" i="5"/>
  <c r="C29" i="5"/>
  <c r="D21" i="5"/>
  <c r="C21" i="5"/>
  <c r="C44" i="5" s="1"/>
  <c r="D16" i="5"/>
  <c r="C16" i="5"/>
  <c r="C26" i="4"/>
  <c r="C22" i="4"/>
  <c r="C17" i="4"/>
  <c r="E15" i="4" s="1"/>
  <c r="E9" i="4"/>
  <c r="C167" i="2"/>
  <c r="E167" i="2" s="1"/>
  <c r="C159" i="2"/>
  <c r="C155" i="2"/>
  <c r="E155" i="2" s="1"/>
  <c r="C148" i="2"/>
  <c r="C144" i="2"/>
  <c r="E144" i="2" s="1"/>
  <c r="C134" i="2"/>
  <c r="C127" i="2"/>
  <c r="E127" i="2" s="1"/>
  <c r="D123" i="2"/>
  <c r="D122" i="2"/>
  <c r="D121" i="2"/>
  <c r="D120" i="2" s="1"/>
  <c r="G120" i="2"/>
  <c r="F120" i="2"/>
  <c r="E120" i="2"/>
  <c r="C120" i="2"/>
  <c r="D119" i="2"/>
  <c r="D118" i="2"/>
  <c r="D117" i="2"/>
  <c r="D116" i="2"/>
  <c r="D115" i="2"/>
  <c r="D114" i="2"/>
  <c r="D113" i="2"/>
  <c r="D112" i="2"/>
  <c r="D111" i="2"/>
  <c r="H110" i="2"/>
  <c r="G110" i="2"/>
  <c r="F110" i="2"/>
  <c r="E110" i="2"/>
  <c r="C103" i="2"/>
  <c r="E98" i="2"/>
  <c r="C98" i="2"/>
  <c r="C92" i="2"/>
  <c r="E92" i="2" s="1"/>
  <c r="C82" i="2"/>
  <c r="F76" i="2"/>
  <c r="E76" i="2"/>
  <c r="D76" i="2"/>
  <c r="C76" i="2"/>
  <c r="D64" i="2"/>
  <c r="E56" i="2"/>
  <c r="D56" i="2"/>
  <c r="C56" i="2"/>
  <c r="F56" i="2" s="1"/>
  <c r="E50" i="2"/>
  <c r="E46" i="2"/>
  <c r="C41" i="2"/>
  <c r="E41" i="2" s="1"/>
  <c r="C32" i="2"/>
  <c r="E32" i="2" s="1"/>
  <c r="H20" i="2"/>
  <c r="H15" i="2"/>
  <c r="E9" i="2"/>
  <c r="C211" i="3"/>
  <c r="C210" i="3"/>
  <c r="C200" i="3"/>
  <c r="C194" i="3"/>
  <c r="C191" i="3"/>
  <c r="C182" i="3"/>
  <c r="C181" i="3"/>
  <c r="C178" i="3"/>
  <c r="C176" i="3"/>
  <c r="C173" i="3"/>
  <c r="C166" i="3" s="1"/>
  <c r="C170" i="3"/>
  <c r="C167" i="3"/>
  <c r="C163" i="3"/>
  <c r="C160" i="3"/>
  <c r="C157" i="3"/>
  <c r="C156" i="3" s="1"/>
  <c r="C153" i="3"/>
  <c r="C147" i="3"/>
  <c r="C145" i="3"/>
  <c r="C142" i="3"/>
  <c r="C138" i="3"/>
  <c r="C133" i="3"/>
  <c r="C130" i="3"/>
  <c r="C127" i="3"/>
  <c r="C124" i="3"/>
  <c r="C123" i="3" s="1"/>
  <c r="D121" i="3"/>
  <c r="D117" i="3"/>
  <c r="D116" i="3"/>
  <c r="D115" i="3"/>
  <c r="D114" i="3"/>
  <c r="C113" i="3"/>
  <c r="D113" i="3" s="1"/>
  <c r="D112" i="3"/>
  <c r="D109" i="3"/>
  <c r="D107" i="3"/>
  <c r="D106" i="3"/>
  <c r="D104" i="3"/>
  <c r="C103" i="3"/>
  <c r="D103" i="3" s="1"/>
  <c r="C96" i="3"/>
  <c r="D101" i="3" s="1"/>
  <c r="C83" i="3"/>
  <c r="C81" i="3"/>
  <c r="C79" i="3"/>
  <c r="C73" i="3"/>
  <c r="C70" i="3"/>
  <c r="C69" i="3" s="1"/>
  <c r="D69" i="3" s="1"/>
  <c r="C64" i="3"/>
  <c r="C58" i="3"/>
  <c r="D59" i="3" s="1"/>
  <c r="C57" i="3"/>
  <c r="D57" i="3" s="1"/>
  <c r="C48" i="3"/>
  <c r="C39" i="3"/>
  <c r="D36" i="3"/>
  <c r="C36" i="3"/>
  <c r="D37" i="3" s="1"/>
  <c r="C30" i="3"/>
  <c r="C27" i="3"/>
  <c r="C21" i="3"/>
  <c r="C11" i="3"/>
  <c r="C10" i="3" s="1"/>
  <c r="D102" i="3" l="1"/>
  <c r="D98" i="3"/>
  <c r="D99" i="3"/>
  <c r="D100" i="3"/>
  <c r="C95" i="3"/>
  <c r="C94" i="3" s="1"/>
  <c r="D94" i="3" s="1"/>
  <c r="D96" i="3"/>
  <c r="C139" i="5"/>
  <c r="D49" i="5"/>
  <c r="D139" i="5" s="1"/>
  <c r="E21" i="5"/>
  <c r="D110" i="3"/>
  <c r="D118" i="3"/>
  <c r="D122" i="3"/>
  <c r="D10" i="3"/>
  <c r="C9" i="3"/>
  <c r="D9" i="3" s="1"/>
  <c r="D58" i="3"/>
  <c r="D70" i="3"/>
  <c r="D71" i="3"/>
  <c r="D95" i="3" l="1"/>
  <c r="D47" i="5"/>
  <c r="D20" i="5"/>
  <c r="D8" i="5"/>
  <c r="A3" i="8" l="1"/>
  <c r="A3" i="3"/>
  <c r="A3" i="2"/>
  <c r="E1" i="3"/>
  <c r="H3" i="8"/>
  <c r="H2" i="8"/>
  <c r="H1" i="8"/>
  <c r="A1" i="8"/>
  <c r="E3" i="5"/>
  <c r="E2" i="5"/>
  <c r="E1" i="5"/>
  <c r="E3" i="4"/>
  <c r="E2" i="4"/>
  <c r="E1" i="4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<sst xmlns="http://schemas.openxmlformats.org/spreadsheetml/2006/main" count="833" uniqueCount="591">
  <si>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</si>
  <si>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</si>
  <si>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</si>
  <si>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</si>
  <si>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</si>
  <si>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</si>
  <si>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</si>
  <si>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</si>
  <si>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</si>
  <si>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</si>
  <si>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</si>
  <si>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</si>
  <si>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</si>
  <si>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</si>
  <si>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</si>
  <si>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</si>
  <si>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</si>
  <si>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</si>
  <si>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</si>
  <si>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</si>
  <si>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</si>
  <si>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</si>
  <si>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</si>
  <si>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</si>
  <si>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</si>
  <si>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</si>
  <si>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</si>
  <si>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</si>
  <si>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</si>
  <si>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</si>
  <si>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</si>
  <si>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</si>
  <si>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</si>
  <si>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</si>
  <si>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</si>
  <si>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</si>
  <si>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</si>
  <si>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</si>
  <si>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</si>
  <si>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</si>
  <si>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</si>
  <si>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</si>
  <si>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</si>
  <si>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</si>
  <si>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</si>
  <si>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</si>
  <si>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</si>
  <si>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</si>
  <si>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</si>
  <si>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</si>
  <si>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</si>
  <si>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</si>
  <si>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</si>
  <si>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</si>
  <si>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</si>
  <si>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</si>
  <si>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</si>
  <si>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</si>
  <si>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</si>
  <si>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</si>
  <si>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</si>
  <si>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</si>
  <si>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</si>
  <si>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</si>
  <si>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</si>
  <si>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</si>
  <si>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</si>
  <si>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</si>
  <si>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</si>
  <si>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</si>
  <si>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</si>
  <si>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</si>
  <si>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</si>
  <si>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</si>
  <si>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</si>
  <si>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</si>
  <si>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</si>
  <si>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</si>
  <si>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</si>
  <si>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</si>
  <si>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</si>
  <si>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</si>
  <si>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</si>
  <si>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</si>
  <si>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</si>
  <si>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</si>
  <si>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</si>
  <si>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</si>
  <si>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</si>
  <si>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</si>
  <si>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</si>
  <si>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</si>
  <si>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</si>
  <si>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</si>
  <si>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</si>
  <si>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</si>
  <si>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</si>
  <si>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</si>
  <si>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</si>
  <si>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</si>
  <si>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</si>
  <si>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</si>
  <si>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</si>
  <si>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</si>
  <si>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</si>
  <si>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</si>
  <si>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</si>
  <si>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</si>
  <si>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</si>
  <si>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</si>
  <si>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</si>
  <si>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</si>
  <si>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</si>
  <si>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</si>
  <si>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</si>
  <si>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</si>
  <si>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</si>
  <si>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</si>
  <si>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</si>
  <si>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</si>
  <si>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</si>
  <si>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</si>
  <si>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</si>
  <si>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</si>
  <si>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</si>
  <si>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</si>
  <si>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</si>
  <si>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</si>
  <si>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</si>
  <si>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</si>
  <si>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</si>
  <si>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</si>
  <si>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</si>
  <si>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</si>
  <si>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</si>
  <si>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</si>
  <si>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</si>
  <si>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</si>
  <si>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</si>
  <si>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</si>
  <si>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</si>
  <si>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</si>
  <si>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</si>
  <si>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</si>
  <si>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</si>
  <si>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</si>
  <si>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</si>
  <si>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</si>
  <si>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</si>
  <si>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</si>
  <si>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</si>
  <si>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</si>
  <si>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</si>
  <si>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</si>
  <si>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</si>
  <si>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</si>
  <si>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</si>
  <si>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</si>
  <si>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</si>
  <si>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</si>
  <si>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</si>
  <si>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</si>
  <si>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</si>
  <si>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</si>
  <si>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</si>
  <si>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</si>
  <si>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</si>
  <si>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</si>
  <si>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</si>
  <si>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</si>
  <si>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</si>
  <si>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</si>
  <si>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</si>
  <si>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</si>
  <si>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</si>
  <si>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</si>
  <si>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</si>
  <si>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</si>
  <si>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</si>
  <si>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</si>
  <si>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</si>
  <si>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</si>
  <si>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</si>
  <si>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</si>
  <si>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</si>
  <si>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</si>
  <si>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</si>
  <si>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</si>
  <si>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</si>
  <si>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</si>
  <si>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</si>
  <si>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</si>
  <si>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</si>
  <si>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</si>
  <si>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</si>
  <si>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</si>
  <si>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</si>
  <si>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</si>
  <si>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</si>
  <si>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</si>
  <si>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</si>
  <si>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</si>
  <si>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</si>
  <si>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</si>
  <si>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</si>
  <si>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</si>
  <si>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</si>
  <si>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</si>
  <si>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</si>
  <si>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</si>
  <si>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</si>
  <si>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</si>
  <si>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</si>
  <si>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</si>
  <si>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</si>
  <si>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</si>
  <si>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</si>
  <si>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</si>
  <si>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</si>
  <si>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</si>
  <si>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</si>
  <si>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</si>
  <si>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</si>
  <si>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</si>
  <si>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</si>
  <si>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</si>
  <si>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</si>
  <si>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</si>
  <si>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</si>
  <si>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</si>
  <si>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</si>
  <si>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</si>
  <si>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</si>
  <si>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</si>
  <si>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</si>
  <si>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</si>
  <si>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</si>
  <si>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</si>
  <si>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</si>
  <si>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</si>
  <si>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</si>
  <si>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</si>
  <si>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</si>
  <si>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</si>
  <si>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</si>
  <si>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</si>
  <si>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</si>
  <si>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</si>
  <si>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</si>
  <si>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</si>
  <si>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</si>
  <si>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</si>
  <si>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</si>
  <si>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</si>
  <si>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</si>
  <si>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</si>
  <si>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</si>
  <si>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</si>
  <si>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</si>
  <si>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</si>
  <si>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</si>
  <si>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</si>
  <si>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</si>
  <si>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</si>
  <si>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</si>
  <si>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</si>
  <si>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</si>
  <si>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</si>
  <si>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</si>
  <si>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</si>
  <si>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</si>
  <si>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</si>
  <si>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</si>
  <si>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</si>
  <si>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</si>
  <si>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</si>
  <si>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</si>
  <si>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</si>
  <si>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</si>
  <si>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</si>
  <si>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</si>
  <si>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</si>
  <si>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</si>
  <si>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</si>
  <si>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</si>
  <si>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</si>
  <si>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</si>
  <si>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</si>
  <si>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</si>
  <si>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</si>
  <si>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</si>
  <si>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</si>
  <si>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</si>
  <si>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</si>
  <si>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</si>
  <si>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</si>
  <si>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</si>
  <si>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</si>
  <si>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</si>
  <si>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</si>
  <si>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</si>
  <si>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</si>
  <si>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</si>
  <si>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</si>
  <si>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</si>
  <si>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</si>
  <si>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</si>
  <si>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</si>
  <si>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</si>
  <si>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</si>
  <si>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</si>
  <si>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</si>
  <si>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</si>
  <si>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</si>
  <si>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</si>
  <si>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</si>
  <si>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</si>
  <si>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</si>
  <si>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</si>
  <si>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</si>
  <si>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</si>
  <si>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</si>
  <si>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</si>
  <si>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</si>
  <si>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</si>
  <si>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</si>
  <si>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</si>
  <si>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</si>
  <si>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</si>
  <si>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</si>
  <si>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</si>
  <si>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</si>
  <si>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</si>
  <si>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</si>
  <si>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</si>
  <si>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</si>
  <si>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</si>
  <si>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</si>
  <si>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</si>
  <si>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</si>
  <si>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</si>
  <si>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</si>
  <si>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</si>
  <si>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</si>
  <si>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</si>
  <si>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</si>
  <si>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</si>
  <si>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</si>
  <si>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</si>
  <si>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</si>
  <si>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</si>
  <si>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</si>
  <si>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</si>
  <si>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</si>
  <si>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</si>
  <si>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</si>
  <si>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</si>
  <si>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</si>
  <si>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</si>
  <si>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</si>
  <si>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</si>
  <si>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</si>
  <si>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</si>
  <si>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</si>
  <si>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</si>
  <si>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</si>
  <si>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</si>
  <si>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</si>
  <si>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</si>
  <si>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</si>
  <si>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</si>
  <si>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</si>
  <si>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</si>
  <si>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</si>
  <si>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</si>
  <si>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</si>
  <si>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</si>
  <si>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</si>
  <si>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</si>
  <si>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</si>
  <si>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</si>
  <si>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</si>
  <si>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</si>
  <si>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</si>
  <si>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</si>
  <si>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</si>
  <si>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</si>
  <si>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</si>
  <si>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</si>
  <si>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</si>
  <si>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</si>
  <si>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</si>
  <si>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</si>
  <si>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</si>
  <si>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</si>
  <si>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</si>
  <si>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</si>
  <si>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</si>
  <si>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</si>
  <si>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</si>
  <si>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</si>
  <si>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</si>
  <si>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</si>
  <si>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</si>
  <si>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</si>
  <si>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</si>
  <si>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</si>
  <si>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</si>
  <si>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</si>
  <si>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</si>
  <si>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</si>
  <si>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</si>
  <si>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</si>
  <si>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</si>
  <si>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</si>
  <si>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</si>
  <si>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</si>
  <si>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</si>
  <si>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</si>
  <si>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</si>
  <si>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</si>
  <si>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</si>
  <si>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</si>
  <si>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</si>
  <si>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</si>
  <si>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</si>
  <si>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</si>
  <si>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</si>
  <si>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</si>
  <si>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</si>
  <si>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</si>
  <si>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</si>
  <si>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</si>
  <si>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</si>
  <si>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</si>
  <si>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</si>
  <si>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</si>
  <si>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</si>
  <si>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</si>
  <si>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</si>
  <si>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</si>
  <si>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</si>
  <si>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</si>
  <si>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</si>
  <si>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</si>
  <si>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</si>
  <si>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</si>
  <si>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</si>
  <si>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</si>
  <si>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</si>
  <si>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</si>
  <si>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</si>
  <si>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</si>
  <si>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</si>
  <si>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</si>
  <si>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</si>
  <si>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</si>
  <si>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</si>
  <si>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</si>
  <si>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</si>
  <si>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</si>
  <si>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</si>
  <si>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</si>
  <si>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</si>
  <si>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</si>
  <si>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</si>
  <si>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</si>
  <si>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</si>
  <si>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</si>
  <si>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</si>
  <si>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</si>
  <si>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</si>
  <si>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</si>
  <si>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</si>
  <si>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</si>
  <si>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</si>
  <si>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</si>
  <si>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</si>
  <si>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</si>
  <si>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</si>
  <si>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</si>
  <si>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</si>
  <si>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</si>
  <si>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</si>
  <si>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</si>
  <si>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</si>
  <si>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</si>
  <si>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</si>
  <si>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</si>
  <si>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</si>
  <si>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</si>
  <si>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</si>
  <si>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</si>
  <si>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</si>
  <si>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</si>
  <si>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</si>
  <si>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</si>
  <si>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</si>
  <si>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</si>
  <si>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</si>
  <si>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</si>
  <si>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</si>
  <si>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</si>
  <si>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</si>
  <si>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</si>
  <si>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</si>
  <si>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</si>
  <si>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</si>
  <si>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</si>
  <si>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</si>
  <si>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</si>
  <si>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</si>
  <si>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</si>
  <si>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</si>
  <si>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</si>
  <si>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</si>
  <si>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</si>
  <si>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</si>
  <si>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</si>
  <si>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</si>
  <si>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</si>
  <si>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</si>
  <si>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</si>
  <si>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</si>
  <si>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</si>
  <si>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</si>
  <si>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</si>
  <si>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</si>
  <si>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</si>
  <si>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</si>
  <si>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</si>
  <si>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</si>
  <si>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</si>
  <si>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</si>
  <si>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</si>
  <si>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</si>
  <si>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</si>
  <si>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</si>
  <si>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</si>
  <si>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</si>
  <si>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</si>
  <si>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</si>
  <si>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</si>
  <si>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</si>
  <si>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</si>
  <si>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</si>
  <si>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</si>
  <si>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</si>
  <si>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</si>
  <si>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</si>
  <si>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</si>
  <si>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</si>
  <si>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</si>
  <si>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</si>
  <si>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</si>
  <si>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</si>
  <si>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</si>
  <si>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</si>
  <si>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</si>
  <si>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</si>
  <si>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</si>
  <si>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</si>
  <si>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</si>
  <si>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</si>
  <si>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</si>
  <si>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</si>
  <si>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</si>
  <si>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</si>
  <si>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</si>
  <si>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</si>
  <si>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</si>
  <si>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</si>
  <si>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</si>
  <si>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</si>
  <si>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</si>
  <si>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</si>
  <si>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FIDEICOMISO DE INVERSION Y ADMINISTRACION DEL PARQUE GUANAJUATO BICENTENARIO</t>
  </si>
  <si>
    <t>Trimestral</t>
  </si>
  <si>
    <t>Del 1 de Enero al 30 de Junio de 2026</t>
  </si>
  <si>
    <t>Resultado del Ejercicio Ahorro/Desahorro</t>
  </si>
  <si>
    <t>Amortización gastos pagados por anticipado CP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</si>
  <si>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</si>
  <si>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</si>
  <si>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</si>
  <si>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INGRESOS Y BENEFICIOS </t>
  </si>
  <si>
    <t>Demandas Judicial en Proceso de Resolución</t>
  </si>
  <si>
    <t>Títulos y Valores a Largo Plazo</t>
  </si>
  <si>
    <t>Bienes en Garantía (excluye depósitos de fondos)</t>
  </si>
  <si>
    <t>Bienes derivados de embargos, decomisos, aseguramientos y dación en pago</t>
  </si>
  <si>
    <t>Resultado del Ejercicio (Ahorro/Desahorro)</t>
  </si>
  <si>
    <t>CUENTAS DE ORDEN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</si>
</sst>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471406"/>
        <bgColor rgb="FF471406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4" fillId="0" borderId="1"/>
    <xf numFmtId="0" fontId="14" fillId="0" borderId="1"/>
    <xf numFmtId="0" fontId="3" fillId="0" borderId="1"/>
    <xf numFmtId="0" fontId="1" fillId="0" borderId="1"/>
    <xf numFmtId="0" fontId="14" fillId="0" borderId="1"/>
    <xf numFmtId="43" fontId="3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0" fontId="1" fillId="0" borderId="1"/>
  </cellStyleXfs>
  <cellXfs count="173">
    <xf numFmtId="0" fontId="0" fillId="0" borderId="0" xfId="0"/>
    <xf numFmtId="0" fontId="3" fillId="0" borderId="0" xfId="0" applyFont="1"/>
    <xf numFmtId="0" fontId="8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7" fillId="2" borderId="10" xfId="0" applyFont="1" applyFill="1" applyBorder="1" applyAlignment="1">
      <alignment vertical="center"/>
    </xf>
    <xf numFmtId="0" fontId="3" fillId="0" borderId="12" xfId="0" applyFont="1" applyBorder="1"/>
    <xf numFmtId="0" fontId="7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7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0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8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/>
    <xf numFmtId="0" fontId="3" fillId="0" borderId="5" xfId="0" applyFont="1" applyBorder="1"/>
    <xf numFmtId="0" fontId="3" fillId="0" borderId="1" xfId="0" applyFont="1" applyBorder="1"/>
    <xf numFmtId="0" fontId="1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left" inden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5" xfId="0" applyFont="1" applyBorder="1"/>
    <xf numFmtId="0" fontId="3" fillId="0" borderId="4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12" fillId="0" borderId="7" xfId="0" applyFont="1" applyBorder="1"/>
    <xf numFmtId="0" fontId="12" fillId="0" borderId="8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10" fillId="5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3" fillId="0" borderId="11" xfId="0" applyNumberFormat="1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10" fontId="10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2" fillId="8" borderId="15" xfId="1" applyFont="1" applyFill="1" applyBorder="1" applyAlignment="1">
      <alignment horizontal="right" vertical="center"/>
    </xf>
    <xf numFmtId="0" fontId="2" fillId="8" borderId="16" xfId="1" applyFont="1" applyFill="1" applyBorder="1" applyAlignment="1">
      <alignment horizontal="left" vertical="center"/>
    </xf>
    <xf numFmtId="0" fontId="2" fillId="8" borderId="1" xfId="1" applyFont="1" applyFill="1" applyAlignment="1">
      <alignment horizontal="right" vertical="center"/>
    </xf>
    <xf numFmtId="0" fontId="2" fillId="8" borderId="18" xfId="1" applyFont="1" applyFill="1" applyBorder="1" applyAlignment="1">
      <alignment vertical="center"/>
    </xf>
    <xf numFmtId="0" fontId="2" fillId="8" borderId="18" xfId="1" applyFont="1" applyFill="1" applyBorder="1" applyAlignment="1">
      <alignment horizontal="left" vertical="center"/>
    </xf>
    <xf numFmtId="0" fontId="2" fillId="8" borderId="20" xfId="1" applyFont="1" applyFill="1" applyBorder="1" applyAlignment="1">
      <alignment vertical="center"/>
    </xf>
    <xf numFmtId="0" fontId="2" fillId="8" borderId="21" xfId="1" applyFont="1" applyFill="1" applyBorder="1" applyAlignment="1">
      <alignment vertical="center"/>
    </xf>
    <xf numFmtId="3" fontId="15" fillId="0" borderId="1" xfId="2" applyNumberFormat="1" applyFont="1"/>
    <xf numFmtId="10" fontId="3" fillId="0" borderId="1" xfId="3" applyNumberFormat="1" applyAlignment="1">
      <alignment horizontal="center"/>
    </xf>
    <xf numFmtId="0" fontId="8" fillId="0" borderId="1" xfId="2" applyFont="1"/>
    <xf numFmtId="0" fontId="2" fillId="0" borderId="1" xfId="4" applyFont="1" applyAlignment="1">
      <alignment horizontal="left"/>
    </xf>
    <xf numFmtId="3" fontId="11" fillId="0" borderId="1" xfId="2" applyNumberFormat="1" applyFont="1"/>
    <xf numFmtId="0" fontId="3" fillId="0" borderId="1" xfId="4" applyFont="1"/>
    <xf numFmtId="0" fontId="3" fillId="0" borderId="1" xfId="4" applyFont="1" applyAlignment="1">
      <alignment wrapText="1"/>
    </xf>
    <xf numFmtId="4" fontId="3" fillId="0" borderId="1" xfId="3" applyNumberFormat="1"/>
    <xf numFmtId="0" fontId="11" fillId="0" borderId="1" xfId="2" applyFont="1"/>
    <xf numFmtId="3" fontId="8" fillId="0" borderId="1" xfId="1" applyNumberFormat="1" applyFont="1"/>
    <xf numFmtId="0" fontId="8" fillId="0" borderId="1" xfId="1" applyFont="1"/>
    <xf numFmtId="0" fontId="8" fillId="0" borderId="1" xfId="1" applyFont="1" applyAlignment="1">
      <alignment horizontal="center"/>
    </xf>
    <xf numFmtId="0" fontId="7" fillId="0" borderId="1" xfId="1" applyFont="1" applyAlignment="1">
      <alignment horizontal="center"/>
    </xf>
    <xf numFmtId="0" fontId="7" fillId="0" borderId="1" xfId="1" applyFont="1"/>
    <xf numFmtId="3" fontId="7" fillId="0" borderId="1" xfId="1" applyNumberFormat="1" applyFont="1"/>
    <xf numFmtId="3" fontId="8" fillId="9" borderId="1" xfId="1" applyNumberFormat="1" applyFont="1" applyFill="1"/>
    <xf numFmtId="0" fontId="8" fillId="0" borderId="1" xfId="4" applyFont="1" applyAlignment="1">
      <alignment horizontal="center"/>
    </xf>
    <xf numFmtId="0" fontId="8" fillId="0" borderId="1" xfId="4" applyFont="1"/>
    <xf numFmtId="3" fontId="8" fillId="0" borderId="1" xfId="4" applyNumberFormat="1" applyFont="1"/>
    <xf numFmtId="0" fontId="7" fillId="0" borderId="1" xfId="4" applyFont="1" applyAlignment="1">
      <alignment horizontal="center"/>
    </xf>
    <xf numFmtId="0" fontId="7" fillId="0" borderId="1" xfId="4" applyFont="1"/>
    <xf numFmtId="3" fontId="7" fillId="0" borderId="1" xfId="4" applyNumberFormat="1" applyFont="1"/>
    <xf numFmtId="0" fontId="8" fillId="0" borderId="1" xfId="5" applyFont="1" applyAlignment="1">
      <alignment horizontal="center"/>
    </xf>
    <xf numFmtId="0" fontId="8" fillId="0" borderId="1" xfId="5" applyFont="1"/>
    <xf numFmtId="3" fontId="8" fillId="0" borderId="1" xfId="5" applyNumberFormat="1" applyFont="1"/>
    <xf numFmtId="0" fontId="7" fillId="0" borderId="1" xfId="5" applyFont="1" applyAlignment="1">
      <alignment horizontal="center"/>
    </xf>
    <xf numFmtId="0" fontId="7" fillId="0" borderId="1" xfId="5" applyFont="1"/>
    <xf numFmtId="3" fontId="7" fillId="0" borderId="1" xfId="5" applyNumberFormat="1" applyFont="1"/>
    <xf numFmtId="3" fontId="7" fillId="0" borderId="1" xfId="6" applyNumberFormat="1" applyFont="1" applyFill="1"/>
    <xf numFmtId="3" fontId="8" fillId="0" borderId="1" xfId="6" applyNumberFormat="1" applyFont="1" applyFill="1"/>
    <xf numFmtId="3" fontId="7" fillId="0" borderId="1" xfId="7" applyNumberFormat="1" applyFont="1" applyFill="1"/>
    <xf numFmtId="3" fontId="8" fillId="0" borderId="1" xfId="7" applyNumberFormat="1" applyFont="1" applyFill="1"/>
    <xf numFmtId="3" fontId="7" fillId="0" borderId="1" xfId="8" applyNumberFormat="1" applyFont="1"/>
    <xf numFmtId="3" fontId="8" fillId="0" borderId="1" xfId="8" applyNumberFormat="1" applyFont="1"/>
    <xf numFmtId="3" fontId="2" fillId="0" borderId="1" xfId="4" applyNumberFormat="1" applyFont="1"/>
    <xf numFmtId="3" fontId="3" fillId="0" borderId="1" xfId="4" applyNumberFormat="1" applyFont="1"/>
    <xf numFmtId="3" fontId="3" fillId="0" borderId="1" xfId="8" applyNumberFormat="1" applyFont="1" applyAlignment="1" applyProtection="1">
      <alignment vertical="top"/>
      <protection locked="0"/>
    </xf>
    <xf numFmtId="4" fontId="7" fillId="2" borderId="10" xfId="3" applyNumberFormat="1" applyFont="1" applyFill="1" applyBorder="1" applyAlignment="1">
      <alignment horizontal="right" vertical="center" wrapText="1"/>
    </xf>
    <xf numFmtId="0" fontId="7" fillId="0" borderId="22" xfId="9" applyFont="1" applyBorder="1" applyAlignment="1">
      <alignment vertical="center"/>
    </xf>
    <xf numFmtId="3" fontId="7" fillId="0" borderId="23" xfId="9" applyNumberFormat="1" applyFont="1" applyBorder="1" applyAlignment="1">
      <alignment vertical="center" wrapText="1"/>
    </xf>
    <xf numFmtId="3" fontId="8" fillId="0" borderId="23" xfId="9" applyNumberFormat="1" applyFont="1" applyBorder="1" applyAlignment="1">
      <alignment vertical="center" wrapText="1"/>
    </xf>
    <xf numFmtId="4" fontId="8" fillId="0" borderId="22" xfId="9" applyNumberFormat="1" applyFont="1" applyBorder="1" applyAlignment="1">
      <alignment vertical="center" wrapText="1"/>
    </xf>
    <xf numFmtId="3" fontId="8" fillId="0" borderId="23" xfId="9" applyNumberFormat="1" applyFont="1" applyBorder="1" applyAlignment="1">
      <alignment vertical="center"/>
    </xf>
    <xf numFmtId="4" fontId="8" fillId="0" borderId="15" xfId="9" applyNumberFormat="1" applyFont="1" applyBorder="1" applyAlignment="1">
      <alignment vertical="center"/>
    </xf>
    <xf numFmtId="3" fontId="7" fillId="10" borderId="23" xfId="9" applyNumberFormat="1" applyFont="1" applyFill="1" applyBorder="1" applyAlignment="1">
      <alignment vertical="center" wrapText="1"/>
    </xf>
    <xf numFmtId="4" fontId="7" fillId="2" borderId="10" xfId="3" applyNumberFormat="1" applyFont="1" applyFill="1" applyBorder="1" applyAlignment="1">
      <alignment horizontal="right" vertical="center"/>
    </xf>
    <xf numFmtId="3" fontId="7" fillId="0" borderId="22" xfId="9" applyNumberFormat="1" applyFont="1" applyBorder="1" applyAlignment="1">
      <alignment vertical="center"/>
    </xf>
    <xf numFmtId="3" fontId="11" fillId="0" borderId="23" xfId="9" applyNumberFormat="1" applyFont="1" applyBorder="1" applyAlignment="1">
      <alignment vertical="center" wrapText="1"/>
    </xf>
    <xf numFmtId="3" fontId="11" fillId="0" borderId="22" xfId="9" applyNumberFormat="1" applyFont="1" applyBorder="1" applyAlignment="1">
      <alignment vertical="center"/>
    </xf>
    <xf numFmtId="3" fontId="15" fillId="0" borderId="23" xfId="9" applyNumberFormat="1" applyFont="1" applyBorder="1" applyAlignment="1">
      <alignment vertical="center" wrapText="1"/>
    </xf>
    <xf numFmtId="3" fontId="11" fillId="0" borderId="23" xfId="9" applyNumberFormat="1" applyFont="1" applyBorder="1" applyAlignment="1">
      <alignment vertical="center"/>
    </xf>
    <xf numFmtId="3" fontId="8" fillId="0" borderId="22" xfId="9" applyNumberFormat="1" applyFont="1" applyBorder="1" applyAlignment="1">
      <alignment vertical="center"/>
    </xf>
    <xf numFmtId="3" fontId="7" fillId="10" borderId="23" xfId="9" applyNumberFormat="1" applyFont="1" applyFill="1" applyBorder="1" applyAlignment="1">
      <alignment horizontal="right" vertical="center" wrapText="1" indent="1"/>
    </xf>
    <xf numFmtId="4" fontId="8" fillId="0" borderId="1" xfId="5" applyNumberFormat="1" applyFont="1"/>
    <xf numFmtId="0" fontId="7" fillId="10" borderId="24" xfId="9" applyFont="1" applyFill="1" applyBorder="1" applyAlignment="1">
      <alignment horizontal="center" vertical="center"/>
    </xf>
    <xf numFmtId="0" fontId="15" fillId="10" borderId="23" xfId="5" applyFont="1" applyFill="1" applyBorder="1" applyAlignment="1">
      <alignment horizontal="center" vertical="center"/>
    </xf>
    <xf numFmtId="0" fontId="11" fillId="0" borderId="23" xfId="9" applyFont="1" applyBorder="1" applyAlignment="1">
      <alignment horizontal="left" vertical="center" indent="1"/>
    </xf>
    <xf numFmtId="0" fontId="11" fillId="0" borderId="15" xfId="9" applyFont="1" applyBorder="1" applyAlignment="1">
      <alignment horizontal="left" vertical="center" indent="1"/>
    </xf>
    <xf numFmtId="4" fontId="8" fillId="0" borderId="15" xfId="9" applyNumberFormat="1" applyFont="1" applyBorder="1" applyAlignment="1">
      <alignment horizontal="right" vertical="center" wrapText="1" indent="1"/>
    </xf>
    <xf numFmtId="0" fontId="8" fillId="0" borderId="1" xfId="9" applyFont="1" applyAlignment="1">
      <alignment horizontal="left" vertical="center"/>
    </xf>
    <xf numFmtId="4" fontId="8" fillId="0" borderId="1" xfId="9" applyNumberFormat="1" applyFont="1" applyAlignment="1">
      <alignment horizontal="right" vertical="center" indent="1"/>
    </xf>
    <xf numFmtId="3" fontId="8" fillId="0" borderId="25" xfId="9" applyNumberFormat="1" applyFont="1" applyBorder="1" applyAlignment="1">
      <alignment vertical="center" wrapText="1"/>
    </xf>
    <xf numFmtId="0" fontId="2" fillId="10" borderId="23" xfId="9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9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8" borderId="14" xfId="1" applyFont="1" applyFill="1" applyBorder="1" applyAlignment="1">
      <alignment horizontal="center" vertical="center"/>
    </xf>
    <xf numFmtId="0" fontId="2" fillId="8" borderId="15" xfId="1" applyFont="1" applyFill="1" applyBorder="1" applyAlignment="1">
      <alignment horizontal="center" vertical="center"/>
    </xf>
    <xf numFmtId="0" fontId="2" fillId="8" borderId="17" xfId="1" applyFont="1" applyFill="1" applyBorder="1" applyAlignment="1">
      <alignment horizontal="center" vertical="center"/>
    </xf>
    <xf numFmtId="0" fontId="2" fillId="8" borderId="1" xfId="1" applyFont="1" applyFill="1" applyAlignment="1">
      <alignment horizontal="center" vertical="center"/>
    </xf>
    <xf numFmtId="0" fontId="2" fillId="8" borderId="19" xfId="1" applyFont="1" applyFill="1" applyBorder="1" applyAlignment="1">
      <alignment horizontal="center" vertical="center"/>
    </xf>
    <xf numFmtId="0" fontId="2" fillId="8" borderId="20" xfId="1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0" borderId="13" xfId="0" applyFont="1" applyBorder="1"/>
    <xf numFmtId="0" fontId="6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2" fillId="2" borderId="11" xfId="0" applyFont="1" applyFill="1" applyBorder="1" applyAlignment="1">
      <alignment horizontal="center" vertical="center"/>
    </xf>
    <xf numFmtId="0" fontId="6" fillId="0" borderId="9" xfId="0" applyFont="1" applyBorder="1"/>
    <xf numFmtId="0" fontId="7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0">
    <cellStyle name="Millares 11" xfId="7" xr:uid="{28C06DC0-1B2D-4C9F-BFC9-412FB3913503}"/>
    <cellStyle name="Millares 3 14" xfId="6" xr:uid="{F6F673D3-C4AD-4BDE-855B-C4367B4C63AB}"/>
    <cellStyle name="Normal" xfId="0" builtinId="0"/>
    <cellStyle name="Normal 2" xfId="3" xr:uid="{EE2FE298-9127-4831-A841-CCAE5C1BCEA1}"/>
    <cellStyle name="Normal 2 3 4" xfId="5" xr:uid="{2F681117-431C-402B-B7F5-6B9E07B85CC5}"/>
    <cellStyle name="Normal 2 31" xfId="8" xr:uid="{17AA1E9F-FD6C-456D-9D07-EC9BF60EB541}"/>
    <cellStyle name="Normal 26" xfId="4" xr:uid="{2F000EB6-0D88-406C-B202-85D9AB974F0B}"/>
    <cellStyle name="Normal 3 15" xfId="1" xr:uid="{3B1BD56A-E415-4C64-84CE-1A4AFA996DAC}"/>
    <cellStyle name="Normal 3 2 2 4" xfId="9" xr:uid="{01C4BDE1-32F7-454B-A11A-56568B55EC10}"/>
    <cellStyle name="Normal 3 3 3" xfId="2" xr:uid="{BD3D3CE3-0009-458B-96F7-C42173E4CE8F}"/>
  </cellStyles>
  <dxfs count="0"/>
  <tableStyles count="1" defaultTableStyle="TableStyleMedium2" defaultPivotStyle="PivotStyleLight16">
    <tableStyle name="Invisible" pivot="0" table="0" count="0" xr9:uid="{709E5A3C-DFE6-4619-A62D-66B09733D52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216</xdr:row>
      <xdr:rowOff>0</xdr:rowOff>
    </xdr:from>
    <xdr:to>
      <xdr:col>1</xdr:col>
      <xdr:colOff>1874520</xdr:colOff>
      <xdr:row>218</xdr:row>
      <xdr:rowOff>186690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199135E-F443-4389-9FDC-402DC840EFEC}"/>
            </a:ext>
          </a:extLst>
        </xdr:cNvPr>
        <xdr:cNvSpPr txBox="1"/>
      </xdr:nvSpPr>
      <xdr:spPr>
        <a:xfrm>
          <a:off x="666750" y="42529125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2397760</xdr:colOff>
      <xdr:row>216</xdr:row>
      <xdr:rowOff>0</xdr:rowOff>
    </xdr:from>
    <xdr:to>
      <xdr:col>1</xdr:col>
      <xdr:colOff>4848860</xdr:colOff>
      <xdr:row>218</xdr:row>
      <xdr:rowOff>186690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497BD8F-5353-4C3D-A100-D82B0157A8A1}"/>
            </a:ext>
          </a:extLst>
        </xdr:cNvPr>
        <xdr:cNvSpPr txBox="1"/>
      </xdr:nvSpPr>
      <xdr:spPr>
        <a:xfrm>
          <a:off x="3064510" y="42529125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174</xdr:row>
      <xdr:rowOff>0</xdr:rowOff>
    </xdr:from>
    <xdr:to>
      <xdr:col>1</xdr:col>
      <xdr:colOff>1874520</xdr:colOff>
      <xdr:row>176</xdr:row>
      <xdr:rowOff>186690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B38937C-CE71-4A4B-9465-0B4DECDE4775}"/>
            </a:ext>
          </a:extLst>
        </xdr:cNvPr>
        <xdr:cNvSpPr txBox="1"/>
      </xdr:nvSpPr>
      <xdr:spPr>
        <a:xfrm>
          <a:off x="666750" y="27670125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2397760</xdr:colOff>
      <xdr:row>174</xdr:row>
      <xdr:rowOff>0</xdr:rowOff>
    </xdr:from>
    <xdr:to>
      <xdr:col>2</xdr:col>
      <xdr:colOff>543560</xdr:colOff>
      <xdr:row>176</xdr:row>
      <xdr:rowOff>186690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22E07D7-C4FD-476C-AAD0-C3519BD9AFAD}"/>
            </a:ext>
          </a:extLst>
        </xdr:cNvPr>
        <xdr:cNvSpPr txBox="1"/>
      </xdr:nvSpPr>
      <xdr:spPr>
        <a:xfrm>
          <a:off x="3064510" y="27670125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0</xdr:rowOff>
    </xdr:from>
    <xdr:to>
      <xdr:col>1</xdr:col>
      <xdr:colOff>1874520</xdr:colOff>
      <xdr:row>34</xdr:row>
      <xdr:rowOff>186690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309B98B-7CDA-47C2-8AD6-2370E2A8BCE6}"/>
            </a:ext>
          </a:extLst>
        </xdr:cNvPr>
        <xdr:cNvSpPr txBox="1"/>
      </xdr:nvSpPr>
      <xdr:spPr>
        <a:xfrm>
          <a:off x="666750" y="5238750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2397760</xdr:colOff>
      <xdr:row>32</xdr:row>
      <xdr:rowOff>0</xdr:rowOff>
    </xdr:from>
    <xdr:to>
      <xdr:col>3</xdr:col>
      <xdr:colOff>114935</xdr:colOff>
      <xdr:row>34</xdr:row>
      <xdr:rowOff>186690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C5E18F7-D10D-4DA0-86FB-D1EFF20F6EFE}"/>
            </a:ext>
          </a:extLst>
        </xdr:cNvPr>
        <xdr:cNvSpPr txBox="1"/>
      </xdr:nvSpPr>
      <xdr:spPr>
        <a:xfrm>
          <a:off x="3064510" y="5238750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1207770</xdr:colOff>
      <xdr:row>143</xdr:row>
      <xdr:rowOff>186690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67C4147-2746-46F7-96D5-C4FEC51F3754}"/>
            </a:ext>
          </a:extLst>
        </xdr:cNvPr>
        <xdr:cNvSpPr txBox="1"/>
      </xdr:nvSpPr>
      <xdr:spPr>
        <a:xfrm>
          <a:off x="0" y="26860500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1731010</xdr:colOff>
      <xdr:row>141</xdr:row>
      <xdr:rowOff>0</xdr:rowOff>
    </xdr:from>
    <xdr:to>
      <xdr:col>1</xdr:col>
      <xdr:colOff>4182110</xdr:colOff>
      <xdr:row>143</xdr:row>
      <xdr:rowOff>186690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3FB6112-2EB3-4730-AE64-8CB44E5C955B}"/>
            </a:ext>
          </a:extLst>
        </xdr:cNvPr>
        <xdr:cNvSpPr txBox="1"/>
      </xdr:nvSpPr>
      <xdr:spPr>
        <a:xfrm>
          <a:off x="2397760" y="26860500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5"/>
  <sheetViews>
    <sheetView workbookViewId="0">
      <selection activeCell="B13" sqref="B13"/>
    </sheetView>
  </sheetViews>
  <sheetFormatPr baseColWidth="10" defaultColWidth="14.42578125" defaultRowHeight="15" customHeight="1" x14ac:dyDescent="0.2"/>
  <cols>
    <col min="1" max="1" width="14.85546875" style="36" customWidth="1"/>
    <col min="2" max="2" width="73.85546875" style="36" customWidth="1"/>
    <col min="3" max="26" width="12.85546875" style="36" customWidth="1"/>
    <col min="27" max="16384" width="14.42578125" style="36"/>
  </cols>
  <sheetData>
    <row r="1" spans="1:5" ht="11.25" customHeight="1" x14ac:dyDescent="0.2">
      <c r="A1" s="147" t="s">
        <v>576</v>
      </c>
      <c r="B1" s="148"/>
      <c r="C1" s="69" t="s">
        <v>0</v>
      </c>
      <c r="D1" s="70">
        <v>2026</v>
      </c>
      <c r="E1" s="39"/>
    </row>
    <row r="2" spans="1:5" ht="11.25" customHeight="1" x14ac:dyDescent="0.2">
      <c r="A2" s="149" t="s">
        <v>1</v>
      </c>
      <c r="B2" s="150"/>
      <c r="C2" s="71" t="s">
        <v>2</v>
      </c>
      <c r="D2" s="72" t="s">
        <v>577</v>
      </c>
      <c r="E2" s="39"/>
    </row>
    <row r="3" spans="1:5" ht="11.25" customHeight="1" x14ac:dyDescent="0.2">
      <c r="A3" s="149" t="s">
        <v>578</v>
      </c>
      <c r="B3" s="150"/>
      <c r="C3" s="71" t="s">
        <v>3</v>
      </c>
      <c r="D3" s="73">
        <v>2</v>
      </c>
      <c r="E3" s="39"/>
    </row>
    <row r="4" spans="1:5" ht="11.25" customHeight="1" x14ac:dyDescent="0.2">
      <c r="A4" s="151" t="s">
        <v>4</v>
      </c>
      <c r="B4" s="152"/>
      <c r="C4" s="74"/>
      <c r="D4" s="75"/>
      <c r="E4" s="39"/>
    </row>
    <row r="5" spans="1:5" ht="15" customHeight="1" x14ac:dyDescent="0.2">
      <c r="A5" s="52" t="s">
        <v>5</v>
      </c>
      <c r="B5" s="153" t="s">
        <v>6</v>
      </c>
      <c r="C5" s="153"/>
      <c r="D5" s="154"/>
      <c r="E5" s="39"/>
    </row>
    <row r="6" spans="1:5" ht="9.75" customHeight="1" x14ac:dyDescent="0.2">
      <c r="A6" s="44"/>
      <c r="B6" s="142"/>
      <c r="C6" s="142"/>
      <c r="D6" s="143"/>
      <c r="E6" s="39"/>
    </row>
    <row r="7" spans="1:5" ht="9.75" customHeight="1" x14ac:dyDescent="0.2">
      <c r="A7" s="44"/>
      <c r="B7" s="144" t="s">
        <v>7</v>
      </c>
      <c r="C7" s="144"/>
      <c r="D7" s="145"/>
      <c r="E7" s="39"/>
    </row>
    <row r="8" spans="1:5" ht="9.75" customHeight="1" x14ac:dyDescent="0.2">
      <c r="A8" s="44"/>
      <c r="B8" s="40"/>
      <c r="C8" s="38"/>
      <c r="D8" s="37"/>
      <c r="E8" s="39"/>
    </row>
    <row r="9" spans="1:5" ht="9.75" customHeight="1" x14ac:dyDescent="0.2">
      <c r="A9" s="44"/>
      <c r="B9" s="41" t="s">
        <v>8</v>
      </c>
      <c r="C9" s="38"/>
      <c r="D9" s="37"/>
      <c r="E9" s="39"/>
    </row>
    <row r="10" spans="1:5" ht="9.75" customHeight="1" x14ac:dyDescent="0.2">
      <c r="A10" s="45" t="s">
        <v>9</v>
      </c>
      <c r="B10" s="38" t="s">
        <v>10</v>
      </c>
      <c r="C10" s="38"/>
      <c r="D10" s="37"/>
      <c r="E10" s="39"/>
    </row>
    <row r="11" spans="1:5" ht="9.75" customHeight="1" x14ac:dyDescent="0.2">
      <c r="A11" s="45" t="s">
        <v>11</v>
      </c>
      <c r="B11" s="38" t="s">
        <v>12</v>
      </c>
      <c r="C11" s="38"/>
      <c r="D11" s="37"/>
      <c r="E11" s="39"/>
    </row>
    <row r="12" spans="1:5" ht="9.75" customHeight="1" x14ac:dyDescent="0.2">
      <c r="A12" s="45" t="s">
        <v>13</v>
      </c>
      <c r="B12" s="38" t="s">
        <v>14</v>
      </c>
      <c r="C12" s="38"/>
      <c r="D12" s="37"/>
      <c r="E12" s="39"/>
    </row>
    <row r="13" spans="1:5" ht="9.75" customHeight="1" x14ac:dyDescent="0.2">
      <c r="A13" s="45" t="s">
        <v>15</v>
      </c>
      <c r="B13" s="38" t="s">
        <v>16</v>
      </c>
      <c r="C13" s="38"/>
      <c r="D13" s="37"/>
      <c r="E13" s="39"/>
    </row>
    <row r="14" spans="1:5" ht="9.75" customHeight="1" x14ac:dyDescent="0.2">
      <c r="A14" s="45" t="s">
        <v>17</v>
      </c>
      <c r="B14" s="38" t="s">
        <v>18</v>
      </c>
      <c r="C14" s="38"/>
      <c r="D14" s="37"/>
      <c r="E14" s="39"/>
    </row>
    <row r="15" spans="1:5" ht="9.75" customHeight="1" x14ac:dyDescent="0.2">
      <c r="A15" s="45" t="s">
        <v>19</v>
      </c>
      <c r="B15" s="38" t="s">
        <v>20</v>
      </c>
      <c r="C15" s="38"/>
      <c r="D15" s="37"/>
      <c r="E15" s="39"/>
    </row>
    <row r="16" spans="1:5" ht="9.75" customHeight="1" x14ac:dyDescent="0.2">
      <c r="A16" s="45" t="s">
        <v>21</v>
      </c>
      <c r="B16" s="38" t="s">
        <v>22</v>
      </c>
      <c r="C16" s="38"/>
      <c r="D16" s="37"/>
      <c r="E16" s="39"/>
    </row>
    <row r="17" spans="1:5" ht="9.75" customHeight="1" x14ac:dyDescent="0.2">
      <c r="A17" s="45" t="s">
        <v>23</v>
      </c>
      <c r="B17" s="38" t="s">
        <v>24</v>
      </c>
      <c r="C17" s="39"/>
      <c r="D17" s="46"/>
      <c r="E17" s="39"/>
    </row>
    <row r="18" spans="1:5" ht="9.75" customHeight="1" x14ac:dyDescent="0.2">
      <c r="A18" s="45" t="s">
        <v>25</v>
      </c>
      <c r="B18" s="38" t="s">
        <v>26</v>
      </c>
      <c r="C18" s="39"/>
      <c r="D18" s="46"/>
      <c r="E18" s="39"/>
    </row>
    <row r="19" spans="1:5" ht="9.75" customHeight="1" x14ac:dyDescent="0.2">
      <c r="A19" s="45" t="s">
        <v>27</v>
      </c>
      <c r="B19" s="38" t="s">
        <v>28</v>
      </c>
      <c r="C19" s="39"/>
      <c r="D19" s="46"/>
      <c r="E19" s="39"/>
    </row>
    <row r="20" spans="1:5" ht="9.75" customHeight="1" x14ac:dyDescent="0.2">
      <c r="A20" s="45" t="s">
        <v>29</v>
      </c>
      <c r="B20" s="38" t="s">
        <v>30</v>
      </c>
      <c r="C20" s="39"/>
      <c r="D20" s="46"/>
      <c r="E20" s="39"/>
    </row>
    <row r="21" spans="1:5" ht="9.75" customHeight="1" x14ac:dyDescent="0.2">
      <c r="A21" s="45" t="s">
        <v>31</v>
      </c>
      <c r="B21" s="38" t="s">
        <v>32</v>
      </c>
      <c r="C21" s="39"/>
      <c r="D21" s="46"/>
      <c r="E21" s="39"/>
    </row>
    <row r="22" spans="1:5" ht="9.75" customHeight="1" x14ac:dyDescent="0.2">
      <c r="A22" s="45" t="s">
        <v>33</v>
      </c>
      <c r="B22" s="38" t="s">
        <v>34</v>
      </c>
      <c r="C22" s="39"/>
      <c r="D22" s="46"/>
      <c r="E22" s="39"/>
    </row>
    <row r="23" spans="1:5" ht="9.75" customHeight="1" x14ac:dyDescent="0.2">
      <c r="A23" s="45" t="s">
        <v>35</v>
      </c>
      <c r="B23" s="38" t="s">
        <v>36</v>
      </c>
      <c r="C23" s="39"/>
      <c r="D23" s="46"/>
      <c r="E23" s="39"/>
    </row>
    <row r="24" spans="1:5" ht="9.75" customHeight="1" x14ac:dyDescent="0.2">
      <c r="A24" s="45" t="s">
        <v>37</v>
      </c>
      <c r="B24" s="38" t="s">
        <v>38</v>
      </c>
      <c r="C24" s="39"/>
      <c r="D24" s="46"/>
      <c r="E24" s="39"/>
    </row>
    <row r="25" spans="1:5" ht="9.75" customHeight="1" x14ac:dyDescent="0.2">
      <c r="A25" s="45" t="s">
        <v>39</v>
      </c>
      <c r="B25" s="38" t="s">
        <v>40</v>
      </c>
      <c r="C25" s="39"/>
      <c r="D25" s="46"/>
      <c r="E25" s="39"/>
    </row>
    <row r="26" spans="1:5" ht="9.75" customHeight="1" x14ac:dyDescent="0.2">
      <c r="A26" s="45" t="s">
        <v>41</v>
      </c>
      <c r="B26" s="38" t="s">
        <v>42</v>
      </c>
      <c r="C26" s="39"/>
      <c r="D26" s="46"/>
      <c r="E26" s="39"/>
    </row>
    <row r="27" spans="1:5" ht="9.75" customHeight="1" x14ac:dyDescent="0.2">
      <c r="A27" s="45" t="s">
        <v>43</v>
      </c>
      <c r="B27" s="38" t="s">
        <v>44</v>
      </c>
      <c r="C27" s="39"/>
      <c r="D27" s="46"/>
      <c r="E27" s="39"/>
    </row>
    <row r="28" spans="1:5" ht="9.75" customHeight="1" x14ac:dyDescent="0.2">
      <c r="A28" s="45" t="s">
        <v>45</v>
      </c>
      <c r="B28" s="38" t="s">
        <v>46</v>
      </c>
      <c r="C28" s="39"/>
      <c r="D28" s="46"/>
      <c r="E28" s="39"/>
    </row>
    <row r="29" spans="1:5" ht="9.75" customHeight="1" x14ac:dyDescent="0.2">
      <c r="A29" s="45" t="s">
        <v>47</v>
      </c>
      <c r="B29" s="38" t="s">
        <v>48</v>
      </c>
      <c r="C29" s="39"/>
      <c r="D29" s="46"/>
      <c r="E29" s="39"/>
    </row>
    <row r="30" spans="1:5" ht="9.75" customHeight="1" x14ac:dyDescent="0.2">
      <c r="A30" s="45" t="s">
        <v>49</v>
      </c>
      <c r="B30" s="38" t="s">
        <v>50</v>
      </c>
      <c r="C30" s="39"/>
      <c r="D30" s="46"/>
      <c r="E30" s="39"/>
    </row>
    <row r="31" spans="1:5" ht="9.75" customHeight="1" x14ac:dyDescent="0.2">
      <c r="A31" s="45" t="s">
        <v>51</v>
      </c>
      <c r="B31" s="38" t="s">
        <v>52</v>
      </c>
      <c r="C31" s="39"/>
      <c r="D31" s="46"/>
      <c r="E31" s="39"/>
    </row>
    <row r="32" spans="1:5" ht="9.75" customHeight="1" x14ac:dyDescent="0.2">
      <c r="A32" s="45" t="s">
        <v>53</v>
      </c>
      <c r="B32" s="38" t="s">
        <v>54</v>
      </c>
      <c r="C32" s="39"/>
      <c r="D32" s="46"/>
      <c r="E32" s="39"/>
    </row>
    <row r="33" spans="1:5" s="1" customFormat="1" ht="9.75" customHeight="1" x14ac:dyDescent="0.2">
      <c r="A33" s="47"/>
      <c r="B33" s="38"/>
      <c r="C33" s="38"/>
      <c r="D33" s="37"/>
      <c r="E33" s="38"/>
    </row>
    <row r="34" spans="1:5" s="1" customFormat="1" ht="9.75" customHeight="1" x14ac:dyDescent="0.2">
      <c r="A34" s="47"/>
      <c r="B34" s="38"/>
      <c r="C34" s="38"/>
      <c r="D34" s="37"/>
      <c r="E34" s="38"/>
    </row>
    <row r="35" spans="1:5" ht="9.75" customHeight="1" x14ac:dyDescent="0.2">
      <c r="A35" s="45" t="s">
        <v>55</v>
      </c>
      <c r="B35" s="42" t="s">
        <v>56</v>
      </c>
      <c r="C35" s="39"/>
      <c r="D35" s="46"/>
      <c r="E35" s="39"/>
    </row>
    <row r="36" spans="1:5" ht="9.75" customHeight="1" x14ac:dyDescent="0.2">
      <c r="A36" s="45" t="s">
        <v>57</v>
      </c>
      <c r="B36" s="42" t="s">
        <v>58</v>
      </c>
      <c r="C36" s="39"/>
      <c r="D36" s="46"/>
      <c r="E36" s="39"/>
    </row>
    <row r="37" spans="1:5" ht="9.75" customHeight="1" x14ac:dyDescent="0.2">
      <c r="A37" s="44"/>
      <c r="B37" s="38"/>
      <c r="C37" s="39"/>
      <c r="D37" s="46"/>
      <c r="E37" s="39"/>
    </row>
    <row r="38" spans="1:5" ht="9.75" customHeight="1" x14ac:dyDescent="0.2">
      <c r="A38" s="44"/>
      <c r="B38" s="40" t="s">
        <v>59</v>
      </c>
      <c r="C38" s="39"/>
      <c r="D38" s="46"/>
      <c r="E38" s="39"/>
    </row>
    <row r="39" spans="1:5" ht="9.75" customHeight="1" x14ac:dyDescent="0.2">
      <c r="A39" s="44" t="s">
        <v>60</v>
      </c>
      <c r="B39" s="42" t="s">
        <v>61</v>
      </c>
      <c r="C39" s="39"/>
      <c r="D39" s="46"/>
      <c r="E39" s="39"/>
    </row>
    <row r="40" spans="1:5" ht="9.75" customHeight="1" x14ac:dyDescent="0.2">
      <c r="A40" s="44"/>
      <c r="B40" s="42" t="s">
        <v>62</v>
      </c>
      <c r="C40" s="39"/>
      <c r="D40" s="46"/>
      <c r="E40" s="39"/>
    </row>
    <row r="41" spans="1:5" ht="14.25" customHeight="1" x14ac:dyDescent="0.2">
      <c r="A41" s="44"/>
      <c r="B41" s="43" t="s">
        <v>63</v>
      </c>
      <c r="C41" s="39"/>
      <c r="D41" s="46"/>
      <c r="E41" s="39"/>
    </row>
    <row r="42" spans="1:5" ht="9.75" customHeight="1" x14ac:dyDescent="0.2">
      <c r="A42" s="44"/>
      <c r="B42" s="43" t="s">
        <v>64</v>
      </c>
      <c r="C42" s="39"/>
      <c r="D42" s="46"/>
      <c r="E42" s="39"/>
    </row>
    <row r="43" spans="1:5" ht="9.75" customHeight="1" x14ac:dyDescent="0.2">
      <c r="A43" s="48"/>
      <c r="B43" s="49"/>
      <c r="C43" s="50"/>
      <c r="D43" s="51"/>
      <c r="E43" s="39"/>
    </row>
    <row r="44" spans="1:5" ht="9.75" customHeight="1" x14ac:dyDescent="0.2">
      <c r="A44" s="38"/>
      <c r="B44" s="38"/>
      <c r="C44" s="39"/>
      <c r="D44" s="39"/>
    </row>
    <row r="45" spans="1:5" ht="11.25" x14ac:dyDescent="0.2">
      <c r="A45" s="146" t="s">
        <v>65</v>
      </c>
      <c r="B45" s="146"/>
      <c r="C45" s="146"/>
      <c r="D45" s="146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4"/>
  <sheetViews>
    <sheetView topLeftCell="A96" workbookViewId="0">
      <selection activeCell="C103" sqref="C103"/>
    </sheetView>
  </sheetViews>
  <sheetFormatPr baseColWidth="10" defaultColWidth="14.42578125" defaultRowHeight="15" x14ac:dyDescent="0.25"/>
  <cols>
    <col min="1" max="1" width="10" style="53" customWidth="1"/>
    <col min="2" max="2" width="72.85546875" style="53" customWidth="1"/>
    <col min="3" max="3" width="15.85546875" style="53" customWidth="1"/>
    <col min="4" max="4" width="11.140625" style="53" customWidth="1"/>
    <col min="5" max="5" width="14" style="53" customWidth="1"/>
    <col min="6" max="26" width="9.140625" style="53" customWidth="1"/>
    <col min="27" max="16384" width="14.42578125" style="53"/>
  </cols>
  <sheetData>
    <row r="1" spans="1:5" x14ac:dyDescent="0.25">
      <c r="A1" s="139" t="str">
        <f>'Notas a los Edos Financieros'!A1</f>
        <v>FIDEICOMISO DE INVERSION Y ADMINISTRACION DEL PARQUE GUANAJUATO BICENTENARIO</v>
      </c>
      <c r="B1" s="155"/>
      <c r="C1" s="155"/>
      <c r="D1" s="22" t="s">
        <v>0</v>
      </c>
      <c r="E1" s="35">
        <f>'Notas a los Edos Financieros'!D1</f>
        <v>2026</v>
      </c>
    </row>
    <row r="2" spans="1:5" x14ac:dyDescent="0.25">
      <c r="A2" s="139" t="s">
        <v>66</v>
      </c>
      <c r="B2" s="155"/>
      <c r="C2" s="155"/>
      <c r="D2" s="22" t="s">
        <v>2</v>
      </c>
      <c r="E2" s="35" t="str">
        <f>'Notas a los Edos Financieros'!D2</f>
        <v>Trimestral</v>
      </c>
    </row>
    <row r="3" spans="1:5" x14ac:dyDescent="0.25">
      <c r="A3" s="139" t="str">
        <f>'Notas a los Edos Financieros'!A3</f>
        <v>Del 1 de Enero al 30 de Junio de 2026</v>
      </c>
      <c r="B3" s="155"/>
      <c r="C3" s="155"/>
      <c r="D3" s="22" t="s">
        <v>3</v>
      </c>
      <c r="E3" s="35">
        <f>'Notas a los Edos Financieros'!D3</f>
        <v>2</v>
      </c>
    </row>
    <row r="4" spans="1:5" x14ac:dyDescent="0.25">
      <c r="A4" s="139" t="s">
        <v>4</v>
      </c>
      <c r="B4" s="155"/>
      <c r="C4" s="155"/>
      <c r="D4" s="23"/>
      <c r="E4" s="23"/>
    </row>
    <row r="5" spans="1:5" x14ac:dyDescent="0.25">
      <c r="A5" s="156" t="s">
        <v>67</v>
      </c>
      <c r="B5" s="156"/>
      <c r="C5" s="156"/>
      <c r="D5" s="156"/>
      <c r="E5" s="156"/>
    </row>
    <row r="6" spans="1:5" x14ac:dyDescent="0.25">
      <c r="A6" s="54"/>
      <c r="B6" s="54"/>
      <c r="C6" s="54"/>
      <c r="D6" s="63"/>
      <c r="E6" s="54"/>
    </row>
    <row r="7" spans="1:5" x14ac:dyDescent="0.25">
      <c r="A7" s="141" t="s">
        <v>68</v>
      </c>
      <c r="B7" s="141"/>
      <c r="C7" s="141"/>
      <c r="D7" s="141"/>
      <c r="E7" s="141"/>
    </row>
    <row r="8" spans="1:5" x14ac:dyDescent="0.25">
      <c r="A8" s="58" t="s">
        <v>69</v>
      </c>
      <c r="B8" s="58" t="s">
        <v>70</v>
      </c>
      <c r="C8" s="33" t="s">
        <v>71</v>
      </c>
      <c r="D8" s="64" t="s">
        <v>72</v>
      </c>
      <c r="E8" s="33" t="s">
        <v>73</v>
      </c>
    </row>
    <row r="9" spans="1:5" x14ac:dyDescent="0.2">
      <c r="A9" s="3">
        <v>4000</v>
      </c>
      <c r="B9" s="65" t="s">
        <v>10</v>
      </c>
      <c r="C9" s="76">
        <f>SUM(C10+C57+C69)</f>
        <v>37914326.179999992</v>
      </c>
      <c r="D9" s="77">
        <f>IFERROR(C9/$C$9,"")</f>
        <v>1</v>
      </c>
      <c r="E9" s="78"/>
    </row>
    <row r="10" spans="1:5" x14ac:dyDescent="0.2">
      <c r="A10" s="3">
        <v>4100</v>
      </c>
      <c r="B10" s="65" t="s">
        <v>74</v>
      </c>
      <c r="C10" s="76">
        <f>SUM(C11+C21+C27+C30+C36+C39+C48)</f>
        <v>1885401.26</v>
      </c>
      <c r="D10" s="77">
        <f>IFERROR(C10/$C$36,"")</f>
        <v>1</v>
      </c>
      <c r="E10" s="78"/>
    </row>
    <row r="11" spans="1:5" x14ac:dyDescent="0.2">
      <c r="A11" s="3">
        <v>4110</v>
      </c>
      <c r="B11" s="65" t="s">
        <v>75</v>
      </c>
      <c r="C11" s="76">
        <f>SUM(C12:C20)</f>
        <v>0</v>
      </c>
      <c r="D11" s="79"/>
      <c r="E11" s="78"/>
    </row>
    <row r="12" spans="1:5" x14ac:dyDescent="0.2">
      <c r="A12" s="4">
        <v>4111</v>
      </c>
      <c r="B12" s="59" t="s">
        <v>76</v>
      </c>
      <c r="C12" s="80">
        <v>0</v>
      </c>
      <c r="D12" s="81"/>
      <c r="E12" s="78"/>
    </row>
    <row r="13" spans="1:5" x14ac:dyDescent="0.2">
      <c r="A13" s="4">
        <v>4112</v>
      </c>
      <c r="B13" s="59" t="s">
        <v>77</v>
      </c>
      <c r="C13" s="80">
        <v>0</v>
      </c>
      <c r="D13" s="81"/>
      <c r="E13" s="78"/>
    </row>
    <row r="14" spans="1:5" x14ac:dyDescent="0.2">
      <c r="A14" s="4">
        <v>4113</v>
      </c>
      <c r="B14" s="59" t="s">
        <v>78</v>
      </c>
      <c r="C14" s="80">
        <v>0</v>
      </c>
      <c r="D14" s="81"/>
      <c r="E14" s="78"/>
    </row>
    <row r="15" spans="1:5" x14ac:dyDescent="0.2">
      <c r="A15" s="4">
        <v>4114</v>
      </c>
      <c r="B15" s="59" t="s">
        <v>79</v>
      </c>
      <c r="C15" s="80">
        <v>0</v>
      </c>
      <c r="D15" s="81"/>
      <c r="E15" s="78"/>
    </row>
    <row r="16" spans="1:5" x14ac:dyDescent="0.2">
      <c r="A16" s="4">
        <v>4115</v>
      </c>
      <c r="B16" s="59" t="s">
        <v>80</v>
      </c>
      <c r="C16" s="80">
        <v>0</v>
      </c>
      <c r="D16" s="81"/>
      <c r="E16" s="78"/>
    </row>
    <row r="17" spans="1:5" x14ac:dyDescent="0.2">
      <c r="A17" s="4">
        <v>4116</v>
      </c>
      <c r="B17" s="59" t="s">
        <v>81</v>
      </c>
      <c r="C17" s="80">
        <v>0</v>
      </c>
      <c r="D17" s="81"/>
      <c r="E17" s="78"/>
    </row>
    <row r="18" spans="1:5" x14ac:dyDescent="0.2">
      <c r="A18" s="4">
        <v>4117</v>
      </c>
      <c r="B18" s="59" t="s">
        <v>82</v>
      </c>
      <c r="C18" s="80">
        <v>0</v>
      </c>
      <c r="D18" s="81"/>
      <c r="E18" s="78"/>
    </row>
    <row r="19" spans="1:5" ht="22.5" x14ac:dyDescent="0.2">
      <c r="A19" s="4">
        <v>4118</v>
      </c>
      <c r="B19" s="66" t="s">
        <v>83</v>
      </c>
      <c r="C19" s="80">
        <v>0</v>
      </c>
      <c r="D19" s="82"/>
      <c r="E19" s="78"/>
    </row>
    <row r="20" spans="1:5" x14ac:dyDescent="0.2">
      <c r="A20" s="4">
        <v>4119</v>
      </c>
      <c r="B20" s="59" t="s">
        <v>84</v>
      </c>
      <c r="C20" s="80">
        <v>0</v>
      </c>
      <c r="D20" s="81"/>
      <c r="E20" s="78"/>
    </row>
    <row r="21" spans="1:5" x14ac:dyDescent="0.2">
      <c r="A21" s="3">
        <v>4120</v>
      </c>
      <c r="B21" s="65" t="s">
        <v>85</v>
      </c>
      <c r="C21" s="76">
        <f>SUM(C22:C26)</f>
        <v>0</v>
      </c>
      <c r="D21" s="79"/>
      <c r="E21" s="78"/>
    </row>
    <row r="22" spans="1:5" x14ac:dyDescent="0.2">
      <c r="A22" s="4">
        <v>4121</v>
      </c>
      <c r="B22" s="59" t="s">
        <v>86</v>
      </c>
      <c r="C22" s="80">
        <v>0</v>
      </c>
      <c r="D22" s="81"/>
      <c r="E22" s="78"/>
    </row>
    <row r="23" spans="1:5" x14ac:dyDescent="0.2">
      <c r="A23" s="4">
        <v>4122</v>
      </c>
      <c r="B23" s="59" t="s">
        <v>87</v>
      </c>
      <c r="C23" s="80">
        <v>0</v>
      </c>
      <c r="D23" s="81"/>
      <c r="E23" s="78"/>
    </row>
    <row r="24" spans="1:5" x14ac:dyDescent="0.2">
      <c r="A24" s="4">
        <v>4123</v>
      </c>
      <c r="B24" s="59" t="s">
        <v>88</v>
      </c>
      <c r="C24" s="80">
        <v>0</v>
      </c>
      <c r="D24" s="81"/>
      <c r="E24" s="78"/>
    </row>
    <row r="25" spans="1:5" x14ac:dyDescent="0.2">
      <c r="A25" s="4">
        <v>4124</v>
      </c>
      <c r="B25" s="59" t="s">
        <v>89</v>
      </c>
      <c r="C25" s="80">
        <v>0</v>
      </c>
      <c r="D25" s="81"/>
      <c r="E25" s="78"/>
    </row>
    <row r="26" spans="1:5" x14ac:dyDescent="0.2">
      <c r="A26" s="4">
        <v>4129</v>
      </c>
      <c r="B26" s="59" t="s">
        <v>90</v>
      </c>
      <c r="C26" s="80">
        <v>0</v>
      </c>
      <c r="D26" s="81"/>
      <c r="E26" s="78"/>
    </row>
    <row r="27" spans="1:5" x14ac:dyDescent="0.2">
      <c r="A27" s="3">
        <v>4130</v>
      </c>
      <c r="B27" s="65" t="s">
        <v>91</v>
      </c>
      <c r="C27" s="76">
        <f>SUM(C28:C29)</f>
        <v>0</v>
      </c>
      <c r="D27" s="79"/>
      <c r="E27" s="78"/>
    </row>
    <row r="28" spans="1:5" x14ac:dyDescent="0.2">
      <c r="A28" s="4">
        <v>4131</v>
      </c>
      <c r="B28" s="59" t="s">
        <v>92</v>
      </c>
      <c r="C28" s="80">
        <v>0</v>
      </c>
      <c r="D28" s="81"/>
      <c r="E28" s="78"/>
    </row>
    <row r="29" spans="1:5" ht="22.5" x14ac:dyDescent="0.2">
      <c r="A29" s="4">
        <v>4132</v>
      </c>
      <c r="B29" s="66" t="s">
        <v>93</v>
      </c>
      <c r="C29" s="80">
        <v>0</v>
      </c>
      <c r="D29" s="82"/>
      <c r="E29" s="78"/>
    </row>
    <row r="30" spans="1:5" x14ac:dyDescent="0.2">
      <c r="A30" s="3">
        <v>4140</v>
      </c>
      <c r="B30" s="65" t="s">
        <v>94</v>
      </c>
      <c r="C30" s="76">
        <f>SUM(C31:C35)</f>
        <v>0</v>
      </c>
      <c r="D30" s="79"/>
      <c r="E30" s="78"/>
    </row>
    <row r="31" spans="1:5" x14ac:dyDescent="0.2">
      <c r="A31" s="4">
        <v>4141</v>
      </c>
      <c r="B31" s="59" t="s">
        <v>95</v>
      </c>
      <c r="C31" s="80">
        <v>0</v>
      </c>
      <c r="D31" s="81"/>
      <c r="E31" s="78"/>
    </row>
    <row r="32" spans="1:5" x14ac:dyDescent="0.2">
      <c r="A32" s="4">
        <v>4143</v>
      </c>
      <c r="B32" s="59" t="s">
        <v>96</v>
      </c>
      <c r="C32" s="80">
        <v>0</v>
      </c>
      <c r="D32" s="81"/>
      <c r="E32" s="78"/>
    </row>
    <row r="33" spans="1:5" x14ac:dyDescent="0.2">
      <c r="A33" s="4">
        <v>4144</v>
      </c>
      <c r="B33" s="59" t="s">
        <v>97</v>
      </c>
      <c r="C33" s="80">
        <v>0</v>
      </c>
      <c r="D33" s="81"/>
      <c r="E33" s="78"/>
    </row>
    <row r="34" spans="1:5" ht="22.5" x14ac:dyDescent="0.2">
      <c r="A34" s="4">
        <v>4145</v>
      </c>
      <c r="B34" s="66" t="s">
        <v>98</v>
      </c>
      <c r="C34" s="80">
        <v>0</v>
      </c>
      <c r="D34" s="82"/>
      <c r="E34" s="78"/>
    </row>
    <row r="35" spans="1:5" x14ac:dyDescent="0.2">
      <c r="A35" s="4">
        <v>4149</v>
      </c>
      <c r="B35" s="59" t="s">
        <v>99</v>
      </c>
      <c r="C35" s="80">
        <v>0</v>
      </c>
      <c r="D35" s="81"/>
      <c r="E35" s="78"/>
    </row>
    <row r="36" spans="1:5" x14ac:dyDescent="0.2">
      <c r="A36" s="3">
        <v>4150</v>
      </c>
      <c r="B36" s="65" t="s">
        <v>100</v>
      </c>
      <c r="C36" s="76">
        <f>SUM(C37:C38)</f>
        <v>1885401.26</v>
      </c>
      <c r="D36" s="77">
        <f t="shared" ref="D36:D37" si="0">IFERROR(C36/$C$36,"")</f>
        <v>1</v>
      </c>
      <c r="E36" s="78"/>
    </row>
    <row r="37" spans="1:5" x14ac:dyDescent="0.2">
      <c r="A37" s="4">
        <v>4151</v>
      </c>
      <c r="B37" s="59" t="s">
        <v>100</v>
      </c>
      <c r="C37" s="83">
        <v>1885401.26</v>
      </c>
      <c r="D37" s="77">
        <f t="shared" si="0"/>
        <v>1</v>
      </c>
      <c r="E37" s="78"/>
    </row>
    <row r="38" spans="1:5" ht="22.5" x14ac:dyDescent="0.2">
      <c r="A38" s="4">
        <v>4154</v>
      </c>
      <c r="B38" s="66" t="s">
        <v>101</v>
      </c>
      <c r="C38" s="80">
        <v>0</v>
      </c>
      <c r="D38" s="82"/>
      <c r="E38" s="78"/>
    </row>
    <row r="39" spans="1:5" x14ac:dyDescent="0.2">
      <c r="A39" s="3">
        <v>4160</v>
      </c>
      <c r="B39" s="65" t="s">
        <v>102</v>
      </c>
      <c r="C39" s="76">
        <f>SUM(C40:C47)</f>
        <v>0</v>
      </c>
      <c r="D39" s="79"/>
      <c r="E39" s="78"/>
    </row>
    <row r="40" spans="1:5" x14ac:dyDescent="0.2">
      <c r="A40" s="4">
        <v>4161</v>
      </c>
      <c r="B40" s="59" t="s">
        <v>103</v>
      </c>
      <c r="C40" s="80">
        <v>0</v>
      </c>
      <c r="D40" s="81"/>
      <c r="E40" s="78"/>
    </row>
    <row r="41" spans="1:5" x14ac:dyDescent="0.2">
      <c r="A41" s="4">
        <v>4162</v>
      </c>
      <c r="B41" s="59" t="s">
        <v>104</v>
      </c>
      <c r="C41" s="80">
        <v>0</v>
      </c>
      <c r="D41" s="81"/>
      <c r="E41" s="78"/>
    </row>
    <row r="42" spans="1:5" x14ac:dyDescent="0.2">
      <c r="A42" s="4">
        <v>4163</v>
      </c>
      <c r="B42" s="59" t="s">
        <v>105</v>
      </c>
      <c r="C42" s="80">
        <v>0</v>
      </c>
      <c r="D42" s="81"/>
      <c r="E42" s="78"/>
    </row>
    <row r="43" spans="1:5" x14ac:dyDescent="0.2">
      <c r="A43" s="4">
        <v>4164</v>
      </c>
      <c r="B43" s="59" t="s">
        <v>106</v>
      </c>
      <c r="C43" s="80">
        <v>0</v>
      </c>
      <c r="D43" s="81"/>
      <c r="E43" s="78"/>
    </row>
    <row r="44" spans="1:5" x14ac:dyDescent="0.2">
      <c r="A44" s="4">
        <v>4165</v>
      </c>
      <c r="B44" s="59" t="s">
        <v>107</v>
      </c>
      <c r="C44" s="80">
        <v>0</v>
      </c>
      <c r="D44" s="81"/>
      <c r="E44" s="78"/>
    </row>
    <row r="45" spans="1:5" ht="22.5" x14ac:dyDescent="0.2">
      <c r="A45" s="4">
        <v>4166</v>
      </c>
      <c r="B45" s="66" t="s">
        <v>108</v>
      </c>
      <c r="C45" s="80">
        <v>0</v>
      </c>
      <c r="D45" s="82"/>
      <c r="E45" s="78"/>
    </row>
    <row r="46" spans="1:5" x14ac:dyDescent="0.2">
      <c r="A46" s="4">
        <v>4168</v>
      </c>
      <c r="B46" s="59" t="s">
        <v>109</v>
      </c>
      <c r="C46" s="80">
        <v>0</v>
      </c>
      <c r="D46" s="81"/>
      <c r="E46" s="78"/>
    </row>
    <row r="47" spans="1:5" x14ac:dyDescent="0.2">
      <c r="A47" s="4">
        <v>4169</v>
      </c>
      <c r="B47" s="59" t="s">
        <v>110</v>
      </c>
      <c r="C47" s="80">
        <v>0</v>
      </c>
      <c r="D47" s="81"/>
      <c r="E47" s="78"/>
    </row>
    <row r="48" spans="1:5" x14ac:dyDescent="0.2">
      <c r="A48" s="3">
        <v>4170</v>
      </c>
      <c r="B48" s="65" t="s">
        <v>111</v>
      </c>
      <c r="C48" s="76">
        <f>SUM(C49:C56)</f>
        <v>0</v>
      </c>
      <c r="D48" s="79"/>
      <c r="E48" s="78"/>
    </row>
    <row r="49" spans="1:5" x14ac:dyDescent="0.2">
      <c r="A49" s="4">
        <v>4171</v>
      </c>
      <c r="B49" s="59" t="s">
        <v>112</v>
      </c>
      <c r="C49" s="80">
        <v>0</v>
      </c>
      <c r="D49" s="81"/>
      <c r="E49" s="78"/>
    </row>
    <row r="50" spans="1:5" x14ac:dyDescent="0.2">
      <c r="A50" s="4">
        <v>4172</v>
      </c>
      <c r="B50" s="59" t="s">
        <v>113</v>
      </c>
      <c r="C50" s="80">
        <v>0</v>
      </c>
      <c r="D50" s="81"/>
      <c r="E50" s="78"/>
    </row>
    <row r="51" spans="1:5" ht="22.5" x14ac:dyDescent="0.2">
      <c r="A51" s="4">
        <v>4173</v>
      </c>
      <c r="B51" s="66" t="s">
        <v>114</v>
      </c>
      <c r="C51" s="80">
        <v>0</v>
      </c>
      <c r="D51" s="82"/>
      <c r="E51" s="78"/>
    </row>
    <row r="52" spans="1:5" ht="22.5" x14ac:dyDescent="0.2">
      <c r="A52" s="4">
        <v>4174</v>
      </c>
      <c r="B52" s="66" t="s">
        <v>115</v>
      </c>
      <c r="C52" s="80">
        <v>0</v>
      </c>
      <c r="D52" s="82"/>
      <c r="E52" s="78"/>
    </row>
    <row r="53" spans="1:5" ht="22.5" x14ac:dyDescent="0.2">
      <c r="A53" s="4">
        <v>4175</v>
      </c>
      <c r="B53" s="66" t="s">
        <v>116</v>
      </c>
      <c r="C53" s="80">
        <v>0</v>
      </c>
      <c r="D53" s="82"/>
      <c r="E53" s="78"/>
    </row>
    <row r="54" spans="1:5" ht="22.5" x14ac:dyDescent="0.2">
      <c r="A54" s="4">
        <v>4176</v>
      </c>
      <c r="B54" s="66" t="s">
        <v>117</v>
      </c>
      <c r="C54" s="80">
        <v>0</v>
      </c>
      <c r="D54" s="82"/>
      <c r="E54" s="78"/>
    </row>
    <row r="55" spans="1:5" ht="22.5" x14ac:dyDescent="0.2">
      <c r="A55" s="4">
        <v>4177</v>
      </c>
      <c r="B55" s="66" t="s">
        <v>118</v>
      </c>
      <c r="C55" s="80">
        <v>0</v>
      </c>
      <c r="D55" s="82"/>
      <c r="E55" s="78"/>
    </row>
    <row r="56" spans="1:5" ht="22.5" x14ac:dyDescent="0.2">
      <c r="A56" s="4">
        <v>4178</v>
      </c>
      <c r="B56" s="66" t="s">
        <v>119</v>
      </c>
      <c r="C56" s="80">
        <v>0</v>
      </c>
      <c r="D56" s="82"/>
      <c r="E56" s="78"/>
    </row>
    <row r="57" spans="1:5" ht="33.75" x14ac:dyDescent="0.2">
      <c r="A57" s="3">
        <v>4200</v>
      </c>
      <c r="B57" s="67" t="s">
        <v>120</v>
      </c>
      <c r="C57" s="76">
        <f>+C58+C64</f>
        <v>35183299.009999998</v>
      </c>
      <c r="D57" s="77">
        <f t="shared" ref="D57:D59" si="1">IFERROR(C57/$C$58,"")</f>
        <v>1</v>
      </c>
      <c r="E57" s="78"/>
    </row>
    <row r="58" spans="1:5" ht="22.5" x14ac:dyDescent="0.2">
      <c r="A58" s="3">
        <v>4210</v>
      </c>
      <c r="B58" s="67" t="s">
        <v>121</v>
      </c>
      <c r="C58" s="76">
        <f>SUM(C59:C63)</f>
        <v>35183299.009999998</v>
      </c>
      <c r="D58" s="77">
        <f t="shared" si="1"/>
        <v>1</v>
      </c>
      <c r="E58" s="78"/>
    </row>
    <row r="59" spans="1:5" x14ac:dyDescent="0.2">
      <c r="A59" s="4">
        <v>4211</v>
      </c>
      <c r="B59" s="59" t="s">
        <v>122</v>
      </c>
      <c r="C59" s="80">
        <v>35183299.009999998</v>
      </c>
      <c r="D59" s="77">
        <f t="shared" si="1"/>
        <v>1</v>
      </c>
      <c r="E59" s="78"/>
    </row>
    <row r="60" spans="1:5" x14ac:dyDescent="0.2">
      <c r="A60" s="4">
        <v>4212</v>
      </c>
      <c r="B60" s="59" t="s">
        <v>123</v>
      </c>
      <c r="C60" s="80">
        <v>0</v>
      </c>
      <c r="D60" s="81"/>
      <c r="E60" s="78"/>
    </row>
    <row r="61" spans="1:5" x14ac:dyDescent="0.2">
      <c r="A61" s="4">
        <v>4213</v>
      </c>
      <c r="B61" s="59" t="s">
        <v>124</v>
      </c>
      <c r="C61" s="80">
        <v>0</v>
      </c>
      <c r="D61" s="81"/>
      <c r="E61" s="78"/>
    </row>
    <row r="62" spans="1:5" x14ac:dyDescent="0.2">
      <c r="A62" s="4">
        <v>4214</v>
      </c>
      <c r="B62" s="59" t="s">
        <v>125</v>
      </c>
      <c r="C62" s="80">
        <v>0</v>
      </c>
      <c r="D62" s="81"/>
      <c r="E62" s="78"/>
    </row>
    <row r="63" spans="1:5" x14ac:dyDescent="0.2">
      <c r="A63" s="4">
        <v>4215</v>
      </c>
      <c r="B63" s="59" t="s">
        <v>126</v>
      </c>
      <c r="C63" s="80">
        <v>0</v>
      </c>
      <c r="D63" s="81"/>
      <c r="E63" s="78"/>
    </row>
    <row r="64" spans="1:5" x14ac:dyDescent="0.2">
      <c r="A64" s="3">
        <v>4220</v>
      </c>
      <c r="B64" s="65" t="s">
        <v>127</v>
      </c>
      <c r="C64" s="76">
        <f>SUM(C65:C68)</f>
        <v>0</v>
      </c>
      <c r="D64" s="79"/>
      <c r="E64" s="78"/>
    </row>
    <row r="65" spans="1:5" x14ac:dyDescent="0.2">
      <c r="A65" s="4">
        <v>4221</v>
      </c>
      <c r="B65" s="59" t="s">
        <v>128</v>
      </c>
      <c r="C65" s="80">
        <v>0</v>
      </c>
      <c r="D65" s="81"/>
      <c r="E65" s="78"/>
    </row>
    <row r="66" spans="1:5" x14ac:dyDescent="0.2">
      <c r="A66" s="4">
        <v>4223</v>
      </c>
      <c r="B66" s="59" t="s">
        <v>129</v>
      </c>
      <c r="C66" s="80">
        <v>0</v>
      </c>
      <c r="D66" s="81"/>
      <c r="E66" s="78"/>
    </row>
    <row r="67" spans="1:5" x14ac:dyDescent="0.2">
      <c r="A67" s="4">
        <v>4225</v>
      </c>
      <c r="B67" s="59" t="s">
        <v>130</v>
      </c>
      <c r="C67" s="80">
        <v>0</v>
      </c>
      <c r="D67" s="81"/>
      <c r="E67" s="78"/>
    </row>
    <row r="68" spans="1:5" x14ac:dyDescent="0.2">
      <c r="A68" s="4">
        <v>4227</v>
      </c>
      <c r="B68" s="59" t="s">
        <v>131</v>
      </c>
      <c r="C68" s="80">
        <v>0</v>
      </c>
      <c r="D68" s="81"/>
      <c r="E68" s="78"/>
    </row>
    <row r="69" spans="1:5" x14ac:dyDescent="0.2">
      <c r="A69" s="3">
        <v>4300</v>
      </c>
      <c r="B69" s="65" t="s">
        <v>132</v>
      </c>
      <c r="C69" s="76">
        <f>C70+C73+C79+C81+C83</f>
        <v>845625.91</v>
      </c>
      <c r="D69" s="77">
        <f t="shared" ref="D69:D71" si="2">IFERROR(C69/$C$70,"")</f>
        <v>1</v>
      </c>
      <c r="E69" s="78"/>
    </row>
    <row r="70" spans="1:5" x14ac:dyDescent="0.2">
      <c r="A70" s="3">
        <v>4310</v>
      </c>
      <c r="B70" s="65" t="s">
        <v>133</v>
      </c>
      <c r="C70" s="76">
        <f>SUM(C71:C72)</f>
        <v>845625.91</v>
      </c>
      <c r="D70" s="77">
        <f t="shared" si="2"/>
        <v>1</v>
      </c>
      <c r="E70" s="78"/>
    </row>
    <row r="71" spans="1:5" x14ac:dyDescent="0.2">
      <c r="A71" s="4">
        <v>4311</v>
      </c>
      <c r="B71" s="59" t="s">
        <v>134</v>
      </c>
      <c r="C71" s="80">
        <v>845625.91</v>
      </c>
      <c r="D71" s="77">
        <f t="shared" si="2"/>
        <v>1</v>
      </c>
      <c r="E71" s="78"/>
    </row>
    <row r="72" spans="1:5" x14ac:dyDescent="0.2">
      <c r="A72" s="4">
        <v>4319</v>
      </c>
      <c r="B72" s="59" t="s">
        <v>135</v>
      </c>
      <c r="C72" s="80">
        <v>0</v>
      </c>
      <c r="D72" s="81"/>
      <c r="E72" s="78"/>
    </row>
    <row r="73" spans="1:5" x14ac:dyDescent="0.2">
      <c r="A73" s="3">
        <v>4320</v>
      </c>
      <c r="B73" s="65" t="s">
        <v>136</v>
      </c>
      <c r="C73" s="76">
        <f>SUM(C74:C78)</f>
        <v>0</v>
      </c>
      <c r="D73" s="79"/>
      <c r="E73" s="78"/>
    </row>
    <row r="74" spans="1:5" x14ac:dyDescent="0.2">
      <c r="A74" s="4">
        <v>4321</v>
      </c>
      <c r="B74" s="59" t="s">
        <v>137</v>
      </c>
      <c r="C74" s="80">
        <v>0</v>
      </c>
      <c r="D74" s="81"/>
      <c r="E74" s="78"/>
    </row>
    <row r="75" spans="1:5" x14ac:dyDescent="0.2">
      <c r="A75" s="4">
        <v>4322</v>
      </c>
      <c r="B75" s="59" t="s">
        <v>138</v>
      </c>
      <c r="C75" s="80">
        <v>0</v>
      </c>
      <c r="D75" s="81"/>
      <c r="E75" s="78"/>
    </row>
    <row r="76" spans="1:5" x14ac:dyDescent="0.2">
      <c r="A76" s="4">
        <v>4323</v>
      </c>
      <c r="B76" s="59" t="s">
        <v>139</v>
      </c>
      <c r="C76" s="80">
        <v>0</v>
      </c>
      <c r="D76" s="81"/>
      <c r="E76" s="78"/>
    </row>
    <row r="77" spans="1:5" x14ac:dyDescent="0.2">
      <c r="A77" s="4">
        <v>4324</v>
      </c>
      <c r="B77" s="59" t="s">
        <v>140</v>
      </c>
      <c r="C77" s="80">
        <v>0</v>
      </c>
      <c r="D77" s="81"/>
      <c r="E77" s="78"/>
    </row>
    <row r="78" spans="1:5" x14ac:dyDescent="0.2">
      <c r="A78" s="4">
        <v>4325</v>
      </c>
      <c r="B78" s="59" t="s">
        <v>141</v>
      </c>
      <c r="C78" s="80">
        <v>0</v>
      </c>
      <c r="D78" s="81"/>
      <c r="E78" s="78"/>
    </row>
    <row r="79" spans="1:5" x14ac:dyDescent="0.2">
      <c r="A79" s="3">
        <v>4330</v>
      </c>
      <c r="B79" s="65" t="s">
        <v>142</v>
      </c>
      <c r="C79" s="76">
        <f>SUM(C80)</f>
        <v>0</v>
      </c>
      <c r="D79" s="79"/>
      <c r="E79" s="78"/>
    </row>
    <row r="80" spans="1:5" x14ac:dyDescent="0.2">
      <c r="A80" s="4">
        <v>4331</v>
      </c>
      <c r="B80" s="59" t="s">
        <v>142</v>
      </c>
      <c r="C80" s="80">
        <v>0</v>
      </c>
      <c r="D80" s="81"/>
      <c r="E80" s="78"/>
    </row>
    <row r="81" spans="1:5" x14ac:dyDescent="0.2">
      <c r="A81" s="3">
        <v>4340</v>
      </c>
      <c r="B81" s="65" t="s">
        <v>143</v>
      </c>
      <c r="C81" s="76">
        <f>SUM(C82)</f>
        <v>0</v>
      </c>
      <c r="D81" s="79"/>
      <c r="E81" s="78"/>
    </row>
    <row r="82" spans="1:5" x14ac:dyDescent="0.2">
      <c r="A82" s="4">
        <v>4341</v>
      </c>
      <c r="B82" s="59" t="s">
        <v>143</v>
      </c>
      <c r="C82" s="80">
        <v>0</v>
      </c>
      <c r="D82" s="81"/>
      <c r="E82" s="78"/>
    </row>
    <row r="83" spans="1:5" x14ac:dyDescent="0.2">
      <c r="A83" s="3">
        <v>4390</v>
      </c>
      <c r="B83" s="65" t="s">
        <v>144</v>
      </c>
      <c r="C83" s="76">
        <f>SUM(C84:C90)</f>
        <v>0</v>
      </c>
      <c r="D83" s="79"/>
      <c r="E83" s="78"/>
    </row>
    <row r="84" spans="1:5" x14ac:dyDescent="0.2">
      <c r="A84" s="4">
        <v>4392</v>
      </c>
      <c r="B84" s="59" t="s">
        <v>145</v>
      </c>
      <c r="C84" s="80">
        <v>0</v>
      </c>
      <c r="D84" s="81"/>
      <c r="E84" s="78"/>
    </row>
    <row r="85" spans="1:5" x14ac:dyDescent="0.2">
      <c r="A85" s="4">
        <v>4393</v>
      </c>
      <c r="B85" s="59" t="s">
        <v>146</v>
      </c>
      <c r="C85" s="80">
        <v>0</v>
      </c>
      <c r="D85" s="81"/>
      <c r="E85" s="78"/>
    </row>
    <row r="86" spans="1:5" x14ac:dyDescent="0.2">
      <c r="A86" s="4">
        <v>4394</v>
      </c>
      <c r="B86" s="59" t="s">
        <v>147</v>
      </c>
      <c r="C86" s="80">
        <v>0</v>
      </c>
      <c r="D86" s="81"/>
      <c r="E86" s="78"/>
    </row>
    <row r="87" spans="1:5" x14ac:dyDescent="0.2">
      <c r="A87" s="4">
        <v>4395</v>
      </c>
      <c r="B87" s="59" t="s">
        <v>148</v>
      </c>
      <c r="C87" s="80">
        <v>0</v>
      </c>
      <c r="D87" s="81"/>
      <c r="E87" s="78"/>
    </row>
    <row r="88" spans="1:5" x14ac:dyDescent="0.2">
      <c r="A88" s="4">
        <v>4396</v>
      </c>
      <c r="B88" s="59" t="s">
        <v>149</v>
      </c>
      <c r="C88" s="80">
        <v>0</v>
      </c>
      <c r="D88" s="81"/>
      <c r="E88" s="78"/>
    </row>
    <row r="89" spans="1:5" x14ac:dyDescent="0.2">
      <c r="A89" s="4">
        <v>4397</v>
      </c>
      <c r="B89" s="59" t="s">
        <v>150</v>
      </c>
      <c r="C89" s="80">
        <v>0</v>
      </c>
      <c r="D89" s="81"/>
      <c r="E89" s="78"/>
    </row>
    <row r="90" spans="1:5" x14ac:dyDescent="0.2">
      <c r="A90" s="4">
        <v>4399</v>
      </c>
      <c r="B90" s="59" t="s">
        <v>144</v>
      </c>
      <c r="C90" s="80">
        <v>0</v>
      </c>
      <c r="D90" s="81"/>
      <c r="E90" s="78"/>
    </row>
    <row r="91" spans="1:5" x14ac:dyDescent="0.25">
      <c r="A91" s="54"/>
      <c r="B91" s="54"/>
      <c r="C91" s="54"/>
      <c r="D91" s="63"/>
      <c r="E91" s="54"/>
    </row>
    <row r="92" spans="1:5" x14ac:dyDescent="0.25">
      <c r="A92" s="141" t="s">
        <v>151</v>
      </c>
      <c r="B92" s="141"/>
      <c r="C92" s="141"/>
      <c r="D92" s="141"/>
      <c r="E92" s="141"/>
    </row>
    <row r="93" spans="1:5" x14ac:dyDescent="0.25">
      <c r="A93" s="58" t="s">
        <v>69</v>
      </c>
      <c r="B93" s="58" t="s">
        <v>70</v>
      </c>
      <c r="C93" s="33" t="s">
        <v>71</v>
      </c>
      <c r="D93" s="64" t="s">
        <v>72</v>
      </c>
      <c r="E93" s="33" t="s">
        <v>73</v>
      </c>
    </row>
    <row r="94" spans="1:5" x14ac:dyDescent="0.2">
      <c r="A94" s="3">
        <v>5000</v>
      </c>
      <c r="B94" s="65" t="s">
        <v>12</v>
      </c>
      <c r="C94" s="76">
        <f>C95+C123+C156+C166+C181+C210</f>
        <v>22657629.600000001</v>
      </c>
      <c r="D94" s="77">
        <f>IFERROR(C94/$C$94,"")</f>
        <v>1</v>
      </c>
      <c r="E94" s="84"/>
    </row>
    <row r="95" spans="1:5" x14ac:dyDescent="0.2">
      <c r="A95" s="3">
        <v>5100</v>
      </c>
      <c r="B95" s="65" t="s">
        <v>152</v>
      </c>
      <c r="C95" s="76">
        <f>C96+C103+C113</f>
        <v>22657629.600000001</v>
      </c>
      <c r="D95" s="77">
        <f>IFERROR(C95/$C$94,"")</f>
        <v>1</v>
      </c>
      <c r="E95" s="84"/>
    </row>
    <row r="96" spans="1:5" x14ac:dyDescent="0.2">
      <c r="A96" s="3">
        <v>5110</v>
      </c>
      <c r="B96" s="65" t="s">
        <v>153</v>
      </c>
      <c r="C96" s="76">
        <f>SUM(C97:C102)</f>
        <v>6014030.96</v>
      </c>
      <c r="D96" s="77">
        <f t="shared" ref="D96" si="3">IFERROR(C96/$C$96,"")</f>
        <v>1</v>
      </c>
      <c r="E96" s="84"/>
    </row>
    <row r="97" spans="1:5" x14ac:dyDescent="0.2">
      <c r="A97" s="4">
        <v>5111</v>
      </c>
      <c r="B97" s="59" t="s">
        <v>154</v>
      </c>
      <c r="C97" s="80">
        <v>0</v>
      </c>
      <c r="D97" s="81"/>
      <c r="E97" s="84"/>
    </row>
    <row r="98" spans="1:5" x14ac:dyDescent="0.2">
      <c r="A98" s="4">
        <v>5112</v>
      </c>
      <c r="B98" s="59" t="s">
        <v>155</v>
      </c>
      <c r="C98" s="80">
        <v>5735497.8200000003</v>
      </c>
      <c r="D98" s="77">
        <f t="shared" ref="D98:D102" si="4">IFERROR(C98/$C$96,"")</f>
        <v>0.95368611471198683</v>
      </c>
      <c r="E98" s="84"/>
    </row>
    <row r="99" spans="1:5" x14ac:dyDescent="0.2">
      <c r="A99" s="4">
        <v>5113</v>
      </c>
      <c r="B99" s="59" t="s">
        <v>156</v>
      </c>
      <c r="C99" s="80">
        <v>0</v>
      </c>
      <c r="D99" s="77">
        <f t="shared" si="4"/>
        <v>0</v>
      </c>
      <c r="E99" s="84"/>
    </row>
    <row r="100" spans="1:5" x14ac:dyDescent="0.2">
      <c r="A100" s="4">
        <v>5114</v>
      </c>
      <c r="B100" s="59" t="s">
        <v>157</v>
      </c>
      <c r="C100" s="80">
        <v>0</v>
      </c>
      <c r="D100" s="77">
        <f t="shared" si="4"/>
        <v>0</v>
      </c>
      <c r="E100" s="84"/>
    </row>
    <row r="101" spans="1:5" x14ac:dyDescent="0.2">
      <c r="A101" s="4">
        <v>5115</v>
      </c>
      <c r="B101" s="59" t="s">
        <v>158</v>
      </c>
      <c r="C101" s="80">
        <v>278533.14</v>
      </c>
      <c r="D101" s="77">
        <f t="shared" si="4"/>
        <v>4.6313885288013217E-2</v>
      </c>
      <c r="E101" s="84"/>
    </row>
    <row r="102" spans="1:5" x14ac:dyDescent="0.2">
      <c r="A102" s="4">
        <v>5116</v>
      </c>
      <c r="B102" s="59" t="s">
        <v>159</v>
      </c>
      <c r="C102" s="80">
        <v>0</v>
      </c>
      <c r="D102" s="77">
        <f t="shared" si="4"/>
        <v>0</v>
      </c>
      <c r="E102" s="84"/>
    </row>
    <row r="103" spans="1:5" x14ac:dyDescent="0.2">
      <c r="A103" s="3">
        <v>5120</v>
      </c>
      <c r="B103" s="65" t="s">
        <v>160</v>
      </c>
      <c r="C103" s="76">
        <f>SUM(C104:C112)</f>
        <v>445733.69</v>
      </c>
      <c r="D103" s="77">
        <f t="shared" ref="D103:D104" si="5">IFERROR(C103/$C$103,"")</f>
        <v>1</v>
      </c>
      <c r="E103" s="84"/>
    </row>
    <row r="104" spans="1:5" x14ac:dyDescent="0.2">
      <c r="A104" s="4">
        <v>5121</v>
      </c>
      <c r="B104" s="59" t="s">
        <v>161</v>
      </c>
      <c r="C104" s="80">
        <v>153364.35999999999</v>
      </c>
      <c r="D104" s="77">
        <f t="shared" si="5"/>
        <v>0.34407172587739548</v>
      </c>
      <c r="E104" s="84"/>
    </row>
    <row r="105" spans="1:5" x14ac:dyDescent="0.2">
      <c r="A105" s="4">
        <v>5122</v>
      </c>
      <c r="B105" s="59" t="s">
        <v>162</v>
      </c>
      <c r="C105" s="80">
        <v>0</v>
      </c>
      <c r="D105" s="81"/>
      <c r="E105" s="84"/>
    </row>
    <row r="106" spans="1:5" x14ac:dyDescent="0.2">
      <c r="A106" s="4">
        <v>5123</v>
      </c>
      <c r="B106" s="59" t="s">
        <v>163</v>
      </c>
      <c r="C106" s="80">
        <v>7760.2</v>
      </c>
      <c r="D106" s="77">
        <f t="shared" ref="D106:D107" si="6">IFERROR(C106/$C$103,"")</f>
        <v>1.7409947181690484E-2</v>
      </c>
      <c r="E106" s="84"/>
    </row>
    <row r="107" spans="1:5" x14ac:dyDescent="0.2">
      <c r="A107" s="4">
        <v>5124</v>
      </c>
      <c r="B107" s="59" t="s">
        <v>164</v>
      </c>
      <c r="C107" s="80">
        <v>185969.43</v>
      </c>
      <c r="D107" s="77">
        <f t="shared" si="6"/>
        <v>0.41722094194854331</v>
      </c>
      <c r="E107" s="84"/>
    </row>
    <row r="108" spans="1:5" x14ac:dyDescent="0.2">
      <c r="A108" s="4">
        <v>5125</v>
      </c>
      <c r="B108" s="59" t="s">
        <v>165</v>
      </c>
      <c r="C108" s="80">
        <v>0</v>
      </c>
      <c r="D108" s="81"/>
      <c r="E108" s="84"/>
    </row>
    <row r="109" spans="1:5" x14ac:dyDescent="0.2">
      <c r="A109" s="4">
        <v>5126</v>
      </c>
      <c r="B109" s="59" t="s">
        <v>166</v>
      </c>
      <c r="C109" s="80">
        <v>83714.7</v>
      </c>
      <c r="D109" s="77">
        <f t="shared" ref="D109:D110" si="7">IFERROR(C109/$C$103,"")</f>
        <v>0.18781326580900806</v>
      </c>
      <c r="E109" s="84"/>
    </row>
    <row r="110" spans="1:5" x14ac:dyDescent="0.2">
      <c r="A110" s="4">
        <v>5127</v>
      </c>
      <c r="B110" s="59" t="s">
        <v>167</v>
      </c>
      <c r="C110" s="80">
        <v>1450</v>
      </c>
      <c r="D110" s="77">
        <f t="shared" si="7"/>
        <v>3.2530635052513083E-3</v>
      </c>
      <c r="E110" s="84"/>
    </row>
    <row r="111" spans="1:5" x14ac:dyDescent="0.2">
      <c r="A111" s="4">
        <v>5128</v>
      </c>
      <c r="B111" s="59" t="s">
        <v>168</v>
      </c>
      <c r="C111" s="80">
        <v>0</v>
      </c>
      <c r="D111" s="81"/>
      <c r="E111" s="84"/>
    </row>
    <row r="112" spans="1:5" x14ac:dyDescent="0.2">
      <c r="A112" s="4">
        <v>5129</v>
      </c>
      <c r="B112" s="59" t="s">
        <v>169</v>
      </c>
      <c r="C112" s="80">
        <v>13475</v>
      </c>
      <c r="D112" s="77">
        <f t="shared" ref="D112" si="8">IFERROR(C112/$C$103,"")</f>
        <v>3.0231055678111296E-2</v>
      </c>
      <c r="E112" s="84"/>
    </row>
    <row r="113" spans="1:5" x14ac:dyDescent="0.2">
      <c r="A113" s="3">
        <v>5130</v>
      </c>
      <c r="B113" s="65" t="s">
        <v>170</v>
      </c>
      <c r="C113" s="76">
        <f>SUM(C114:C122)</f>
        <v>16197864.950000001</v>
      </c>
      <c r="D113" s="77">
        <f t="shared" ref="D113:D118" si="9">IFERROR(C113/$C$113,"")</f>
        <v>1</v>
      </c>
      <c r="E113" s="84"/>
    </row>
    <row r="114" spans="1:5" x14ac:dyDescent="0.2">
      <c r="A114" s="4">
        <v>5131</v>
      </c>
      <c r="B114" s="59" t="s">
        <v>171</v>
      </c>
      <c r="C114" s="80">
        <v>865283.56</v>
      </c>
      <c r="D114" s="77">
        <f t="shared" si="9"/>
        <v>5.3419605773413981E-2</v>
      </c>
      <c r="E114" s="84"/>
    </row>
    <row r="115" spans="1:5" x14ac:dyDescent="0.2">
      <c r="A115" s="4">
        <v>5132</v>
      </c>
      <c r="B115" s="59" t="s">
        <v>172</v>
      </c>
      <c r="C115" s="80">
        <v>0</v>
      </c>
      <c r="D115" s="77">
        <f t="shared" si="9"/>
        <v>0</v>
      </c>
      <c r="E115" s="84"/>
    </row>
    <row r="116" spans="1:5" x14ac:dyDescent="0.2">
      <c r="A116" s="4">
        <v>5133</v>
      </c>
      <c r="B116" s="59" t="s">
        <v>173</v>
      </c>
      <c r="C116" s="80">
        <v>12038559.16</v>
      </c>
      <c r="D116" s="77">
        <f t="shared" si="9"/>
        <v>0.74321888700522842</v>
      </c>
      <c r="E116" s="84"/>
    </row>
    <row r="117" spans="1:5" x14ac:dyDescent="0.2">
      <c r="A117" s="4">
        <v>5134</v>
      </c>
      <c r="B117" s="59" t="s">
        <v>174</v>
      </c>
      <c r="C117" s="80">
        <v>70051.56</v>
      </c>
      <c r="D117" s="77">
        <f t="shared" si="9"/>
        <v>4.3247403417818958E-3</v>
      </c>
      <c r="E117" s="84"/>
    </row>
    <row r="118" spans="1:5" x14ac:dyDescent="0.2">
      <c r="A118" s="4">
        <v>5135</v>
      </c>
      <c r="B118" s="59" t="s">
        <v>175</v>
      </c>
      <c r="C118" s="80">
        <v>2993763.8</v>
      </c>
      <c r="D118" s="77">
        <f t="shared" si="9"/>
        <v>0.18482459319430242</v>
      </c>
      <c r="E118" s="84"/>
    </row>
    <row r="119" spans="1:5" x14ac:dyDescent="0.2">
      <c r="A119" s="4">
        <v>5136</v>
      </c>
      <c r="B119" s="59" t="s">
        <v>176</v>
      </c>
      <c r="C119" s="80">
        <v>0</v>
      </c>
      <c r="D119" s="81"/>
      <c r="E119" s="84"/>
    </row>
    <row r="120" spans="1:5" x14ac:dyDescent="0.2">
      <c r="A120" s="4">
        <v>5137</v>
      </c>
      <c r="B120" s="59" t="s">
        <v>177</v>
      </c>
      <c r="C120" s="80">
        <v>0</v>
      </c>
      <c r="D120" s="81"/>
      <c r="E120" s="84"/>
    </row>
    <row r="121" spans="1:5" x14ac:dyDescent="0.2">
      <c r="A121" s="4">
        <v>5138</v>
      </c>
      <c r="B121" s="59" t="s">
        <v>178</v>
      </c>
      <c r="C121" s="80">
        <v>44039.42</v>
      </c>
      <c r="D121" s="77">
        <f t="shared" ref="D121:D122" si="10">IFERROR(C121/$C$113,"")</f>
        <v>2.7188410408372984E-3</v>
      </c>
      <c r="E121" s="84"/>
    </row>
    <row r="122" spans="1:5" x14ac:dyDescent="0.2">
      <c r="A122" s="4">
        <v>5139</v>
      </c>
      <c r="B122" s="59" t="s">
        <v>179</v>
      </c>
      <c r="C122" s="80">
        <v>186167.45</v>
      </c>
      <c r="D122" s="77">
        <f t="shared" si="10"/>
        <v>1.1493332644435956E-2</v>
      </c>
      <c r="E122" s="84"/>
    </row>
    <row r="123" spans="1:5" x14ac:dyDescent="0.2">
      <c r="A123" s="3">
        <v>5200</v>
      </c>
      <c r="B123" s="65" t="s">
        <v>180</v>
      </c>
      <c r="C123" s="76">
        <f>C124+C127+C130+C133+C138+C142+C145+C147+C153</f>
        <v>0</v>
      </c>
      <c r="D123" s="79"/>
      <c r="E123" s="84"/>
    </row>
    <row r="124" spans="1:5" x14ac:dyDescent="0.2">
      <c r="A124" s="3">
        <v>5210</v>
      </c>
      <c r="B124" s="65" t="s">
        <v>181</v>
      </c>
      <c r="C124" s="76">
        <f>SUM(C125:C126)</f>
        <v>0</v>
      </c>
      <c r="D124" s="79"/>
      <c r="E124" s="84"/>
    </row>
    <row r="125" spans="1:5" x14ac:dyDescent="0.2">
      <c r="A125" s="4">
        <v>5211</v>
      </c>
      <c r="B125" s="59" t="s">
        <v>182</v>
      </c>
      <c r="C125" s="80">
        <v>0</v>
      </c>
      <c r="D125" s="81"/>
      <c r="E125" s="84"/>
    </row>
    <row r="126" spans="1:5" x14ac:dyDescent="0.2">
      <c r="A126" s="4">
        <v>5212</v>
      </c>
      <c r="B126" s="59" t="s">
        <v>183</v>
      </c>
      <c r="C126" s="80">
        <v>0</v>
      </c>
      <c r="D126" s="81"/>
      <c r="E126" s="84"/>
    </row>
    <row r="127" spans="1:5" x14ac:dyDescent="0.2">
      <c r="A127" s="3">
        <v>5220</v>
      </c>
      <c r="B127" s="65" t="s">
        <v>184</v>
      </c>
      <c r="C127" s="76">
        <f>SUM(C128:C129)</f>
        <v>0</v>
      </c>
      <c r="D127" s="79"/>
      <c r="E127" s="84"/>
    </row>
    <row r="128" spans="1:5" x14ac:dyDescent="0.2">
      <c r="A128" s="4">
        <v>5221</v>
      </c>
      <c r="B128" s="59" t="s">
        <v>185</v>
      </c>
      <c r="C128" s="80">
        <v>0</v>
      </c>
      <c r="D128" s="81"/>
      <c r="E128" s="84"/>
    </row>
    <row r="129" spans="1:5" x14ac:dyDescent="0.2">
      <c r="A129" s="4">
        <v>5222</v>
      </c>
      <c r="B129" s="59" t="s">
        <v>186</v>
      </c>
      <c r="C129" s="80">
        <v>0</v>
      </c>
      <c r="D129" s="81"/>
      <c r="E129" s="84"/>
    </row>
    <row r="130" spans="1:5" x14ac:dyDescent="0.2">
      <c r="A130" s="3">
        <v>5230</v>
      </c>
      <c r="B130" s="65" t="s">
        <v>129</v>
      </c>
      <c r="C130" s="76">
        <f>SUM(C131:C132)</f>
        <v>0</v>
      </c>
      <c r="D130" s="79"/>
      <c r="E130" s="84"/>
    </row>
    <row r="131" spans="1:5" x14ac:dyDescent="0.2">
      <c r="A131" s="4">
        <v>5231</v>
      </c>
      <c r="B131" s="59" t="s">
        <v>187</v>
      </c>
      <c r="C131" s="80">
        <v>0</v>
      </c>
      <c r="D131" s="81"/>
      <c r="E131" s="84"/>
    </row>
    <row r="132" spans="1:5" x14ac:dyDescent="0.2">
      <c r="A132" s="4">
        <v>5232</v>
      </c>
      <c r="B132" s="59" t="s">
        <v>188</v>
      </c>
      <c r="C132" s="80">
        <v>0</v>
      </c>
      <c r="D132" s="81"/>
      <c r="E132" s="84"/>
    </row>
    <row r="133" spans="1:5" x14ac:dyDescent="0.2">
      <c r="A133" s="3">
        <v>5240</v>
      </c>
      <c r="B133" s="65" t="s">
        <v>189</v>
      </c>
      <c r="C133" s="76">
        <f>SUM(C134:C137)</f>
        <v>0</v>
      </c>
      <c r="D133" s="79"/>
      <c r="E133" s="84"/>
    </row>
    <row r="134" spans="1:5" x14ac:dyDescent="0.2">
      <c r="A134" s="4">
        <v>5241</v>
      </c>
      <c r="B134" s="59" t="s">
        <v>190</v>
      </c>
      <c r="C134" s="80">
        <v>0</v>
      </c>
      <c r="D134" s="81"/>
      <c r="E134" s="84"/>
    </row>
    <row r="135" spans="1:5" x14ac:dyDescent="0.2">
      <c r="A135" s="4">
        <v>5242</v>
      </c>
      <c r="B135" s="59" t="s">
        <v>191</v>
      </c>
      <c r="C135" s="80">
        <v>0</v>
      </c>
      <c r="D135" s="81"/>
      <c r="E135" s="84"/>
    </row>
    <row r="136" spans="1:5" x14ac:dyDescent="0.2">
      <c r="A136" s="4">
        <v>5243</v>
      </c>
      <c r="B136" s="59" t="s">
        <v>192</v>
      </c>
      <c r="C136" s="80">
        <v>0</v>
      </c>
      <c r="D136" s="81"/>
      <c r="E136" s="84"/>
    </row>
    <row r="137" spans="1:5" x14ac:dyDescent="0.2">
      <c r="A137" s="4">
        <v>5244</v>
      </c>
      <c r="B137" s="59" t="s">
        <v>193</v>
      </c>
      <c r="C137" s="80">
        <v>0</v>
      </c>
      <c r="D137" s="81"/>
      <c r="E137" s="84"/>
    </row>
    <row r="138" spans="1:5" x14ac:dyDescent="0.2">
      <c r="A138" s="3">
        <v>5250</v>
      </c>
      <c r="B138" s="65" t="s">
        <v>130</v>
      </c>
      <c r="C138" s="76">
        <f>SUM(C139:C141)</f>
        <v>0</v>
      </c>
      <c r="D138" s="79"/>
      <c r="E138" s="84"/>
    </row>
    <row r="139" spans="1:5" x14ac:dyDescent="0.2">
      <c r="A139" s="4">
        <v>5251</v>
      </c>
      <c r="B139" s="59" t="s">
        <v>194</v>
      </c>
      <c r="C139" s="80">
        <v>0</v>
      </c>
      <c r="D139" s="81"/>
      <c r="E139" s="84"/>
    </row>
    <row r="140" spans="1:5" x14ac:dyDescent="0.2">
      <c r="A140" s="4">
        <v>5252</v>
      </c>
      <c r="B140" s="59" t="s">
        <v>195</v>
      </c>
      <c r="C140" s="80">
        <v>0</v>
      </c>
      <c r="D140" s="81"/>
      <c r="E140" s="84"/>
    </row>
    <row r="141" spans="1:5" x14ac:dyDescent="0.2">
      <c r="A141" s="4">
        <v>5259</v>
      </c>
      <c r="B141" s="59" t="s">
        <v>196</v>
      </c>
      <c r="C141" s="80">
        <v>0</v>
      </c>
      <c r="D141" s="81"/>
      <c r="E141" s="84"/>
    </row>
    <row r="142" spans="1:5" x14ac:dyDescent="0.2">
      <c r="A142" s="3">
        <v>5260</v>
      </c>
      <c r="B142" s="65" t="s">
        <v>197</v>
      </c>
      <c r="C142" s="76">
        <f>SUM(C143:C144)</f>
        <v>0</v>
      </c>
      <c r="D142" s="79"/>
      <c r="E142" s="84"/>
    </row>
    <row r="143" spans="1:5" x14ac:dyDescent="0.2">
      <c r="A143" s="4">
        <v>5261</v>
      </c>
      <c r="B143" s="59" t="s">
        <v>198</v>
      </c>
      <c r="C143" s="80">
        <v>0</v>
      </c>
      <c r="D143" s="81"/>
      <c r="E143" s="84"/>
    </row>
    <row r="144" spans="1:5" x14ac:dyDescent="0.2">
      <c r="A144" s="4">
        <v>5262</v>
      </c>
      <c r="B144" s="59" t="s">
        <v>199</v>
      </c>
      <c r="C144" s="80">
        <v>0</v>
      </c>
      <c r="D144" s="81"/>
      <c r="E144" s="84"/>
    </row>
    <row r="145" spans="1:5" x14ac:dyDescent="0.2">
      <c r="A145" s="3">
        <v>5270</v>
      </c>
      <c r="B145" s="65" t="s">
        <v>200</v>
      </c>
      <c r="C145" s="76">
        <f>SUM(C146)</f>
        <v>0</v>
      </c>
      <c r="D145" s="79"/>
      <c r="E145" s="84"/>
    </row>
    <row r="146" spans="1:5" x14ac:dyDescent="0.2">
      <c r="A146" s="4">
        <v>5271</v>
      </c>
      <c r="B146" s="59" t="s">
        <v>201</v>
      </c>
      <c r="C146" s="80">
        <v>0</v>
      </c>
      <c r="D146" s="81"/>
      <c r="E146" s="84"/>
    </row>
    <row r="147" spans="1:5" x14ac:dyDescent="0.2">
      <c r="A147" s="3">
        <v>5280</v>
      </c>
      <c r="B147" s="65" t="s">
        <v>202</v>
      </c>
      <c r="C147" s="76">
        <f>SUM(C148:C152)</f>
        <v>0</v>
      </c>
      <c r="D147" s="79"/>
      <c r="E147" s="84"/>
    </row>
    <row r="148" spans="1:5" x14ac:dyDescent="0.2">
      <c r="A148" s="4">
        <v>5281</v>
      </c>
      <c r="B148" s="59" t="s">
        <v>203</v>
      </c>
      <c r="C148" s="80">
        <v>0</v>
      </c>
      <c r="D148" s="81"/>
      <c r="E148" s="84"/>
    </row>
    <row r="149" spans="1:5" x14ac:dyDescent="0.2">
      <c r="A149" s="4">
        <v>5282</v>
      </c>
      <c r="B149" s="59" t="s">
        <v>204</v>
      </c>
      <c r="C149" s="80">
        <v>0</v>
      </c>
      <c r="D149" s="81"/>
      <c r="E149" s="84"/>
    </row>
    <row r="150" spans="1:5" x14ac:dyDescent="0.2">
      <c r="A150" s="4">
        <v>5283</v>
      </c>
      <c r="B150" s="59" t="s">
        <v>205</v>
      </c>
      <c r="C150" s="80">
        <v>0</v>
      </c>
      <c r="D150" s="81"/>
      <c r="E150" s="84"/>
    </row>
    <row r="151" spans="1:5" x14ac:dyDescent="0.2">
      <c r="A151" s="4">
        <v>5284</v>
      </c>
      <c r="B151" s="59" t="s">
        <v>206</v>
      </c>
      <c r="C151" s="80">
        <v>0</v>
      </c>
      <c r="D151" s="81"/>
      <c r="E151" s="84"/>
    </row>
    <row r="152" spans="1:5" x14ac:dyDescent="0.2">
      <c r="A152" s="4">
        <v>5285</v>
      </c>
      <c r="B152" s="59" t="s">
        <v>207</v>
      </c>
      <c r="C152" s="80">
        <v>0</v>
      </c>
      <c r="D152" s="81"/>
      <c r="E152" s="84"/>
    </row>
    <row r="153" spans="1:5" x14ac:dyDescent="0.2">
      <c r="A153" s="3">
        <v>5290</v>
      </c>
      <c r="B153" s="65" t="s">
        <v>208</v>
      </c>
      <c r="C153" s="76">
        <f>SUM(C154:C155)</f>
        <v>0</v>
      </c>
      <c r="D153" s="79"/>
      <c r="E153" s="84"/>
    </row>
    <row r="154" spans="1:5" x14ac:dyDescent="0.2">
      <c r="A154" s="4">
        <v>5291</v>
      </c>
      <c r="B154" s="59" t="s">
        <v>209</v>
      </c>
      <c r="C154" s="80">
        <v>0</v>
      </c>
      <c r="D154" s="81"/>
      <c r="E154" s="84"/>
    </row>
    <row r="155" spans="1:5" x14ac:dyDescent="0.2">
      <c r="A155" s="4">
        <v>5292</v>
      </c>
      <c r="B155" s="59" t="s">
        <v>210</v>
      </c>
      <c r="C155" s="80">
        <v>0</v>
      </c>
      <c r="D155" s="81"/>
      <c r="E155" s="84"/>
    </row>
    <row r="156" spans="1:5" x14ac:dyDescent="0.2">
      <c r="A156" s="3">
        <v>5300</v>
      </c>
      <c r="B156" s="65" t="s">
        <v>211</v>
      </c>
      <c r="C156" s="76">
        <f>C157+C160+C163</f>
        <v>0</v>
      </c>
      <c r="D156" s="79"/>
      <c r="E156" s="84"/>
    </row>
    <row r="157" spans="1:5" x14ac:dyDescent="0.2">
      <c r="A157" s="3">
        <v>5310</v>
      </c>
      <c r="B157" s="65" t="s">
        <v>122</v>
      </c>
      <c r="C157" s="76">
        <f>C158+C159</f>
        <v>0</v>
      </c>
      <c r="D157" s="79"/>
      <c r="E157" s="84"/>
    </row>
    <row r="158" spans="1:5" x14ac:dyDescent="0.2">
      <c r="A158" s="4">
        <v>5311</v>
      </c>
      <c r="B158" s="59" t="s">
        <v>212</v>
      </c>
      <c r="C158" s="80">
        <v>0</v>
      </c>
      <c r="D158" s="81"/>
      <c r="E158" s="84"/>
    </row>
    <row r="159" spans="1:5" x14ac:dyDescent="0.2">
      <c r="A159" s="4">
        <v>5312</v>
      </c>
      <c r="B159" s="59" t="s">
        <v>213</v>
      </c>
      <c r="C159" s="80">
        <v>0</v>
      </c>
      <c r="D159" s="81"/>
      <c r="E159" s="84"/>
    </row>
    <row r="160" spans="1:5" x14ac:dyDescent="0.2">
      <c r="A160" s="3">
        <v>5320</v>
      </c>
      <c r="B160" s="65" t="s">
        <v>123</v>
      </c>
      <c r="C160" s="76">
        <f>SUM(C161:C162)</f>
        <v>0</v>
      </c>
      <c r="D160" s="79"/>
      <c r="E160" s="84"/>
    </row>
    <row r="161" spans="1:5" x14ac:dyDescent="0.2">
      <c r="A161" s="4">
        <v>5321</v>
      </c>
      <c r="B161" s="59" t="s">
        <v>214</v>
      </c>
      <c r="C161" s="80">
        <v>0</v>
      </c>
      <c r="D161" s="81"/>
      <c r="E161" s="84"/>
    </row>
    <row r="162" spans="1:5" x14ac:dyDescent="0.2">
      <c r="A162" s="4">
        <v>5322</v>
      </c>
      <c r="B162" s="59" t="s">
        <v>215</v>
      </c>
      <c r="C162" s="80">
        <v>0</v>
      </c>
      <c r="D162" s="81"/>
      <c r="E162" s="84"/>
    </row>
    <row r="163" spans="1:5" x14ac:dyDescent="0.2">
      <c r="A163" s="3">
        <v>5330</v>
      </c>
      <c r="B163" s="65" t="s">
        <v>124</v>
      </c>
      <c r="C163" s="76">
        <f>SUM(C164:C165)</f>
        <v>0</v>
      </c>
      <c r="D163" s="79"/>
      <c r="E163" s="84"/>
    </row>
    <row r="164" spans="1:5" x14ac:dyDescent="0.2">
      <c r="A164" s="4">
        <v>5331</v>
      </c>
      <c r="B164" s="59" t="s">
        <v>216</v>
      </c>
      <c r="C164" s="80">
        <v>0</v>
      </c>
      <c r="D164" s="81"/>
      <c r="E164" s="84"/>
    </row>
    <row r="165" spans="1:5" x14ac:dyDescent="0.2">
      <c r="A165" s="4">
        <v>5332</v>
      </c>
      <c r="B165" s="59" t="s">
        <v>217</v>
      </c>
      <c r="C165" s="80">
        <v>0</v>
      </c>
      <c r="D165" s="81"/>
      <c r="E165" s="84"/>
    </row>
    <row r="166" spans="1:5" x14ac:dyDescent="0.2">
      <c r="A166" s="3">
        <v>5400</v>
      </c>
      <c r="B166" s="65" t="s">
        <v>218</v>
      </c>
      <c r="C166" s="76">
        <f>C167+C170+C173+C176+C178</f>
        <v>0</v>
      </c>
      <c r="D166" s="79"/>
      <c r="E166" s="84"/>
    </row>
    <row r="167" spans="1:5" x14ac:dyDescent="0.2">
      <c r="A167" s="3">
        <v>5410</v>
      </c>
      <c r="B167" s="65" t="s">
        <v>219</v>
      </c>
      <c r="C167" s="76">
        <f>SUM(C168:C169)</f>
        <v>0</v>
      </c>
      <c r="D167" s="79"/>
      <c r="E167" s="84"/>
    </row>
    <row r="168" spans="1:5" x14ac:dyDescent="0.2">
      <c r="A168" s="4">
        <v>5411</v>
      </c>
      <c r="B168" s="59" t="s">
        <v>220</v>
      </c>
      <c r="C168" s="80">
        <v>0</v>
      </c>
      <c r="D168" s="81"/>
      <c r="E168" s="84"/>
    </row>
    <row r="169" spans="1:5" x14ac:dyDescent="0.2">
      <c r="A169" s="4">
        <v>5412</v>
      </c>
      <c r="B169" s="59" t="s">
        <v>221</v>
      </c>
      <c r="C169" s="80">
        <v>0</v>
      </c>
      <c r="D169" s="81"/>
      <c r="E169" s="84"/>
    </row>
    <row r="170" spans="1:5" x14ac:dyDescent="0.2">
      <c r="A170" s="3">
        <v>5420</v>
      </c>
      <c r="B170" s="65" t="s">
        <v>222</v>
      </c>
      <c r="C170" s="76">
        <f>SUM(C171:C172)</f>
        <v>0</v>
      </c>
      <c r="D170" s="79"/>
      <c r="E170" s="84"/>
    </row>
    <row r="171" spans="1:5" x14ac:dyDescent="0.2">
      <c r="A171" s="4">
        <v>5421</v>
      </c>
      <c r="B171" s="59" t="s">
        <v>223</v>
      </c>
      <c r="C171" s="80">
        <v>0</v>
      </c>
      <c r="D171" s="81"/>
      <c r="E171" s="84"/>
    </row>
    <row r="172" spans="1:5" x14ac:dyDescent="0.2">
      <c r="A172" s="4">
        <v>5422</v>
      </c>
      <c r="B172" s="59" t="s">
        <v>224</v>
      </c>
      <c r="C172" s="80">
        <v>0</v>
      </c>
      <c r="D172" s="81"/>
      <c r="E172" s="84"/>
    </row>
    <row r="173" spans="1:5" x14ac:dyDescent="0.2">
      <c r="A173" s="3">
        <v>5430</v>
      </c>
      <c r="B173" s="65" t="s">
        <v>225</v>
      </c>
      <c r="C173" s="76">
        <f>SUM(C174:C175)</f>
        <v>0</v>
      </c>
      <c r="D173" s="79"/>
      <c r="E173" s="84"/>
    </row>
    <row r="174" spans="1:5" x14ac:dyDescent="0.2">
      <c r="A174" s="4">
        <v>5431</v>
      </c>
      <c r="B174" s="59" t="s">
        <v>226</v>
      </c>
      <c r="C174" s="80">
        <v>0</v>
      </c>
      <c r="D174" s="81"/>
      <c r="E174" s="84"/>
    </row>
    <row r="175" spans="1:5" x14ac:dyDescent="0.2">
      <c r="A175" s="4">
        <v>5432</v>
      </c>
      <c r="B175" s="59" t="s">
        <v>227</v>
      </c>
      <c r="C175" s="80">
        <v>0</v>
      </c>
      <c r="D175" s="81"/>
      <c r="E175" s="84"/>
    </row>
    <row r="176" spans="1:5" x14ac:dyDescent="0.2">
      <c r="A176" s="3">
        <v>5440</v>
      </c>
      <c r="B176" s="65" t="s">
        <v>228</v>
      </c>
      <c r="C176" s="76">
        <f>SUM(C177)</f>
        <v>0</v>
      </c>
      <c r="D176" s="79"/>
      <c r="E176" s="84"/>
    </row>
    <row r="177" spans="1:5" x14ac:dyDescent="0.2">
      <c r="A177" s="4">
        <v>5441</v>
      </c>
      <c r="B177" s="59" t="s">
        <v>228</v>
      </c>
      <c r="C177" s="80">
        <v>0</v>
      </c>
      <c r="D177" s="81"/>
      <c r="E177" s="84"/>
    </row>
    <row r="178" spans="1:5" x14ac:dyDescent="0.2">
      <c r="A178" s="3">
        <v>5450</v>
      </c>
      <c r="B178" s="65" t="s">
        <v>229</v>
      </c>
      <c r="C178" s="76">
        <f>SUM(C179:C180)</f>
        <v>0</v>
      </c>
      <c r="D178" s="79"/>
      <c r="E178" s="84"/>
    </row>
    <row r="179" spans="1:5" x14ac:dyDescent="0.2">
      <c r="A179" s="4">
        <v>5451</v>
      </c>
      <c r="B179" s="59" t="s">
        <v>230</v>
      </c>
      <c r="C179" s="80">
        <v>0</v>
      </c>
      <c r="D179" s="81"/>
      <c r="E179" s="84"/>
    </row>
    <row r="180" spans="1:5" x14ac:dyDescent="0.2">
      <c r="A180" s="4">
        <v>5452</v>
      </c>
      <c r="B180" s="59" t="s">
        <v>231</v>
      </c>
      <c r="C180" s="80">
        <v>0</v>
      </c>
      <c r="D180" s="81"/>
      <c r="E180" s="84"/>
    </row>
    <row r="181" spans="1:5" x14ac:dyDescent="0.2">
      <c r="A181" s="3">
        <v>5500</v>
      </c>
      <c r="B181" s="65" t="s">
        <v>232</v>
      </c>
      <c r="C181" s="76">
        <f>C182+C191+C194+C200</f>
        <v>0</v>
      </c>
      <c r="D181" s="79"/>
      <c r="E181" s="84"/>
    </row>
    <row r="182" spans="1:5" x14ac:dyDescent="0.2">
      <c r="A182" s="3">
        <v>5510</v>
      </c>
      <c r="B182" s="65" t="s">
        <v>233</v>
      </c>
      <c r="C182" s="76">
        <f>SUM(C183:C190)</f>
        <v>0</v>
      </c>
      <c r="D182" s="79"/>
      <c r="E182" s="84"/>
    </row>
    <row r="183" spans="1:5" x14ac:dyDescent="0.2">
      <c r="A183" s="4">
        <v>5511</v>
      </c>
      <c r="B183" s="59" t="s">
        <v>234</v>
      </c>
      <c r="C183" s="80">
        <v>0</v>
      </c>
      <c r="D183" s="81"/>
      <c r="E183" s="84"/>
    </row>
    <row r="184" spans="1:5" x14ac:dyDescent="0.2">
      <c r="A184" s="4">
        <v>5512</v>
      </c>
      <c r="B184" s="59" t="s">
        <v>235</v>
      </c>
      <c r="C184" s="80">
        <v>0</v>
      </c>
      <c r="D184" s="81"/>
      <c r="E184" s="84"/>
    </row>
    <row r="185" spans="1:5" x14ac:dyDescent="0.2">
      <c r="A185" s="4">
        <v>5513</v>
      </c>
      <c r="B185" s="59" t="s">
        <v>236</v>
      </c>
      <c r="C185" s="80">
        <v>0</v>
      </c>
      <c r="D185" s="81"/>
      <c r="E185" s="84"/>
    </row>
    <row r="186" spans="1:5" x14ac:dyDescent="0.2">
      <c r="A186" s="4">
        <v>5514</v>
      </c>
      <c r="B186" s="59" t="s">
        <v>237</v>
      </c>
      <c r="C186" s="80">
        <v>0</v>
      </c>
      <c r="D186" s="81"/>
      <c r="E186" s="84"/>
    </row>
    <row r="187" spans="1:5" x14ac:dyDescent="0.2">
      <c r="A187" s="4">
        <v>5515</v>
      </c>
      <c r="B187" s="59" t="s">
        <v>238</v>
      </c>
      <c r="C187" s="80">
        <v>0</v>
      </c>
      <c r="D187" s="81"/>
      <c r="E187" s="84"/>
    </row>
    <row r="188" spans="1:5" x14ac:dyDescent="0.2">
      <c r="A188" s="4">
        <v>5516</v>
      </c>
      <c r="B188" s="59" t="s">
        <v>239</v>
      </c>
      <c r="C188" s="80">
        <v>0</v>
      </c>
      <c r="D188" s="81"/>
      <c r="E188" s="84"/>
    </row>
    <row r="189" spans="1:5" x14ac:dyDescent="0.2">
      <c r="A189" s="4">
        <v>5517</v>
      </c>
      <c r="B189" s="59" t="s">
        <v>240</v>
      </c>
      <c r="C189" s="80">
        <v>0</v>
      </c>
      <c r="D189" s="81"/>
      <c r="E189" s="84"/>
    </row>
    <row r="190" spans="1:5" x14ac:dyDescent="0.2">
      <c r="A190" s="4">
        <v>5518</v>
      </c>
      <c r="B190" s="59" t="s">
        <v>241</v>
      </c>
      <c r="C190" s="80">
        <v>0</v>
      </c>
      <c r="D190" s="81"/>
      <c r="E190" s="84"/>
    </row>
    <row r="191" spans="1:5" x14ac:dyDescent="0.2">
      <c r="A191" s="3">
        <v>5520</v>
      </c>
      <c r="B191" s="65" t="s">
        <v>242</v>
      </c>
      <c r="C191" s="76">
        <f>SUM(C192:C193)</f>
        <v>0</v>
      </c>
      <c r="D191" s="79"/>
      <c r="E191" s="84"/>
    </row>
    <row r="192" spans="1:5" x14ac:dyDescent="0.2">
      <c r="A192" s="4">
        <v>5521</v>
      </c>
      <c r="B192" s="59" t="s">
        <v>243</v>
      </c>
      <c r="C192" s="80">
        <v>0</v>
      </c>
      <c r="D192" s="81"/>
      <c r="E192" s="84"/>
    </row>
    <row r="193" spans="1:5" x14ac:dyDescent="0.2">
      <c r="A193" s="4">
        <v>5522</v>
      </c>
      <c r="B193" s="59" t="s">
        <v>244</v>
      </c>
      <c r="C193" s="80">
        <v>0</v>
      </c>
      <c r="D193" s="81"/>
      <c r="E193" s="84"/>
    </row>
    <row r="194" spans="1:5" x14ac:dyDescent="0.2">
      <c r="A194" s="3">
        <v>5530</v>
      </c>
      <c r="B194" s="65" t="s">
        <v>245</v>
      </c>
      <c r="C194" s="76">
        <f>SUM(C195:C199)</f>
        <v>0</v>
      </c>
      <c r="D194" s="79"/>
      <c r="E194" s="84"/>
    </row>
    <row r="195" spans="1:5" x14ac:dyDescent="0.2">
      <c r="A195" s="4">
        <v>5531</v>
      </c>
      <c r="B195" s="59" t="s">
        <v>246</v>
      </c>
      <c r="C195" s="80">
        <v>0</v>
      </c>
      <c r="D195" s="81"/>
      <c r="E195" s="84"/>
    </row>
    <row r="196" spans="1:5" x14ac:dyDescent="0.2">
      <c r="A196" s="4">
        <v>5532</v>
      </c>
      <c r="B196" s="59" t="s">
        <v>247</v>
      </c>
      <c r="C196" s="80">
        <v>0</v>
      </c>
      <c r="D196" s="81"/>
      <c r="E196" s="84"/>
    </row>
    <row r="197" spans="1:5" x14ac:dyDescent="0.2">
      <c r="A197" s="4">
        <v>5533</v>
      </c>
      <c r="B197" s="59" t="s">
        <v>248</v>
      </c>
      <c r="C197" s="80">
        <v>0</v>
      </c>
      <c r="D197" s="81"/>
      <c r="E197" s="84"/>
    </row>
    <row r="198" spans="1:5" x14ac:dyDescent="0.2">
      <c r="A198" s="4">
        <v>5534</v>
      </c>
      <c r="B198" s="59" t="s">
        <v>249</v>
      </c>
      <c r="C198" s="80">
        <v>0</v>
      </c>
      <c r="D198" s="81"/>
      <c r="E198" s="84"/>
    </row>
    <row r="199" spans="1:5" x14ac:dyDescent="0.2">
      <c r="A199" s="4">
        <v>5535</v>
      </c>
      <c r="B199" s="59" t="s">
        <v>250</v>
      </c>
      <c r="C199" s="80">
        <v>0</v>
      </c>
      <c r="D199" s="81"/>
      <c r="E199" s="84"/>
    </row>
    <row r="200" spans="1:5" x14ac:dyDescent="0.2">
      <c r="A200" s="3">
        <v>5590</v>
      </c>
      <c r="B200" s="65" t="s">
        <v>251</v>
      </c>
      <c r="C200" s="76">
        <f>SUM(C201:C209)</f>
        <v>0</v>
      </c>
      <c r="D200" s="79"/>
      <c r="E200" s="84"/>
    </row>
    <row r="201" spans="1:5" x14ac:dyDescent="0.2">
      <c r="A201" s="4">
        <v>5591</v>
      </c>
      <c r="B201" s="59" t="s">
        <v>252</v>
      </c>
      <c r="C201" s="80">
        <v>0</v>
      </c>
      <c r="D201" s="81"/>
      <c r="E201" s="84"/>
    </row>
    <row r="202" spans="1:5" x14ac:dyDescent="0.2">
      <c r="A202" s="4">
        <v>5592</v>
      </c>
      <c r="B202" s="59" t="s">
        <v>253</v>
      </c>
      <c r="C202" s="80">
        <v>0</v>
      </c>
      <c r="D202" s="81"/>
      <c r="E202" s="84"/>
    </row>
    <row r="203" spans="1:5" x14ac:dyDescent="0.2">
      <c r="A203" s="4">
        <v>5593</v>
      </c>
      <c r="B203" s="59" t="s">
        <v>254</v>
      </c>
      <c r="C203" s="80">
        <v>0</v>
      </c>
      <c r="D203" s="81"/>
      <c r="E203" s="84"/>
    </row>
    <row r="204" spans="1:5" x14ac:dyDescent="0.2">
      <c r="A204" s="4">
        <v>5594</v>
      </c>
      <c r="B204" s="59" t="s">
        <v>255</v>
      </c>
      <c r="C204" s="80">
        <v>0</v>
      </c>
      <c r="D204" s="81"/>
      <c r="E204" s="84"/>
    </row>
    <row r="205" spans="1:5" x14ac:dyDescent="0.2">
      <c r="A205" s="4">
        <v>5595</v>
      </c>
      <c r="B205" s="59" t="s">
        <v>256</v>
      </c>
      <c r="C205" s="80">
        <v>0</v>
      </c>
      <c r="D205" s="81"/>
      <c r="E205" s="84"/>
    </row>
    <row r="206" spans="1:5" x14ac:dyDescent="0.2">
      <c r="A206" s="4">
        <v>5596</v>
      </c>
      <c r="B206" s="59" t="s">
        <v>148</v>
      </c>
      <c r="C206" s="80">
        <v>0</v>
      </c>
      <c r="D206" s="81"/>
      <c r="E206" s="84"/>
    </row>
    <row r="207" spans="1:5" x14ac:dyDescent="0.2">
      <c r="A207" s="4">
        <v>5597</v>
      </c>
      <c r="B207" s="59" t="s">
        <v>257</v>
      </c>
      <c r="C207" s="80">
        <v>0</v>
      </c>
      <c r="D207" s="81"/>
      <c r="E207" s="84"/>
    </row>
    <row r="208" spans="1:5" x14ac:dyDescent="0.2">
      <c r="A208" s="4">
        <v>5598</v>
      </c>
      <c r="B208" s="59" t="s">
        <v>258</v>
      </c>
      <c r="C208" s="80">
        <v>0</v>
      </c>
      <c r="D208" s="81"/>
      <c r="E208" s="84"/>
    </row>
    <row r="209" spans="1:5" x14ac:dyDescent="0.2">
      <c r="A209" s="4">
        <v>5599</v>
      </c>
      <c r="B209" s="59" t="s">
        <v>259</v>
      </c>
      <c r="C209" s="80">
        <v>0</v>
      </c>
      <c r="D209" s="81"/>
      <c r="E209" s="84"/>
    </row>
    <row r="210" spans="1:5" x14ac:dyDescent="0.2">
      <c r="A210" s="3">
        <v>5600</v>
      </c>
      <c r="B210" s="65" t="s">
        <v>260</v>
      </c>
      <c r="C210" s="76">
        <f>C211</f>
        <v>0</v>
      </c>
      <c r="D210" s="79"/>
      <c r="E210" s="84"/>
    </row>
    <row r="211" spans="1:5" x14ac:dyDescent="0.2">
      <c r="A211" s="3">
        <v>5610</v>
      </c>
      <c r="B211" s="65" t="s">
        <v>261</v>
      </c>
      <c r="C211" s="76">
        <f>C212</f>
        <v>0</v>
      </c>
      <c r="D211" s="79"/>
      <c r="E211" s="84"/>
    </row>
    <row r="212" spans="1:5" x14ac:dyDescent="0.2">
      <c r="A212" s="4">
        <v>5611</v>
      </c>
      <c r="B212" s="59" t="s">
        <v>262</v>
      </c>
      <c r="C212" s="80">
        <v>0</v>
      </c>
      <c r="D212" s="81"/>
      <c r="E212" s="84"/>
    </row>
    <row r="213" spans="1:5" x14ac:dyDescent="0.25">
      <c r="A213" s="54"/>
      <c r="B213" s="54"/>
      <c r="C213" s="54"/>
      <c r="D213" s="63"/>
      <c r="E213" s="54"/>
    </row>
    <row r="214" spans="1:5" x14ac:dyDescent="0.25">
      <c r="A214" s="61" t="s">
        <v>65</v>
      </c>
      <c r="C214" s="54"/>
      <c r="D214" s="63"/>
      <c r="E214" s="54"/>
    </row>
  </sheetData>
  <autoFilter ref="A93:C212" xr:uid="{00000000-0009-0000-0000-000002000000}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2"/>
  <sheetViews>
    <sheetView topLeftCell="A82" workbookViewId="0">
      <selection activeCell="B102" sqref="B102"/>
    </sheetView>
  </sheetViews>
  <sheetFormatPr baseColWidth="10" defaultColWidth="14.42578125" defaultRowHeight="15" x14ac:dyDescent="0.25"/>
  <cols>
    <col min="1" max="1" width="10" style="53" customWidth="1"/>
    <col min="2" max="2" width="64.5703125" style="53" customWidth="1"/>
    <col min="3" max="3" width="16.42578125" style="53" customWidth="1"/>
    <col min="4" max="4" width="19.140625" style="53" customWidth="1"/>
    <col min="5" max="5" width="24.5703125" style="53" customWidth="1"/>
    <col min="6" max="6" width="22.85546875" style="53" customWidth="1"/>
    <col min="7" max="8" width="16.85546875" style="53" customWidth="1"/>
    <col min="9" max="9" width="13.85546875" style="53" customWidth="1"/>
    <col min="10" max="10" width="23.85546875" style="53" customWidth="1"/>
    <col min="11" max="26" width="9.140625" style="53" customWidth="1"/>
    <col min="27" max="16384" width="14.42578125" style="53"/>
  </cols>
  <sheetData>
    <row r="1" spans="1:8" x14ac:dyDescent="0.25">
      <c r="A1" s="157" t="str">
        <f>'Notas a los Edos Financieros'!A1</f>
        <v>FIDEICOMISO DE INVERSION Y ADMINISTRACION DEL PARQUE GUANAJUATO BICENTENARIO</v>
      </c>
      <c r="B1" s="155"/>
      <c r="C1" s="155"/>
      <c r="D1" s="155"/>
      <c r="E1" s="155"/>
      <c r="F1" s="155"/>
      <c r="G1" s="20" t="s">
        <v>0</v>
      </c>
      <c r="H1" s="35">
        <f>'Notas a los Edos Financieros'!D1</f>
        <v>2026</v>
      </c>
    </row>
    <row r="2" spans="1:8" x14ac:dyDescent="0.25">
      <c r="A2" s="157" t="s">
        <v>263</v>
      </c>
      <c r="B2" s="155"/>
      <c r="C2" s="155"/>
      <c r="D2" s="155"/>
      <c r="E2" s="155"/>
      <c r="F2" s="155"/>
      <c r="G2" s="20" t="s">
        <v>2</v>
      </c>
      <c r="H2" s="35" t="str">
        <f>'Notas a los Edos Financieros'!D2</f>
        <v>Trimestral</v>
      </c>
    </row>
    <row r="3" spans="1:8" x14ac:dyDescent="0.25">
      <c r="A3" s="157" t="str">
        <f>'Notas a los Edos Financieros'!A3</f>
        <v>Del 1 de Enero al 30 de Junio de 2026</v>
      </c>
      <c r="B3" s="155"/>
      <c r="C3" s="155"/>
      <c r="D3" s="155"/>
      <c r="E3" s="155"/>
      <c r="F3" s="155"/>
      <c r="G3" s="20" t="s">
        <v>3</v>
      </c>
      <c r="H3" s="35">
        <f>'Notas a los Edos Financieros'!D3</f>
        <v>2</v>
      </c>
    </row>
    <row r="4" spans="1:8" x14ac:dyDescent="0.25">
      <c r="A4" s="139" t="s">
        <v>4</v>
      </c>
      <c r="B4" s="155"/>
      <c r="C4" s="155"/>
      <c r="D4" s="155"/>
      <c r="E4" s="155"/>
      <c r="F4" s="155"/>
      <c r="G4" s="20"/>
      <c r="H4" s="21"/>
    </row>
    <row r="5" spans="1:8" x14ac:dyDescent="0.25">
      <c r="A5" s="156" t="s">
        <v>67</v>
      </c>
      <c r="B5" s="156"/>
      <c r="C5" s="156"/>
      <c r="D5" s="156"/>
      <c r="E5" s="156"/>
      <c r="F5" s="156"/>
      <c r="G5" s="156"/>
      <c r="H5" s="156"/>
    </row>
    <row r="6" spans="1:8" x14ac:dyDescent="0.25">
      <c r="A6" s="54"/>
      <c r="B6" s="54"/>
      <c r="C6" s="54"/>
      <c r="D6" s="54"/>
      <c r="E6" s="54"/>
      <c r="F6" s="54"/>
      <c r="G6" s="54"/>
      <c r="H6" s="54"/>
    </row>
    <row r="7" spans="1:8" x14ac:dyDescent="0.25">
      <c r="A7" s="141" t="s">
        <v>264</v>
      </c>
      <c r="B7" s="141"/>
      <c r="C7" s="141"/>
      <c r="D7" s="141"/>
      <c r="E7" s="141"/>
      <c r="F7" s="141"/>
      <c r="G7" s="141"/>
      <c r="H7" s="141"/>
    </row>
    <row r="8" spans="1:8" s="55" customFormat="1" x14ac:dyDescent="0.25">
      <c r="A8" s="33" t="s">
        <v>69</v>
      </c>
      <c r="B8" s="33" t="s">
        <v>70</v>
      </c>
      <c r="C8" s="33" t="s">
        <v>71</v>
      </c>
      <c r="D8" s="33" t="s">
        <v>265</v>
      </c>
      <c r="E8" s="33"/>
      <c r="F8" s="33"/>
      <c r="G8" s="33"/>
      <c r="H8" s="33"/>
    </row>
    <row r="9" spans="1:8" s="86" customFormat="1" ht="11.25" x14ac:dyDescent="0.2">
      <c r="A9" s="87">
        <v>1114</v>
      </c>
      <c r="B9" s="86" t="s">
        <v>266</v>
      </c>
      <c r="C9" s="85">
        <v>0</v>
      </c>
      <c r="E9" s="86" t="str">
        <f>+IF(OR(C9&lt;&gt;0,C10&lt;&gt;0,C11&lt;&gt;0),"","SIN INFORMACIÓN QUE REVELAR")</f>
        <v>SIN INFORMACIÓN QUE REVELAR</v>
      </c>
    </row>
    <row r="10" spans="1:8" s="86" customFormat="1" ht="11.25" x14ac:dyDescent="0.2">
      <c r="A10" s="87">
        <v>1115</v>
      </c>
      <c r="B10" s="86" t="s">
        <v>267</v>
      </c>
      <c r="C10" s="85">
        <v>0</v>
      </c>
    </row>
    <row r="11" spans="1:8" s="86" customFormat="1" ht="11.25" x14ac:dyDescent="0.2">
      <c r="A11" s="87">
        <v>1121</v>
      </c>
      <c r="B11" s="86" t="s">
        <v>268</v>
      </c>
      <c r="C11" s="85">
        <v>0</v>
      </c>
    </row>
    <row r="12" spans="1:8" x14ac:dyDescent="0.25">
      <c r="A12" s="54"/>
      <c r="B12" s="54"/>
      <c r="C12" s="54"/>
      <c r="D12" s="54"/>
      <c r="E12" s="54"/>
      <c r="F12" s="54"/>
      <c r="G12" s="54"/>
      <c r="H12" s="54"/>
    </row>
    <row r="13" spans="1:8" x14ac:dyDescent="0.25">
      <c r="A13" s="141" t="s">
        <v>269</v>
      </c>
      <c r="B13" s="141"/>
      <c r="C13" s="141"/>
      <c r="D13" s="141"/>
      <c r="E13" s="141"/>
      <c r="F13" s="141"/>
      <c r="G13" s="141"/>
      <c r="H13" s="141"/>
    </row>
    <row r="14" spans="1:8" s="55" customFormat="1" x14ac:dyDescent="0.25">
      <c r="A14" s="33" t="s">
        <v>69</v>
      </c>
      <c r="B14" s="33" t="s">
        <v>70</v>
      </c>
      <c r="C14" s="33" t="s">
        <v>71</v>
      </c>
      <c r="D14" s="33">
        <f>H1-1</f>
        <v>2025</v>
      </c>
      <c r="E14" s="33">
        <f t="shared" ref="E14:G14" si="0">D14-1</f>
        <v>2024</v>
      </c>
      <c r="F14" s="33">
        <f t="shared" si="0"/>
        <v>2023</v>
      </c>
      <c r="G14" s="33">
        <f t="shared" si="0"/>
        <v>2022</v>
      </c>
      <c r="H14" s="33" t="s">
        <v>270</v>
      </c>
    </row>
    <row r="15" spans="1:8" s="86" customFormat="1" ht="11.25" x14ac:dyDescent="0.2">
      <c r="A15" s="87">
        <v>1122</v>
      </c>
      <c r="B15" s="86" t="s">
        <v>271</v>
      </c>
      <c r="C15" s="85">
        <v>0</v>
      </c>
      <c r="D15" s="85">
        <v>0</v>
      </c>
      <c r="E15" s="85">
        <v>0</v>
      </c>
      <c r="F15" s="85">
        <v>0</v>
      </c>
      <c r="G15" s="85">
        <v>0</v>
      </c>
      <c r="H15" s="86" t="str">
        <f>+IF(OR(C15&lt;&gt;0,C16&lt;&gt;0),"","SIN INFORMACIÓN QUE REVELAR")</f>
        <v>SIN INFORMACIÓN QUE REVELAR</v>
      </c>
    </row>
    <row r="16" spans="1:8" s="86" customFormat="1" ht="11.25" x14ac:dyDescent="0.2">
      <c r="A16" s="87">
        <v>1124</v>
      </c>
      <c r="B16" s="86" t="s">
        <v>272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</row>
    <row r="18" spans="1:8" x14ac:dyDescent="0.25">
      <c r="A18" s="141" t="s">
        <v>273</v>
      </c>
      <c r="B18" s="141"/>
      <c r="C18" s="141"/>
      <c r="D18" s="141"/>
      <c r="E18" s="141"/>
      <c r="F18" s="141"/>
      <c r="G18" s="141"/>
      <c r="H18" s="141"/>
    </row>
    <row r="19" spans="1:8" s="55" customFormat="1" x14ac:dyDescent="0.25">
      <c r="A19" s="33" t="s">
        <v>69</v>
      </c>
      <c r="B19" s="33" t="s">
        <v>70</v>
      </c>
      <c r="C19" s="33" t="s">
        <v>71</v>
      </c>
      <c r="D19" s="33" t="s">
        <v>274</v>
      </c>
      <c r="E19" s="33" t="s">
        <v>275</v>
      </c>
      <c r="F19" s="33" t="s">
        <v>276</v>
      </c>
      <c r="G19" s="33" t="s">
        <v>277</v>
      </c>
      <c r="H19" s="33" t="s">
        <v>278</v>
      </c>
    </row>
    <row r="20" spans="1:8" s="86" customFormat="1" ht="11.25" x14ac:dyDescent="0.2">
      <c r="A20" s="87">
        <v>1123</v>
      </c>
      <c r="B20" s="86" t="s">
        <v>279</v>
      </c>
      <c r="C20" s="85">
        <v>9078.3700000000008</v>
      </c>
      <c r="D20" s="85">
        <v>0</v>
      </c>
      <c r="E20" s="85">
        <v>0</v>
      </c>
      <c r="F20" s="85">
        <v>0</v>
      </c>
      <c r="G20" s="85">
        <v>0</v>
      </c>
      <c r="H20" s="86" t="str">
        <f>IF(OR(C20&lt;&gt;0, C21&lt;&gt;0, C22&lt;&gt;0, C23&lt;&gt;0, C24&lt;&gt;0, C25&lt;&gt;0, C26&lt;&gt;0, C27&lt;&gt;0, C28&lt;&gt;0), "", "SIN INFORMACIÓN QUE REVELAR")</f>
        <v/>
      </c>
    </row>
    <row r="21" spans="1:8" s="86" customFormat="1" ht="11.25" x14ac:dyDescent="0.2">
      <c r="A21" s="87">
        <v>1125</v>
      </c>
      <c r="B21" s="86" t="s">
        <v>280</v>
      </c>
      <c r="C21" s="85">
        <v>0</v>
      </c>
      <c r="D21" s="85">
        <v>0</v>
      </c>
      <c r="E21" s="85">
        <v>0</v>
      </c>
      <c r="F21" s="85">
        <v>0</v>
      </c>
      <c r="G21" s="85">
        <v>0</v>
      </c>
    </row>
    <row r="22" spans="1:8" s="86" customFormat="1" ht="11.25" x14ac:dyDescent="0.2">
      <c r="A22" s="87">
        <v>1126</v>
      </c>
      <c r="B22" s="86" t="s">
        <v>281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</row>
    <row r="23" spans="1:8" s="86" customFormat="1" ht="11.25" x14ac:dyDescent="0.2">
      <c r="A23" s="87">
        <v>1129</v>
      </c>
      <c r="B23" s="86" t="s">
        <v>282</v>
      </c>
      <c r="C23" s="85">
        <v>83331.3</v>
      </c>
      <c r="D23" s="85">
        <v>0</v>
      </c>
      <c r="E23" s="85">
        <v>0</v>
      </c>
      <c r="F23" s="85">
        <v>0</v>
      </c>
      <c r="G23" s="85">
        <v>0</v>
      </c>
    </row>
    <row r="24" spans="1:8" s="86" customFormat="1" ht="11.25" x14ac:dyDescent="0.2">
      <c r="A24" s="87">
        <v>1131</v>
      </c>
      <c r="B24" s="86" t="s">
        <v>283</v>
      </c>
      <c r="C24" s="85">
        <v>0</v>
      </c>
      <c r="D24" s="85">
        <v>0</v>
      </c>
      <c r="E24" s="85">
        <v>0</v>
      </c>
      <c r="F24" s="85">
        <v>0</v>
      </c>
      <c r="G24" s="85">
        <v>0</v>
      </c>
    </row>
    <row r="25" spans="1:8" s="86" customFormat="1" ht="11.25" x14ac:dyDescent="0.2">
      <c r="A25" s="87">
        <v>1132</v>
      </c>
      <c r="B25" s="86" t="s">
        <v>284</v>
      </c>
      <c r="C25" s="85">
        <v>0</v>
      </c>
      <c r="D25" s="85">
        <v>0</v>
      </c>
      <c r="E25" s="85">
        <v>0</v>
      </c>
      <c r="F25" s="85">
        <v>0</v>
      </c>
      <c r="G25" s="85">
        <v>0</v>
      </c>
    </row>
    <row r="26" spans="1:8" s="86" customFormat="1" ht="11.25" x14ac:dyDescent="0.2">
      <c r="A26" s="87">
        <v>1133</v>
      </c>
      <c r="B26" s="86" t="s">
        <v>285</v>
      </c>
      <c r="C26" s="85">
        <v>0</v>
      </c>
      <c r="D26" s="85">
        <v>0</v>
      </c>
      <c r="E26" s="85">
        <v>0</v>
      </c>
      <c r="F26" s="85">
        <v>0</v>
      </c>
      <c r="G26" s="85">
        <v>0</v>
      </c>
    </row>
    <row r="27" spans="1:8" s="86" customFormat="1" ht="11.25" x14ac:dyDescent="0.2">
      <c r="A27" s="87">
        <v>1134</v>
      </c>
      <c r="B27" s="86" t="s">
        <v>286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</row>
    <row r="28" spans="1:8" s="86" customFormat="1" ht="11.25" x14ac:dyDescent="0.2">
      <c r="A28" s="87">
        <v>1139</v>
      </c>
      <c r="B28" s="86" t="s">
        <v>287</v>
      </c>
      <c r="C28" s="85">
        <v>0</v>
      </c>
      <c r="D28" s="85">
        <v>0</v>
      </c>
      <c r="E28" s="85">
        <v>0</v>
      </c>
      <c r="F28" s="85">
        <v>0</v>
      </c>
      <c r="G28" s="85">
        <v>0</v>
      </c>
    </row>
    <row r="29" spans="1:8" x14ac:dyDescent="0.25">
      <c r="A29" s="54"/>
      <c r="B29" s="54"/>
      <c r="C29" s="54"/>
      <c r="D29" s="54"/>
      <c r="E29" s="54"/>
      <c r="F29" s="54"/>
      <c r="G29" s="54"/>
      <c r="H29" s="54"/>
    </row>
    <row r="30" spans="1:8" x14ac:dyDescent="0.25">
      <c r="A30" s="141" t="s">
        <v>288</v>
      </c>
      <c r="B30" s="141"/>
      <c r="C30" s="141"/>
      <c r="D30" s="141"/>
      <c r="E30" s="141"/>
      <c r="F30" s="141"/>
      <c r="G30" s="141"/>
      <c r="H30" s="141"/>
    </row>
    <row r="31" spans="1:8" s="55" customFormat="1" x14ac:dyDescent="0.25">
      <c r="A31" s="33" t="s">
        <v>69</v>
      </c>
      <c r="B31" s="33" t="s">
        <v>70</v>
      </c>
      <c r="C31" s="33" t="s">
        <v>71</v>
      </c>
      <c r="D31" s="33" t="s">
        <v>289</v>
      </c>
      <c r="E31" s="33" t="s">
        <v>290</v>
      </c>
      <c r="F31" s="33" t="s">
        <v>291</v>
      </c>
      <c r="G31" s="33"/>
      <c r="H31" s="33"/>
    </row>
    <row r="32" spans="1:8" s="89" customFormat="1" ht="11.25" x14ac:dyDescent="0.2">
      <c r="A32" s="88">
        <v>1140</v>
      </c>
      <c r="B32" s="89" t="s">
        <v>292</v>
      </c>
      <c r="C32" s="90">
        <f>SUM(C33:C37)</f>
        <v>0</v>
      </c>
      <c r="E32" s="89" t="str">
        <f>IF(OR(C32&lt;&gt;0, C33&lt;&gt;0, C34&lt;&gt;0, C35&lt;&gt;0, C36&lt;&gt;0, C37&lt;&gt;0), "", "SIN INFORMACIÓN QUE REVELAR")</f>
        <v>SIN INFORMACIÓN QUE REVELAR</v>
      </c>
    </row>
    <row r="33" spans="1:8" s="86" customFormat="1" ht="11.25" x14ac:dyDescent="0.2">
      <c r="A33" s="87">
        <v>1141</v>
      </c>
      <c r="B33" s="86" t="s">
        <v>293</v>
      </c>
      <c r="C33" s="85">
        <v>0</v>
      </c>
    </row>
    <row r="34" spans="1:8" s="86" customFormat="1" ht="11.25" x14ac:dyDescent="0.2">
      <c r="A34" s="87">
        <v>1142</v>
      </c>
      <c r="B34" s="86" t="s">
        <v>294</v>
      </c>
      <c r="C34" s="85">
        <v>0</v>
      </c>
    </row>
    <row r="35" spans="1:8" s="86" customFormat="1" ht="11.25" x14ac:dyDescent="0.2">
      <c r="A35" s="87">
        <v>1143</v>
      </c>
      <c r="B35" s="86" t="s">
        <v>295</v>
      </c>
      <c r="C35" s="85">
        <v>0</v>
      </c>
    </row>
    <row r="36" spans="1:8" s="86" customFormat="1" ht="11.25" x14ac:dyDescent="0.2">
      <c r="A36" s="87">
        <v>1144</v>
      </c>
      <c r="B36" s="86" t="s">
        <v>296</v>
      </c>
      <c r="C36" s="85">
        <v>0</v>
      </c>
    </row>
    <row r="37" spans="1:8" s="86" customFormat="1" ht="11.25" x14ac:dyDescent="0.2">
      <c r="A37" s="87">
        <v>1145</v>
      </c>
      <c r="B37" s="86" t="s">
        <v>297</v>
      </c>
      <c r="C37" s="85">
        <v>0</v>
      </c>
    </row>
    <row r="38" spans="1:8" x14ac:dyDescent="0.25">
      <c r="A38" s="54"/>
      <c r="B38" s="54"/>
      <c r="C38" s="54"/>
      <c r="D38" s="54"/>
      <c r="E38" s="54"/>
      <c r="F38" s="54"/>
    </row>
    <row r="39" spans="1:8" x14ac:dyDescent="0.25">
      <c r="A39" s="141" t="s">
        <v>298</v>
      </c>
      <c r="B39" s="141"/>
      <c r="C39" s="141"/>
      <c r="D39" s="141"/>
      <c r="E39" s="141"/>
      <c r="F39" s="141"/>
    </row>
    <row r="40" spans="1:8" s="55" customFormat="1" ht="22.5" x14ac:dyDescent="0.25">
      <c r="A40" s="33" t="s">
        <v>69</v>
      </c>
      <c r="B40" s="33" t="s">
        <v>70</v>
      </c>
      <c r="C40" s="33" t="s">
        <v>71</v>
      </c>
      <c r="D40" s="33" t="s">
        <v>290</v>
      </c>
      <c r="E40" s="33" t="s">
        <v>299</v>
      </c>
      <c r="F40" s="34" t="s">
        <v>291</v>
      </c>
    </row>
    <row r="41" spans="1:8" s="89" customFormat="1" ht="11.25" x14ac:dyDescent="0.2">
      <c r="A41" s="88">
        <v>1150</v>
      </c>
      <c r="B41" s="89" t="s">
        <v>300</v>
      </c>
      <c r="C41" s="90">
        <f>C42</f>
        <v>0</v>
      </c>
      <c r="E41" s="89" t="str">
        <f>+IF(OR(C41&lt;&gt;0,C42&lt;&gt;0),"","SIN INFORMACIÓN QUE REVELAR")</f>
        <v>SIN INFORMACIÓN QUE REVELAR</v>
      </c>
    </row>
    <row r="42" spans="1:8" s="86" customFormat="1" ht="11.25" x14ac:dyDescent="0.2">
      <c r="A42" s="87">
        <v>1151</v>
      </c>
      <c r="B42" s="86" t="s">
        <v>301</v>
      </c>
      <c r="C42" s="85">
        <v>0</v>
      </c>
    </row>
    <row r="43" spans="1:8" x14ac:dyDescent="0.25">
      <c r="A43" s="54"/>
      <c r="B43" s="54"/>
      <c r="C43" s="54"/>
      <c r="D43" s="54"/>
      <c r="E43" s="54"/>
      <c r="F43" s="54"/>
    </row>
    <row r="44" spans="1:8" x14ac:dyDescent="0.25">
      <c r="A44" s="141" t="s">
        <v>302</v>
      </c>
      <c r="B44" s="141"/>
      <c r="C44" s="141"/>
      <c r="D44" s="141"/>
      <c r="E44" s="141"/>
      <c r="F44" s="141"/>
    </row>
    <row r="45" spans="1:8" s="55" customFormat="1" x14ac:dyDescent="0.25">
      <c r="A45" s="33" t="s">
        <v>69</v>
      </c>
      <c r="B45" s="33" t="s">
        <v>70</v>
      </c>
      <c r="C45" s="33" t="s">
        <v>71</v>
      </c>
      <c r="D45" s="33" t="s">
        <v>265</v>
      </c>
      <c r="E45" s="33" t="s">
        <v>278</v>
      </c>
      <c r="F45" s="33"/>
    </row>
    <row r="46" spans="1:8" s="86" customFormat="1" ht="11.25" x14ac:dyDescent="0.2">
      <c r="A46" s="87">
        <v>1213</v>
      </c>
      <c r="B46" s="86" t="s">
        <v>303</v>
      </c>
      <c r="C46" s="85">
        <v>0</v>
      </c>
      <c r="E46" s="86" t="str">
        <f>IF(OR(C46&lt;&gt;0),"","SIN INFORMACIÓN QUE REVELAR")</f>
        <v>SIN INFORMACIÓN QUE REVELAR</v>
      </c>
    </row>
    <row r="47" spans="1:8" x14ac:dyDescent="0.25">
      <c r="A47" s="54"/>
      <c r="B47" s="54"/>
      <c r="C47" s="54"/>
      <c r="D47" s="54"/>
      <c r="E47" s="54"/>
      <c r="F47" s="54"/>
    </row>
    <row r="48" spans="1:8" x14ac:dyDescent="0.25">
      <c r="A48" s="141" t="s">
        <v>304</v>
      </c>
      <c r="B48" s="141"/>
      <c r="C48" s="141"/>
      <c r="D48" s="141"/>
      <c r="E48" s="141"/>
      <c r="F48" s="141"/>
      <c r="G48" s="141"/>
      <c r="H48" s="141"/>
    </row>
    <row r="49" spans="1:10" s="55" customFormat="1" x14ac:dyDescent="0.25">
      <c r="A49" s="33" t="s">
        <v>69</v>
      </c>
      <c r="B49" s="33" t="s">
        <v>70</v>
      </c>
      <c r="C49" s="33" t="s">
        <v>71</v>
      </c>
      <c r="D49" s="33"/>
      <c r="E49" s="33"/>
      <c r="F49" s="33"/>
      <c r="G49" s="33"/>
      <c r="H49" s="33"/>
      <c r="I49" s="56"/>
      <c r="J49" s="56"/>
    </row>
    <row r="50" spans="1:10" s="86" customFormat="1" ht="11.25" x14ac:dyDescent="0.2">
      <c r="A50" s="87">
        <v>1211</v>
      </c>
      <c r="B50" s="86" t="s">
        <v>305</v>
      </c>
      <c r="C50" s="85">
        <v>0</v>
      </c>
      <c r="E50" s="86" t="str">
        <f>+IF(OR(C50&lt;&gt;0,C51&lt;&gt;0,C52&lt;&gt;0),"","SIN INFORMACIÓN QUE REVELAR")</f>
        <v>SIN INFORMACIÓN QUE REVELAR</v>
      </c>
    </row>
    <row r="51" spans="1:10" s="86" customFormat="1" ht="11.25" x14ac:dyDescent="0.2">
      <c r="A51" s="87">
        <v>1212</v>
      </c>
      <c r="B51" s="86" t="s">
        <v>586</v>
      </c>
      <c r="C51" s="85">
        <v>0</v>
      </c>
    </row>
    <row r="52" spans="1:10" s="86" customFormat="1" ht="11.25" x14ac:dyDescent="0.2">
      <c r="A52" s="87">
        <v>1214</v>
      </c>
      <c r="B52" s="86" t="s">
        <v>306</v>
      </c>
      <c r="C52" s="85">
        <v>0</v>
      </c>
    </row>
    <row r="53" spans="1:10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</row>
    <row r="54" spans="1:10" x14ac:dyDescent="0.25">
      <c r="A54" s="141" t="s">
        <v>307</v>
      </c>
      <c r="B54" s="141"/>
      <c r="C54" s="141"/>
      <c r="D54" s="141"/>
      <c r="E54" s="141"/>
      <c r="F54" s="141"/>
      <c r="G54" s="141"/>
      <c r="H54" s="141"/>
      <c r="I54" s="141"/>
      <c r="J54" s="141"/>
    </row>
    <row r="55" spans="1:10" s="55" customFormat="1" x14ac:dyDescent="0.25">
      <c r="A55" s="33" t="s">
        <v>69</v>
      </c>
      <c r="B55" s="33" t="s">
        <v>70</v>
      </c>
      <c r="C55" s="33" t="s">
        <v>71</v>
      </c>
      <c r="D55" s="33" t="s">
        <v>308</v>
      </c>
      <c r="E55" s="33" t="s">
        <v>309</v>
      </c>
      <c r="F55" s="33" t="s">
        <v>310</v>
      </c>
      <c r="G55" s="33" t="s">
        <v>311</v>
      </c>
      <c r="H55" s="33" t="s">
        <v>312</v>
      </c>
      <c r="I55" s="33" t="s">
        <v>313</v>
      </c>
      <c r="J55" s="33" t="s">
        <v>314</v>
      </c>
    </row>
    <row r="56" spans="1:10" s="89" customFormat="1" ht="11.25" x14ac:dyDescent="0.2">
      <c r="A56" s="88">
        <v>1230</v>
      </c>
      <c r="B56" s="89" t="s">
        <v>315</v>
      </c>
      <c r="C56" s="90">
        <f>SUM(C57:C63)</f>
        <v>0</v>
      </c>
      <c r="D56" s="90">
        <f>SUM(D57:D63)</f>
        <v>0</v>
      </c>
      <c r="E56" s="90">
        <f>SUM(E57:E63)</f>
        <v>0</v>
      </c>
      <c r="F56" s="89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s="86" customFormat="1" ht="11.25" x14ac:dyDescent="0.2">
      <c r="A57" s="87">
        <v>1231</v>
      </c>
      <c r="B57" s="86" t="s">
        <v>316</v>
      </c>
      <c r="C57" s="85">
        <v>0</v>
      </c>
      <c r="D57" s="91"/>
      <c r="E57" s="91"/>
    </row>
    <row r="58" spans="1:10" s="86" customFormat="1" ht="11.25" x14ac:dyDescent="0.2">
      <c r="A58" s="87">
        <v>1232</v>
      </c>
      <c r="B58" s="86" t="s">
        <v>317</v>
      </c>
      <c r="C58" s="85">
        <v>0</v>
      </c>
      <c r="D58" s="85">
        <v>0</v>
      </c>
      <c r="E58" s="85">
        <v>0</v>
      </c>
    </row>
    <row r="59" spans="1:10" s="86" customFormat="1" ht="11.25" x14ac:dyDescent="0.2">
      <c r="A59" s="87">
        <v>1233</v>
      </c>
      <c r="B59" s="86" t="s">
        <v>318</v>
      </c>
      <c r="C59" s="85">
        <v>0</v>
      </c>
      <c r="D59" s="85">
        <v>0</v>
      </c>
      <c r="E59" s="85">
        <v>0</v>
      </c>
    </row>
    <row r="60" spans="1:10" s="86" customFormat="1" ht="11.25" x14ac:dyDescent="0.2">
      <c r="A60" s="87">
        <v>1234</v>
      </c>
      <c r="B60" s="86" t="s">
        <v>319</v>
      </c>
      <c r="C60" s="85">
        <v>0</v>
      </c>
      <c r="D60" s="85">
        <v>0</v>
      </c>
      <c r="E60" s="85">
        <v>0</v>
      </c>
    </row>
    <row r="61" spans="1:10" s="86" customFormat="1" ht="11.25" x14ac:dyDescent="0.2">
      <c r="A61" s="87">
        <v>1235</v>
      </c>
      <c r="B61" s="86" t="s">
        <v>320</v>
      </c>
      <c r="C61" s="85">
        <v>0</v>
      </c>
      <c r="D61" s="85">
        <v>0</v>
      </c>
      <c r="E61" s="85">
        <v>0</v>
      </c>
    </row>
    <row r="62" spans="1:10" s="86" customFormat="1" ht="11.25" x14ac:dyDescent="0.2">
      <c r="A62" s="87">
        <v>1236</v>
      </c>
      <c r="B62" s="86" t="s">
        <v>321</v>
      </c>
      <c r="C62" s="85">
        <v>0</v>
      </c>
      <c r="D62" s="85">
        <v>0</v>
      </c>
      <c r="E62" s="85">
        <v>0</v>
      </c>
    </row>
    <row r="63" spans="1:10" s="86" customFormat="1" ht="11.25" x14ac:dyDescent="0.2">
      <c r="A63" s="87">
        <v>1239</v>
      </c>
      <c r="B63" s="86" t="s">
        <v>322</v>
      </c>
      <c r="C63" s="85">
        <v>0</v>
      </c>
      <c r="D63" s="85">
        <v>0</v>
      </c>
      <c r="E63" s="85">
        <v>0</v>
      </c>
    </row>
    <row r="64" spans="1:10" s="86" customFormat="1" ht="11.25" x14ac:dyDescent="0.2">
      <c r="A64" s="87">
        <v>1240</v>
      </c>
      <c r="B64" s="86" t="s">
        <v>323</v>
      </c>
      <c r="C64" s="85">
        <v>138810481.81999999</v>
      </c>
      <c r="D64" s="85">
        <f t="shared" ref="D64" si="1">SUM(D65:D72)</f>
        <v>0</v>
      </c>
      <c r="E64" s="85">
        <v>122180500.59999999</v>
      </c>
    </row>
    <row r="65" spans="1:10" s="86" customFormat="1" ht="11.25" x14ac:dyDescent="0.2">
      <c r="A65" s="87">
        <v>1241</v>
      </c>
      <c r="B65" s="86" t="s">
        <v>324</v>
      </c>
      <c r="C65" s="85">
        <v>0</v>
      </c>
      <c r="D65" s="85">
        <v>0</v>
      </c>
      <c r="E65" s="85">
        <v>0</v>
      </c>
    </row>
    <row r="66" spans="1:10" s="86" customFormat="1" ht="11.25" x14ac:dyDescent="0.2">
      <c r="A66" s="87">
        <v>1242</v>
      </c>
      <c r="B66" s="86" t="s">
        <v>325</v>
      </c>
      <c r="C66" s="85">
        <v>0</v>
      </c>
      <c r="D66" s="85">
        <v>0</v>
      </c>
      <c r="E66" s="85">
        <v>0</v>
      </c>
    </row>
    <row r="67" spans="1:10" s="86" customFormat="1" ht="11.25" x14ac:dyDescent="0.2">
      <c r="A67" s="87">
        <v>1243</v>
      </c>
      <c r="B67" s="86" t="s">
        <v>326</v>
      </c>
      <c r="C67" s="85">
        <v>0</v>
      </c>
      <c r="D67" s="85">
        <v>0</v>
      </c>
      <c r="E67" s="85">
        <v>0</v>
      </c>
    </row>
    <row r="68" spans="1:10" s="86" customFormat="1" ht="11.25" x14ac:dyDescent="0.2">
      <c r="A68" s="87">
        <v>1244</v>
      </c>
      <c r="B68" s="86" t="s">
        <v>327</v>
      </c>
      <c r="C68" s="85">
        <v>0</v>
      </c>
      <c r="D68" s="85">
        <v>0</v>
      </c>
      <c r="E68" s="85">
        <v>0</v>
      </c>
    </row>
    <row r="69" spans="1:10" s="86" customFormat="1" ht="11.25" x14ac:dyDescent="0.2">
      <c r="A69" s="87">
        <v>1245</v>
      </c>
      <c r="B69" s="86" t="s">
        <v>328</v>
      </c>
      <c r="C69" s="85">
        <v>0</v>
      </c>
      <c r="D69" s="85">
        <v>0</v>
      </c>
      <c r="E69" s="85">
        <v>0</v>
      </c>
    </row>
    <row r="70" spans="1:10" s="86" customFormat="1" ht="11.25" x14ac:dyDescent="0.2">
      <c r="A70" s="87">
        <v>1246</v>
      </c>
      <c r="B70" s="86" t="s">
        <v>329</v>
      </c>
      <c r="C70" s="85">
        <v>0</v>
      </c>
      <c r="D70" s="85">
        <v>0</v>
      </c>
      <c r="E70" s="85">
        <v>0</v>
      </c>
    </row>
    <row r="71" spans="1:10" s="86" customFormat="1" ht="11.25" x14ac:dyDescent="0.2">
      <c r="A71" s="87">
        <v>1247</v>
      </c>
      <c r="B71" s="86" t="s">
        <v>330</v>
      </c>
      <c r="C71" s="85">
        <v>0</v>
      </c>
      <c r="D71" s="85">
        <v>0</v>
      </c>
      <c r="E71" s="85">
        <v>0</v>
      </c>
    </row>
    <row r="72" spans="1:10" s="86" customFormat="1" ht="11.25" x14ac:dyDescent="0.2">
      <c r="A72" s="87">
        <v>1248</v>
      </c>
      <c r="B72" s="86" t="s">
        <v>331</v>
      </c>
      <c r="C72" s="85">
        <v>0</v>
      </c>
      <c r="D72" s="85">
        <v>0</v>
      </c>
      <c r="E72" s="85">
        <v>0</v>
      </c>
    </row>
    <row r="73" spans="1:10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</row>
    <row r="74" spans="1:10" x14ac:dyDescent="0.25">
      <c r="A74" s="141" t="s">
        <v>332</v>
      </c>
      <c r="B74" s="141"/>
      <c r="C74" s="141"/>
      <c r="D74" s="141"/>
      <c r="E74" s="141"/>
      <c r="F74" s="141"/>
      <c r="G74" s="141"/>
      <c r="H74" s="54"/>
      <c r="I74" s="54"/>
      <c r="J74" s="54"/>
    </row>
    <row r="75" spans="1:10" s="55" customFormat="1" x14ac:dyDescent="0.25">
      <c r="A75" s="33" t="s">
        <v>69</v>
      </c>
      <c r="B75" s="33" t="s">
        <v>70</v>
      </c>
      <c r="C75" s="33" t="s">
        <v>71</v>
      </c>
      <c r="D75" s="33" t="s">
        <v>333</v>
      </c>
      <c r="E75" s="33" t="s">
        <v>334</v>
      </c>
      <c r="F75" s="33" t="s">
        <v>335</v>
      </c>
      <c r="G75" s="33" t="s">
        <v>336</v>
      </c>
      <c r="H75" s="56"/>
      <c r="I75" s="56"/>
      <c r="J75" s="56"/>
    </row>
    <row r="76" spans="1:10" s="89" customFormat="1" ht="11.25" x14ac:dyDescent="0.2">
      <c r="A76" s="88">
        <v>1250</v>
      </c>
      <c r="B76" s="89" t="s">
        <v>337</v>
      </c>
      <c r="C76" s="90">
        <f>SUM(C77:C81)</f>
        <v>0</v>
      </c>
      <c r="D76" s="90">
        <f>SUM(D77:D81)</f>
        <v>0</v>
      </c>
      <c r="E76" s="90">
        <f>SUM(E77:E81)</f>
        <v>0</v>
      </c>
      <c r="F76" s="89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10" s="86" customFormat="1" ht="11.25" x14ac:dyDescent="0.2">
      <c r="A77" s="87">
        <v>1251</v>
      </c>
      <c r="B77" s="86" t="s">
        <v>338</v>
      </c>
      <c r="C77" s="85">
        <v>0</v>
      </c>
      <c r="D77" s="85">
        <v>0</v>
      </c>
      <c r="E77" s="85">
        <v>0</v>
      </c>
    </row>
    <row r="78" spans="1:10" s="86" customFormat="1" ht="11.25" x14ac:dyDescent="0.2">
      <c r="A78" s="87">
        <v>1252</v>
      </c>
      <c r="B78" s="86" t="s">
        <v>339</v>
      </c>
      <c r="C78" s="85">
        <v>0</v>
      </c>
      <c r="D78" s="85">
        <v>0</v>
      </c>
      <c r="E78" s="85">
        <v>0</v>
      </c>
    </row>
    <row r="79" spans="1:10" s="86" customFormat="1" ht="11.25" x14ac:dyDescent="0.2">
      <c r="A79" s="87">
        <v>1253</v>
      </c>
      <c r="B79" s="86" t="s">
        <v>340</v>
      </c>
      <c r="C79" s="85">
        <v>0</v>
      </c>
      <c r="D79" s="85">
        <v>0</v>
      </c>
      <c r="E79" s="85">
        <v>0</v>
      </c>
    </row>
    <row r="80" spans="1:10" s="86" customFormat="1" ht="11.25" x14ac:dyDescent="0.2">
      <c r="A80" s="87">
        <v>1254</v>
      </c>
      <c r="B80" s="86" t="s">
        <v>341</v>
      </c>
      <c r="C80" s="85">
        <v>0</v>
      </c>
      <c r="D80" s="85">
        <v>0</v>
      </c>
      <c r="E80" s="85">
        <v>0</v>
      </c>
    </row>
    <row r="81" spans="1:8" s="86" customFormat="1" ht="11.25" x14ac:dyDescent="0.2">
      <c r="A81" s="87">
        <v>1259</v>
      </c>
      <c r="B81" s="86" t="s">
        <v>342</v>
      </c>
      <c r="C81" s="85">
        <v>0</v>
      </c>
      <c r="D81" s="85">
        <v>0</v>
      </c>
      <c r="E81" s="85">
        <v>0</v>
      </c>
    </row>
    <row r="82" spans="1:8" s="86" customFormat="1" ht="11.25" x14ac:dyDescent="0.2">
      <c r="A82" s="87">
        <v>1270</v>
      </c>
      <c r="B82" s="86" t="s">
        <v>343</v>
      </c>
      <c r="C82" s="85">
        <f>SUM(C83:C88)</f>
        <v>183022.53</v>
      </c>
      <c r="D82" s="91"/>
      <c r="E82" s="91"/>
    </row>
    <row r="83" spans="1:8" s="86" customFormat="1" ht="11.25" x14ac:dyDescent="0.2">
      <c r="A83" s="87">
        <v>1271</v>
      </c>
      <c r="B83" s="86" t="s">
        <v>344</v>
      </c>
      <c r="C83" s="85">
        <v>0</v>
      </c>
      <c r="D83" s="91"/>
      <c r="E83" s="91"/>
    </row>
    <row r="84" spans="1:8" s="86" customFormat="1" ht="11.25" x14ac:dyDescent="0.2">
      <c r="A84" s="87">
        <v>1272</v>
      </c>
      <c r="B84" s="86" t="s">
        <v>345</v>
      </c>
      <c r="C84" s="85">
        <v>0</v>
      </c>
      <c r="D84" s="91"/>
      <c r="E84" s="91"/>
    </row>
    <row r="85" spans="1:8" s="86" customFormat="1" ht="11.25" x14ac:dyDescent="0.2">
      <c r="A85" s="87">
        <v>1273</v>
      </c>
      <c r="B85" s="86" t="s">
        <v>346</v>
      </c>
      <c r="C85" s="85">
        <v>183022.53</v>
      </c>
      <c r="D85" s="91"/>
      <c r="E85" s="91"/>
    </row>
    <row r="86" spans="1:8" s="86" customFormat="1" ht="11.25" x14ac:dyDescent="0.2">
      <c r="A86" s="87">
        <v>1274</v>
      </c>
      <c r="B86" s="86" t="s">
        <v>347</v>
      </c>
      <c r="C86" s="85">
        <v>0</v>
      </c>
      <c r="D86" s="91"/>
      <c r="E86" s="91"/>
    </row>
    <row r="87" spans="1:8" s="86" customFormat="1" ht="11.25" x14ac:dyDescent="0.2">
      <c r="A87" s="87">
        <v>1275</v>
      </c>
      <c r="B87" s="86" t="s">
        <v>348</v>
      </c>
      <c r="C87" s="85">
        <v>0</v>
      </c>
      <c r="D87" s="91"/>
      <c r="E87" s="91"/>
    </row>
    <row r="88" spans="1:8" s="86" customFormat="1" ht="11.25" x14ac:dyDescent="0.2">
      <c r="A88" s="87">
        <v>1279</v>
      </c>
      <c r="B88" s="86" t="s">
        <v>349</v>
      </c>
      <c r="C88" s="85">
        <v>0</v>
      </c>
      <c r="D88" s="91"/>
      <c r="E88" s="91"/>
    </row>
    <row r="89" spans="1:8" x14ac:dyDescent="0.25">
      <c r="A89" s="54"/>
      <c r="B89" s="54"/>
      <c r="C89" s="54"/>
      <c r="D89" s="54"/>
      <c r="E89" s="54"/>
      <c r="F89" s="54"/>
      <c r="G89" s="54"/>
    </row>
    <row r="90" spans="1:8" x14ac:dyDescent="0.25">
      <c r="A90" s="141" t="s">
        <v>350</v>
      </c>
      <c r="B90" s="141"/>
      <c r="C90" s="141"/>
      <c r="D90" s="141"/>
      <c r="E90" s="141"/>
      <c r="F90" s="141"/>
      <c r="G90" s="141"/>
    </row>
    <row r="91" spans="1:8" s="55" customFormat="1" x14ac:dyDescent="0.25">
      <c r="A91" s="33" t="s">
        <v>69</v>
      </c>
      <c r="B91" s="33" t="s">
        <v>70</v>
      </c>
      <c r="C91" s="33" t="s">
        <v>71</v>
      </c>
      <c r="D91" s="33" t="s">
        <v>312</v>
      </c>
      <c r="E91" s="33"/>
      <c r="F91" s="33"/>
      <c r="G91" s="33"/>
    </row>
    <row r="92" spans="1:8" s="89" customFormat="1" ht="11.25" x14ac:dyDescent="0.2">
      <c r="A92" s="88">
        <v>1160</v>
      </c>
      <c r="B92" s="89" t="s">
        <v>351</v>
      </c>
      <c r="C92" s="90">
        <f>SUM(C93:C94)</f>
        <v>169036.2</v>
      </c>
      <c r="E92" s="89" t="str">
        <f>IF(OR(C92&lt;&gt;0,C93&lt;&gt;0,C94&lt;&gt;0),"","SIN INFORMACIÓN QUE REVELAR")</f>
        <v/>
      </c>
    </row>
    <row r="93" spans="1:8" s="86" customFormat="1" ht="11.25" x14ac:dyDescent="0.2">
      <c r="A93" s="87">
        <v>1161</v>
      </c>
      <c r="B93" s="86" t="s">
        <v>352</v>
      </c>
      <c r="C93" s="85">
        <v>0</v>
      </c>
    </row>
    <row r="94" spans="1:8" s="86" customFormat="1" ht="11.25" x14ac:dyDescent="0.2">
      <c r="A94" s="87">
        <v>1162</v>
      </c>
      <c r="B94" s="86" t="s">
        <v>353</v>
      </c>
      <c r="C94" s="85">
        <v>169036.2</v>
      </c>
    </row>
    <row r="95" spans="1:8" x14ac:dyDescent="0.25">
      <c r="A95" s="54"/>
      <c r="B95" s="54"/>
      <c r="C95" s="54"/>
      <c r="D95" s="54"/>
      <c r="E95" s="54"/>
      <c r="F95" s="54"/>
      <c r="G95" s="54"/>
    </row>
    <row r="96" spans="1:8" x14ac:dyDescent="0.25">
      <c r="A96" s="141" t="s">
        <v>354</v>
      </c>
      <c r="B96" s="141"/>
      <c r="C96" s="141"/>
      <c r="D96" s="141"/>
      <c r="E96" s="141"/>
      <c r="F96" s="141"/>
      <c r="G96" s="141"/>
      <c r="H96" s="141"/>
    </row>
    <row r="97" spans="1:8" s="55" customFormat="1" x14ac:dyDescent="0.25">
      <c r="A97" s="33" t="s">
        <v>69</v>
      </c>
      <c r="B97" s="33" t="s">
        <v>70</v>
      </c>
      <c r="C97" s="33" t="s">
        <v>71</v>
      </c>
      <c r="D97" s="33" t="s">
        <v>278</v>
      </c>
      <c r="E97" s="33"/>
      <c r="F97" s="33"/>
      <c r="G97" s="33"/>
      <c r="H97" s="33"/>
    </row>
    <row r="98" spans="1:8" s="89" customFormat="1" ht="11.25" x14ac:dyDescent="0.2">
      <c r="A98" s="88">
        <v>1190</v>
      </c>
      <c r="B98" s="89" t="s">
        <v>355</v>
      </c>
      <c r="C98" s="90">
        <f>SUM(C99:C102)</f>
        <v>0</v>
      </c>
      <c r="E98" s="89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s="86" customFormat="1" ht="11.25" x14ac:dyDescent="0.2">
      <c r="A99" s="87">
        <v>1191</v>
      </c>
      <c r="B99" s="86" t="s">
        <v>356</v>
      </c>
      <c r="C99" s="85">
        <v>0</v>
      </c>
    </row>
    <row r="100" spans="1:8" s="86" customFormat="1" ht="11.25" x14ac:dyDescent="0.2">
      <c r="A100" s="87">
        <v>1192</v>
      </c>
      <c r="B100" s="86" t="s">
        <v>587</v>
      </c>
      <c r="C100" s="85">
        <v>0</v>
      </c>
    </row>
    <row r="101" spans="1:8" s="86" customFormat="1" ht="11.25" x14ac:dyDescent="0.2">
      <c r="A101" s="87">
        <v>1193</v>
      </c>
      <c r="B101" s="86" t="s">
        <v>588</v>
      </c>
      <c r="C101" s="85">
        <v>0</v>
      </c>
    </row>
    <row r="102" spans="1:8" s="86" customFormat="1" ht="11.25" x14ac:dyDescent="0.2">
      <c r="A102" s="87">
        <v>1194</v>
      </c>
      <c r="B102" s="86" t="s">
        <v>357</v>
      </c>
      <c r="C102" s="85">
        <v>0</v>
      </c>
    </row>
    <row r="103" spans="1:8" s="86" customFormat="1" ht="11.25" x14ac:dyDescent="0.2">
      <c r="A103" s="87">
        <v>1290</v>
      </c>
      <c r="B103" s="86" t="s">
        <v>358</v>
      </c>
      <c r="C103" s="85">
        <f>SUM(C104:C106)</f>
        <v>0</v>
      </c>
    </row>
    <row r="104" spans="1:8" s="86" customFormat="1" ht="11.25" x14ac:dyDescent="0.2">
      <c r="A104" s="87">
        <v>1291</v>
      </c>
      <c r="B104" s="86" t="s">
        <v>359</v>
      </c>
      <c r="C104" s="85">
        <v>0</v>
      </c>
    </row>
    <row r="105" spans="1:8" s="86" customFormat="1" ht="11.25" x14ac:dyDescent="0.2">
      <c r="A105" s="87">
        <v>1292</v>
      </c>
      <c r="B105" s="86" t="s">
        <v>360</v>
      </c>
      <c r="C105" s="85">
        <v>0</v>
      </c>
    </row>
    <row r="106" spans="1:8" s="86" customFormat="1" ht="11.25" x14ac:dyDescent="0.2">
      <c r="A106" s="87">
        <v>1293</v>
      </c>
      <c r="B106" s="86" t="s">
        <v>361</v>
      </c>
      <c r="C106" s="85">
        <v>0</v>
      </c>
    </row>
    <row r="107" spans="1:8" x14ac:dyDescent="0.25">
      <c r="A107" s="54"/>
      <c r="B107" s="54"/>
      <c r="C107" s="54"/>
      <c r="D107" s="54"/>
      <c r="E107" s="54"/>
      <c r="F107" s="54"/>
      <c r="G107" s="54"/>
      <c r="H107" s="54"/>
    </row>
    <row r="108" spans="1:8" x14ac:dyDescent="0.25">
      <c r="A108" s="141" t="s">
        <v>362</v>
      </c>
      <c r="B108" s="141"/>
      <c r="C108" s="141"/>
      <c r="D108" s="141"/>
      <c r="E108" s="141"/>
      <c r="F108" s="141"/>
      <c r="G108" s="141"/>
      <c r="H108" s="141"/>
    </row>
    <row r="109" spans="1:8" s="55" customFormat="1" x14ac:dyDescent="0.25">
      <c r="A109" s="33" t="s">
        <v>69</v>
      </c>
      <c r="B109" s="33" t="s">
        <v>70</v>
      </c>
      <c r="C109" s="33" t="s">
        <v>71</v>
      </c>
      <c r="D109" s="33" t="s">
        <v>274</v>
      </c>
      <c r="E109" s="33" t="s">
        <v>275</v>
      </c>
      <c r="F109" s="33" t="s">
        <v>276</v>
      </c>
      <c r="G109" s="33" t="s">
        <v>363</v>
      </c>
      <c r="H109" s="33" t="s">
        <v>314</v>
      </c>
    </row>
    <row r="110" spans="1:8" s="89" customFormat="1" ht="11.25" x14ac:dyDescent="0.2">
      <c r="A110" s="88">
        <v>2110</v>
      </c>
      <c r="B110" s="89" t="s">
        <v>364</v>
      </c>
      <c r="C110" s="90">
        <v>1582041.3</v>
      </c>
      <c r="D110" s="90">
        <v>1582041.3</v>
      </c>
      <c r="E110" s="90">
        <f>SUM(E111:E119)</f>
        <v>0</v>
      </c>
      <c r="F110" s="90">
        <f>SUM(F111:F119)</f>
        <v>0</v>
      </c>
      <c r="G110" s="90">
        <f>SUM(G111:G119)</f>
        <v>0</v>
      </c>
      <c r="H110" s="89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s="86" customFormat="1" ht="11.25" x14ac:dyDescent="0.2">
      <c r="A111" s="87">
        <v>2111</v>
      </c>
      <c r="B111" s="86" t="s">
        <v>365</v>
      </c>
      <c r="C111" s="85">
        <v>0</v>
      </c>
      <c r="D111" s="85">
        <f>C111</f>
        <v>0</v>
      </c>
      <c r="E111" s="85">
        <v>0</v>
      </c>
      <c r="F111" s="85">
        <v>0</v>
      </c>
      <c r="G111" s="85">
        <v>0</v>
      </c>
    </row>
    <row r="112" spans="1:8" s="86" customFormat="1" ht="11.25" x14ac:dyDescent="0.2">
      <c r="A112" s="87">
        <v>2112</v>
      </c>
      <c r="B112" s="86" t="s">
        <v>366</v>
      </c>
      <c r="C112" s="85">
        <v>0</v>
      </c>
      <c r="D112" s="85">
        <f t="shared" ref="D112:D119" si="2">C112</f>
        <v>0</v>
      </c>
      <c r="E112" s="85">
        <v>0</v>
      </c>
      <c r="F112" s="85">
        <v>0</v>
      </c>
      <c r="G112" s="85">
        <v>0</v>
      </c>
    </row>
    <row r="113" spans="1:8" s="86" customFormat="1" ht="11.25" x14ac:dyDescent="0.2">
      <c r="A113" s="87">
        <v>2113</v>
      </c>
      <c r="B113" s="86" t="s">
        <v>367</v>
      </c>
      <c r="C113" s="85">
        <v>0</v>
      </c>
      <c r="D113" s="85">
        <f t="shared" si="2"/>
        <v>0</v>
      </c>
      <c r="E113" s="85">
        <v>0</v>
      </c>
      <c r="F113" s="85">
        <v>0</v>
      </c>
      <c r="G113" s="85">
        <v>0</v>
      </c>
    </row>
    <row r="114" spans="1:8" s="86" customFormat="1" ht="11.25" x14ac:dyDescent="0.2">
      <c r="A114" s="87">
        <v>2114</v>
      </c>
      <c r="B114" s="86" t="s">
        <v>368</v>
      </c>
      <c r="C114" s="85">
        <v>0</v>
      </c>
      <c r="D114" s="85">
        <f t="shared" si="2"/>
        <v>0</v>
      </c>
      <c r="E114" s="85">
        <v>0</v>
      </c>
      <c r="F114" s="85">
        <v>0</v>
      </c>
      <c r="G114" s="85">
        <v>0</v>
      </c>
    </row>
    <row r="115" spans="1:8" s="86" customFormat="1" ht="11.25" x14ac:dyDescent="0.2">
      <c r="A115" s="87">
        <v>2115</v>
      </c>
      <c r="B115" s="86" t="s">
        <v>369</v>
      </c>
      <c r="C115" s="85">
        <v>0</v>
      </c>
      <c r="D115" s="85">
        <f t="shared" si="2"/>
        <v>0</v>
      </c>
      <c r="E115" s="85">
        <v>0</v>
      </c>
      <c r="F115" s="85">
        <v>0</v>
      </c>
      <c r="G115" s="85">
        <v>0</v>
      </c>
    </row>
    <row r="116" spans="1:8" s="86" customFormat="1" ht="11.25" x14ac:dyDescent="0.2">
      <c r="A116" s="87">
        <v>2116</v>
      </c>
      <c r="B116" s="86" t="s">
        <v>370</v>
      </c>
      <c r="C116" s="85">
        <v>0</v>
      </c>
      <c r="D116" s="85">
        <f t="shared" si="2"/>
        <v>0</v>
      </c>
      <c r="E116" s="85">
        <v>0</v>
      </c>
      <c r="F116" s="85">
        <v>0</v>
      </c>
      <c r="G116" s="85">
        <v>0</v>
      </c>
    </row>
    <row r="117" spans="1:8" s="86" customFormat="1" ht="11.25" x14ac:dyDescent="0.2">
      <c r="A117" s="87">
        <v>2117</v>
      </c>
      <c r="B117" s="86" t="s">
        <v>371</v>
      </c>
      <c r="C117" s="85">
        <v>133924.18</v>
      </c>
      <c r="D117" s="85">
        <f t="shared" si="2"/>
        <v>133924.18</v>
      </c>
      <c r="E117" s="85">
        <v>0</v>
      </c>
      <c r="F117" s="85">
        <v>0</v>
      </c>
      <c r="G117" s="85">
        <v>0</v>
      </c>
    </row>
    <row r="118" spans="1:8" s="86" customFormat="1" ht="11.25" x14ac:dyDescent="0.2">
      <c r="A118" s="87">
        <v>2118</v>
      </c>
      <c r="B118" s="86" t="s">
        <v>372</v>
      </c>
      <c r="C118" s="85">
        <v>0</v>
      </c>
      <c r="D118" s="85">
        <f t="shared" si="2"/>
        <v>0</v>
      </c>
      <c r="E118" s="85">
        <v>0</v>
      </c>
      <c r="F118" s="85">
        <v>0</v>
      </c>
      <c r="G118" s="85">
        <v>0</v>
      </c>
    </row>
    <row r="119" spans="1:8" s="86" customFormat="1" ht="11.25" x14ac:dyDescent="0.2">
      <c r="A119" s="87">
        <v>2119</v>
      </c>
      <c r="B119" s="86" t="s">
        <v>373</v>
      </c>
      <c r="C119" s="85">
        <v>0</v>
      </c>
      <c r="D119" s="85">
        <f t="shared" si="2"/>
        <v>0</v>
      </c>
      <c r="E119" s="85">
        <v>0</v>
      </c>
      <c r="F119" s="85">
        <v>0</v>
      </c>
      <c r="G119" s="85">
        <v>0</v>
      </c>
    </row>
    <row r="120" spans="1:8" s="86" customFormat="1" ht="11.25" x14ac:dyDescent="0.2">
      <c r="A120" s="87">
        <v>2120</v>
      </c>
      <c r="B120" s="86" t="s">
        <v>374</v>
      </c>
      <c r="C120" s="85">
        <f>SUM(C121:C123)</f>
        <v>0</v>
      </c>
      <c r="D120" s="85">
        <f t="shared" ref="D120:G120" si="3">SUM(D121:D123)</f>
        <v>0</v>
      </c>
      <c r="E120" s="85">
        <f t="shared" si="3"/>
        <v>0</v>
      </c>
      <c r="F120" s="85">
        <f t="shared" si="3"/>
        <v>0</v>
      </c>
      <c r="G120" s="85">
        <f t="shared" si="3"/>
        <v>0</v>
      </c>
    </row>
    <row r="121" spans="1:8" s="86" customFormat="1" ht="11.25" x14ac:dyDescent="0.2">
      <c r="A121" s="87">
        <v>2121</v>
      </c>
      <c r="B121" s="86" t="s">
        <v>375</v>
      </c>
      <c r="C121" s="85">
        <v>0</v>
      </c>
      <c r="D121" s="85">
        <f>C121</f>
        <v>0</v>
      </c>
      <c r="E121" s="85">
        <v>0</v>
      </c>
      <c r="F121" s="85">
        <v>0</v>
      </c>
      <c r="G121" s="85">
        <v>0</v>
      </c>
    </row>
    <row r="122" spans="1:8" s="86" customFormat="1" ht="11.25" x14ac:dyDescent="0.2">
      <c r="A122" s="87">
        <v>2122</v>
      </c>
      <c r="B122" s="86" t="s">
        <v>376</v>
      </c>
      <c r="C122" s="85">
        <v>0</v>
      </c>
      <c r="D122" s="85">
        <f t="shared" ref="D122:D123" si="4">C122</f>
        <v>0</v>
      </c>
      <c r="E122" s="85">
        <v>0</v>
      </c>
      <c r="F122" s="85">
        <v>0</v>
      </c>
      <c r="G122" s="85">
        <v>0</v>
      </c>
    </row>
    <row r="123" spans="1:8" s="86" customFormat="1" ht="11.25" x14ac:dyDescent="0.2">
      <c r="A123" s="87">
        <v>2129</v>
      </c>
      <c r="B123" s="86" t="s">
        <v>377</v>
      </c>
      <c r="C123" s="85">
        <v>0</v>
      </c>
      <c r="D123" s="85">
        <f t="shared" si="4"/>
        <v>0</v>
      </c>
      <c r="E123" s="85">
        <v>0</v>
      </c>
      <c r="F123" s="85">
        <v>0</v>
      </c>
      <c r="G123" s="85">
        <v>0</v>
      </c>
    </row>
    <row r="124" spans="1:8" x14ac:dyDescent="0.25">
      <c r="A124" s="54"/>
      <c r="B124" s="54"/>
      <c r="C124" s="54"/>
      <c r="D124" s="54"/>
      <c r="E124" s="54"/>
      <c r="F124" s="54"/>
      <c r="G124" s="54"/>
      <c r="H124" s="54"/>
    </row>
    <row r="125" spans="1:8" x14ac:dyDescent="0.25">
      <c r="A125" s="141" t="s">
        <v>378</v>
      </c>
      <c r="B125" s="141"/>
      <c r="C125" s="141"/>
      <c r="D125" s="141"/>
      <c r="E125" s="141"/>
      <c r="F125" s="141"/>
      <c r="G125" s="141"/>
      <c r="H125" s="141"/>
    </row>
    <row r="126" spans="1:8" s="55" customFormat="1" x14ac:dyDescent="0.25">
      <c r="A126" s="33" t="s">
        <v>69</v>
      </c>
      <c r="B126" s="33" t="s">
        <v>70</v>
      </c>
      <c r="C126" s="33" t="s">
        <v>71</v>
      </c>
      <c r="D126" s="33" t="s">
        <v>379</v>
      </c>
      <c r="E126" s="33" t="s">
        <v>278</v>
      </c>
      <c r="F126" s="33"/>
      <c r="G126" s="33"/>
      <c r="H126" s="33"/>
    </row>
    <row r="127" spans="1:8" s="89" customFormat="1" ht="11.25" x14ac:dyDescent="0.2">
      <c r="A127" s="88">
        <v>2160</v>
      </c>
      <c r="B127" s="89" t="s">
        <v>380</v>
      </c>
      <c r="C127" s="90">
        <f>SUM(C128:C133)</f>
        <v>4065.01</v>
      </c>
      <c r="E127" s="89" t="str">
        <f>IF(OR(C127&lt;&gt;0,C128&lt;&gt;0,C129&lt;&gt;0,C130&lt;&gt;0,C131&lt;&gt;0,C132&lt;&gt;0,C133&lt;&gt;0,C134&lt;&gt;0,C135&lt;&gt;0,C136&lt;&gt;0,C137&lt;&gt;0,C138&lt;&gt;0,C139&lt;&gt;0,C140&lt;&gt;0),"","SIN INFORMACIÓN QUE REVELAR")</f>
        <v/>
      </c>
    </row>
    <row r="128" spans="1:8" s="86" customFormat="1" ht="11.25" x14ac:dyDescent="0.2">
      <c r="A128" s="87">
        <v>2161</v>
      </c>
      <c r="B128" s="86" t="s">
        <v>381</v>
      </c>
      <c r="C128" s="85">
        <v>4065.01</v>
      </c>
    </row>
    <row r="129" spans="1:5" s="86" customFormat="1" ht="11.25" x14ac:dyDescent="0.2">
      <c r="A129" s="87">
        <v>2162</v>
      </c>
      <c r="B129" s="86" t="s">
        <v>382</v>
      </c>
      <c r="C129" s="85">
        <v>0</v>
      </c>
    </row>
    <row r="130" spans="1:5" s="86" customFormat="1" ht="11.25" x14ac:dyDescent="0.2">
      <c r="A130" s="87">
        <v>2163</v>
      </c>
      <c r="B130" s="86" t="s">
        <v>383</v>
      </c>
      <c r="C130" s="85">
        <v>0</v>
      </c>
    </row>
    <row r="131" spans="1:5" s="86" customFormat="1" ht="11.25" x14ac:dyDescent="0.2">
      <c r="A131" s="87">
        <v>2164</v>
      </c>
      <c r="B131" s="86" t="s">
        <v>384</v>
      </c>
      <c r="C131" s="85">
        <v>0</v>
      </c>
    </row>
    <row r="132" spans="1:5" s="86" customFormat="1" ht="11.25" x14ac:dyDescent="0.2">
      <c r="A132" s="87">
        <v>2165</v>
      </c>
      <c r="B132" s="86" t="s">
        <v>385</v>
      </c>
      <c r="C132" s="85">
        <v>0</v>
      </c>
    </row>
    <row r="133" spans="1:5" s="86" customFormat="1" ht="11.25" x14ac:dyDescent="0.2">
      <c r="A133" s="87">
        <v>2166</v>
      </c>
      <c r="B133" s="86" t="s">
        <v>386</v>
      </c>
      <c r="C133" s="85">
        <v>0</v>
      </c>
    </row>
    <row r="134" spans="1:5" s="86" customFormat="1" ht="11.25" x14ac:dyDescent="0.2">
      <c r="A134" s="87">
        <v>2250</v>
      </c>
      <c r="B134" s="86" t="s">
        <v>387</v>
      </c>
      <c r="C134" s="85">
        <f>SUM(C135:C140)</f>
        <v>0</v>
      </c>
    </row>
    <row r="135" spans="1:5" s="86" customFormat="1" ht="11.25" x14ac:dyDescent="0.2">
      <c r="A135" s="87">
        <v>2251</v>
      </c>
      <c r="B135" s="86" t="s">
        <v>388</v>
      </c>
      <c r="C135" s="85">
        <v>0</v>
      </c>
    </row>
    <row r="136" spans="1:5" s="86" customFormat="1" ht="11.25" x14ac:dyDescent="0.2">
      <c r="A136" s="87">
        <v>2252</v>
      </c>
      <c r="B136" s="86" t="s">
        <v>389</v>
      </c>
      <c r="C136" s="85">
        <v>0</v>
      </c>
    </row>
    <row r="137" spans="1:5" s="86" customFormat="1" ht="11.25" x14ac:dyDescent="0.2">
      <c r="A137" s="87">
        <v>2253</v>
      </c>
      <c r="B137" s="86" t="s">
        <v>390</v>
      </c>
      <c r="C137" s="85">
        <v>0</v>
      </c>
    </row>
    <row r="138" spans="1:5" s="86" customFormat="1" ht="11.25" x14ac:dyDescent="0.2">
      <c r="A138" s="87">
        <v>2254</v>
      </c>
      <c r="B138" s="86" t="s">
        <v>391</v>
      </c>
      <c r="C138" s="85">
        <v>0</v>
      </c>
    </row>
    <row r="139" spans="1:5" s="86" customFormat="1" ht="11.25" x14ac:dyDescent="0.2">
      <c r="A139" s="87">
        <v>2255</v>
      </c>
      <c r="B139" s="86" t="s">
        <v>392</v>
      </c>
      <c r="C139" s="85">
        <v>0</v>
      </c>
    </row>
    <row r="140" spans="1:5" s="86" customFormat="1" ht="11.25" x14ac:dyDescent="0.2">
      <c r="A140" s="87">
        <v>2256</v>
      </c>
      <c r="B140" s="86" t="s">
        <v>393</v>
      </c>
      <c r="C140" s="85">
        <v>0</v>
      </c>
    </row>
    <row r="141" spans="1:5" x14ac:dyDescent="0.25">
      <c r="A141" s="54"/>
      <c r="B141" s="54"/>
      <c r="C141" s="54"/>
      <c r="D141" s="54"/>
      <c r="E141" s="54"/>
    </row>
    <row r="142" spans="1:5" x14ac:dyDescent="0.25">
      <c r="A142" s="141" t="s">
        <v>394</v>
      </c>
      <c r="B142" s="141"/>
      <c r="C142" s="141"/>
      <c r="D142" s="141"/>
      <c r="E142" s="141"/>
    </row>
    <row r="143" spans="1:5" s="55" customFormat="1" x14ac:dyDescent="0.25">
      <c r="A143" s="60" t="s">
        <v>69</v>
      </c>
      <c r="B143" s="60" t="s">
        <v>70</v>
      </c>
      <c r="C143" s="60" t="s">
        <v>71</v>
      </c>
      <c r="D143" s="33" t="s">
        <v>379</v>
      </c>
      <c r="E143" s="33" t="s">
        <v>278</v>
      </c>
    </row>
    <row r="144" spans="1:5" s="89" customFormat="1" ht="11.25" x14ac:dyDescent="0.2">
      <c r="A144" s="88">
        <v>2150</v>
      </c>
      <c r="B144" s="89" t="s">
        <v>395</v>
      </c>
      <c r="C144" s="90">
        <f>SUM(C145:C147)</f>
        <v>0</v>
      </c>
      <c r="E144" s="89" t="str">
        <f>IF(OR(C144&lt;&gt;0,C145&lt;&gt;0,C146&lt;&gt;0,C147&lt;&gt;0,C148&lt;&gt;0,C149&lt;&gt;0,C150&lt;&gt;0,C151&lt;&gt;0),"","SIN INFORMACIÓN QUE REVELAR")</f>
        <v>SIN INFORMACIÓN QUE REVELAR</v>
      </c>
    </row>
    <row r="145" spans="1:5" s="86" customFormat="1" ht="11.25" x14ac:dyDescent="0.2">
      <c r="A145" s="87">
        <v>2151</v>
      </c>
      <c r="B145" s="86" t="s">
        <v>396</v>
      </c>
      <c r="C145" s="85">
        <v>0</v>
      </c>
    </row>
    <row r="146" spans="1:5" s="86" customFormat="1" ht="11.25" x14ac:dyDescent="0.2">
      <c r="A146" s="87">
        <v>2152</v>
      </c>
      <c r="B146" s="86" t="s">
        <v>397</v>
      </c>
      <c r="C146" s="85">
        <v>0</v>
      </c>
    </row>
    <row r="147" spans="1:5" s="86" customFormat="1" ht="11.25" x14ac:dyDescent="0.2">
      <c r="A147" s="87">
        <v>2159</v>
      </c>
      <c r="B147" s="86" t="s">
        <v>398</v>
      </c>
      <c r="C147" s="85">
        <v>0</v>
      </c>
    </row>
    <row r="148" spans="1:5" s="86" customFormat="1" ht="11.25" x14ac:dyDescent="0.2">
      <c r="A148" s="87">
        <v>2240</v>
      </c>
      <c r="B148" s="86" t="s">
        <v>399</v>
      </c>
      <c r="C148" s="85">
        <f>SUM(C149:C151)</f>
        <v>0</v>
      </c>
    </row>
    <row r="149" spans="1:5" s="86" customFormat="1" ht="11.25" x14ac:dyDescent="0.2">
      <c r="A149" s="87">
        <v>2241</v>
      </c>
      <c r="B149" s="86" t="s">
        <v>400</v>
      </c>
      <c r="C149" s="85">
        <v>0</v>
      </c>
    </row>
    <row r="150" spans="1:5" s="86" customFormat="1" ht="11.25" x14ac:dyDescent="0.2">
      <c r="A150" s="87">
        <v>2242</v>
      </c>
      <c r="B150" s="86" t="s">
        <v>401</v>
      </c>
      <c r="C150" s="85">
        <v>0</v>
      </c>
    </row>
    <row r="151" spans="1:5" s="86" customFormat="1" ht="11.25" x14ac:dyDescent="0.2">
      <c r="A151" s="87">
        <v>2249</v>
      </c>
      <c r="B151" s="86" t="s">
        <v>402</v>
      </c>
      <c r="C151" s="85">
        <v>0</v>
      </c>
    </row>
    <row r="152" spans="1:5" x14ac:dyDescent="0.25">
      <c r="A152" s="56"/>
      <c r="B152" s="54"/>
      <c r="C152" s="57"/>
      <c r="D152" s="54"/>
      <c r="E152" s="54"/>
    </row>
    <row r="153" spans="1:5" x14ac:dyDescent="0.25">
      <c r="A153" s="141" t="s">
        <v>403</v>
      </c>
      <c r="B153" s="141"/>
      <c r="C153" s="141"/>
      <c r="D153" s="141"/>
      <c r="E153" s="141"/>
    </row>
    <row r="154" spans="1:5" s="55" customFormat="1" x14ac:dyDescent="0.25">
      <c r="A154" s="60" t="s">
        <v>69</v>
      </c>
      <c r="B154" s="60" t="s">
        <v>70</v>
      </c>
      <c r="C154" s="60" t="s">
        <v>71</v>
      </c>
      <c r="D154" s="33" t="s">
        <v>379</v>
      </c>
      <c r="E154" s="33" t="s">
        <v>278</v>
      </c>
    </row>
    <row r="155" spans="1:5" s="89" customFormat="1" ht="11.25" x14ac:dyDescent="0.2">
      <c r="A155" s="95">
        <v>2170</v>
      </c>
      <c r="B155" s="96" t="s">
        <v>404</v>
      </c>
      <c r="C155" s="97">
        <f>SUM(C156:C158)</f>
        <v>0</v>
      </c>
      <c r="D155" s="96"/>
      <c r="E155" s="96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s="86" customFormat="1" ht="11.25" x14ac:dyDescent="0.2">
      <c r="A156" s="92">
        <v>2171</v>
      </c>
      <c r="B156" s="93" t="s">
        <v>405</v>
      </c>
      <c r="C156" s="94">
        <v>0</v>
      </c>
      <c r="D156" s="93"/>
      <c r="E156" s="93"/>
    </row>
    <row r="157" spans="1:5" s="86" customFormat="1" ht="11.25" x14ac:dyDescent="0.2">
      <c r="A157" s="92">
        <v>2172</v>
      </c>
      <c r="B157" s="93" t="s">
        <v>406</v>
      </c>
      <c r="C157" s="94">
        <v>0</v>
      </c>
      <c r="D157" s="93"/>
      <c r="E157" s="93"/>
    </row>
    <row r="158" spans="1:5" s="86" customFormat="1" ht="11.25" x14ac:dyDescent="0.2">
      <c r="A158" s="92">
        <v>2179</v>
      </c>
      <c r="B158" s="93" t="s">
        <v>407</v>
      </c>
      <c r="C158" s="94">
        <v>0</v>
      </c>
      <c r="D158" s="93"/>
      <c r="E158" s="93"/>
    </row>
    <row r="159" spans="1:5" s="86" customFormat="1" ht="11.25" x14ac:dyDescent="0.2">
      <c r="A159" s="92">
        <v>2260</v>
      </c>
      <c r="B159" s="93" t="s">
        <v>408</v>
      </c>
      <c r="C159" s="94">
        <f>SUM(C160:C163)</f>
        <v>0</v>
      </c>
      <c r="D159" s="93"/>
      <c r="E159" s="93"/>
    </row>
    <row r="160" spans="1:5" s="86" customFormat="1" ht="11.25" x14ac:dyDescent="0.2">
      <c r="A160" s="92">
        <v>2261</v>
      </c>
      <c r="B160" s="93" t="s">
        <v>409</v>
      </c>
      <c r="C160" s="94">
        <v>0</v>
      </c>
      <c r="D160" s="93"/>
    </row>
    <row r="161" spans="1:5" s="86" customFormat="1" ht="11.25" x14ac:dyDescent="0.2">
      <c r="A161" s="92">
        <v>2262</v>
      </c>
      <c r="B161" s="93" t="s">
        <v>410</v>
      </c>
      <c r="C161" s="94">
        <v>0</v>
      </c>
      <c r="D161" s="93"/>
      <c r="E161" s="93"/>
    </row>
    <row r="162" spans="1:5" s="86" customFormat="1" ht="11.25" x14ac:dyDescent="0.2">
      <c r="A162" s="92">
        <v>2263</v>
      </c>
      <c r="B162" s="93" t="s">
        <v>411</v>
      </c>
      <c r="C162" s="94">
        <v>0</v>
      </c>
      <c r="D162" s="93"/>
      <c r="E162" s="93"/>
    </row>
    <row r="163" spans="1:5" s="86" customFormat="1" ht="11.25" x14ac:dyDescent="0.2">
      <c r="A163" s="92">
        <v>2269</v>
      </c>
      <c r="B163" s="93" t="s">
        <v>412</v>
      </c>
      <c r="C163" s="94">
        <v>0</v>
      </c>
      <c r="D163" s="93"/>
      <c r="E163" s="93"/>
    </row>
    <row r="164" spans="1:5" x14ac:dyDescent="0.25">
      <c r="A164" s="54"/>
      <c r="B164" s="54"/>
      <c r="C164" s="54"/>
      <c r="D164" s="54"/>
      <c r="E164" s="54"/>
    </row>
    <row r="165" spans="1:5" x14ac:dyDescent="0.25">
      <c r="A165" s="141" t="s">
        <v>413</v>
      </c>
      <c r="B165" s="141"/>
      <c r="C165" s="141"/>
      <c r="D165" s="141"/>
      <c r="E165" s="141"/>
    </row>
    <row r="166" spans="1:5" s="55" customFormat="1" x14ac:dyDescent="0.25">
      <c r="A166" s="60" t="s">
        <v>69</v>
      </c>
      <c r="B166" s="60" t="s">
        <v>70</v>
      </c>
      <c r="C166" s="60" t="s">
        <v>71</v>
      </c>
      <c r="D166" s="33" t="s">
        <v>379</v>
      </c>
      <c r="E166" s="33" t="s">
        <v>278</v>
      </c>
    </row>
    <row r="167" spans="1:5" s="89" customFormat="1" ht="11.25" x14ac:dyDescent="0.2">
      <c r="A167" s="95">
        <v>2190</v>
      </c>
      <c r="B167" s="96" t="s">
        <v>414</v>
      </c>
      <c r="C167" s="97">
        <f>SUM(C168:C170)</f>
        <v>0</v>
      </c>
      <c r="D167" s="96"/>
      <c r="E167" s="96" t="str">
        <f>IF(OR(C167&lt;&gt;0,C168&lt;&gt;0,C169&lt;&gt;0,C170&lt;&gt;0),"","SIN INFORMACIÓN QUE REVELAR")</f>
        <v>SIN INFORMACIÓN QUE REVELAR</v>
      </c>
    </row>
    <row r="168" spans="1:5" s="86" customFormat="1" ht="11.25" x14ac:dyDescent="0.2">
      <c r="A168" s="92">
        <v>2191</v>
      </c>
      <c r="B168" s="93" t="s">
        <v>415</v>
      </c>
      <c r="C168" s="94">
        <v>0</v>
      </c>
      <c r="D168" s="93"/>
      <c r="E168" s="93"/>
    </row>
    <row r="169" spans="1:5" s="86" customFormat="1" ht="11.25" x14ac:dyDescent="0.2">
      <c r="A169" s="92">
        <v>2192</v>
      </c>
      <c r="B169" s="93" t="s">
        <v>416</v>
      </c>
      <c r="C169" s="94">
        <v>0</v>
      </c>
      <c r="D169" s="93"/>
    </row>
    <row r="170" spans="1:5" s="86" customFormat="1" ht="11.25" x14ac:dyDescent="0.2">
      <c r="A170" s="92">
        <v>2199</v>
      </c>
      <c r="B170" s="93" t="s">
        <v>417</v>
      </c>
      <c r="C170" s="94">
        <v>0</v>
      </c>
      <c r="D170" s="93"/>
      <c r="E170" s="93"/>
    </row>
    <row r="171" spans="1:5" x14ac:dyDescent="0.25">
      <c r="A171" s="54"/>
      <c r="B171" s="54"/>
      <c r="C171" s="54"/>
      <c r="D171" s="54"/>
      <c r="E171" s="54"/>
    </row>
    <row r="172" spans="1:5" x14ac:dyDescent="0.25">
      <c r="A172" s="61" t="s">
        <v>65</v>
      </c>
      <c r="C172" s="54"/>
      <c r="D172" s="54"/>
      <c r="E172" s="54"/>
    </row>
  </sheetData>
  <mergeCells count="21"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  <mergeCell ref="A48:H48"/>
    <mergeCell ref="A54:J54"/>
    <mergeCell ref="A74:G74"/>
    <mergeCell ref="A90:G90"/>
    <mergeCell ref="A165:E165"/>
    <mergeCell ref="A96:H96"/>
    <mergeCell ref="A108:H108"/>
    <mergeCell ref="A125:H125"/>
    <mergeCell ref="A142:E142"/>
    <mergeCell ref="A153:E153"/>
  </mergeCells>
  <printOptions horizontalCentered="1"/>
  <pageMargins left="0.25" right="0.25" top="0.75" bottom="0.75" header="0.3" footer="0.3"/>
  <pageSetup scale="5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topLeftCell="A20" workbookViewId="0">
      <selection activeCell="C28" sqref="C28"/>
    </sheetView>
  </sheetViews>
  <sheetFormatPr baseColWidth="10" defaultColWidth="14.42578125" defaultRowHeight="15" x14ac:dyDescent="0.25"/>
  <cols>
    <col min="1" max="1" width="10" style="53" customWidth="1"/>
    <col min="2" max="2" width="48.140625" style="53" customWidth="1"/>
    <col min="3" max="3" width="22.85546875" style="53" customWidth="1"/>
    <col min="4" max="5" width="16.85546875" style="53" customWidth="1"/>
    <col min="6" max="26" width="9.140625" style="53" customWidth="1"/>
    <col min="27" max="16384" width="14.42578125" style="53"/>
  </cols>
  <sheetData>
    <row r="1" spans="1:5" x14ac:dyDescent="0.25">
      <c r="A1" s="139" t="str">
        <f>ESF!A1</f>
        <v>FIDEICOMISO DE INVERSION Y ADMINISTRACION DEL PARQUE GUANAJUATO BICENTENARIO</v>
      </c>
      <c r="B1" s="155"/>
      <c r="C1" s="155"/>
      <c r="D1" s="20" t="s">
        <v>0</v>
      </c>
      <c r="E1" s="35">
        <f>'Notas a los Edos Financieros'!D1</f>
        <v>2026</v>
      </c>
    </row>
    <row r="2" spans="1:5" x14ac:dyDescent="0.25">
      <c r="A2" s="139" t="s">
        <v>418</v>
      </c>
      <c r="B2" s="155"/>
      <c r="C2" s="155"/>
      <c r="D2" s="20" t="s">
        <v>2</v>
      </c>
      <c r="E2" s="35" t="str">
        <f>'Notas a los Edos Financieros'!D2</f>
        <v>Trimestral</v>
      </c>
    </row>
    <row r="3" spans="1:5" x14ac:dyDescent="0.25">
      <c r="A3" s="139" t="str">
        <f>ESF!A3</f>
        <v>Del 1 de Enero al 30 de Junio de 2026</v>
      </c>
      <c r="B3" s="155"/>
      <c r="C3" s="155"/>
      <c r="D3" s="20" t="s">
        <v>3</v>
      </c>
      <c r="E3" s="35">
        <f>'Notas a los Edos Financieros'!D3</f>
        <v>2</v>
      </c>
    </row>
    <row r="4" spans="1:5" x14ac:dyDescent="0.25">
      <c r="A4" s="139" t="s">
        <v>4</v>
      </c>
      <c r="B4" s="155"/>
      <c r="C4" s="155"/>
      <c r="D4" s="20"/>
      <c r="E4" s="21"/>
    </row>
    <row r="5" spans="1:5" x14ac:dyDescent="0.25">
      <c r="A5" s="156" t="s">
        <v>67</v>
      </c>
      <c r="B5" s="156"/>
      <c r="C5" s="156"/>
      <c r="D5" s="156"/>
      <c r="E5" s="156"/>
    </row>
    <row r="6" spans="1:5" x14ac:dyDescent="0.25">
      <c r="A6" s="54"/>
      <c r="B6" s="54"/>
      <c r="C6" s="54"/>
      <c r="D6" s="54"/>
      <c r="E6" s="54"/>
    </row>
    <row r="7" spans="1:5" x14ac:dyDescent="0.25">
      <c r="A7" s="141" t="s">
        <v>419</v>
      </c>
      <c r="B7" s="141"/>
      <c r="C7" s="141"/>
      <c r="D7" s="141"/>
      <c r="E7" s="141"/>
    </row>
    <row r="8" spans="1:5" s="55" customFormat="1" x14ac:dyDescent="0.25">
      <c r="A8" s="33" t="s">
        <v>69</v>
      </c>
      <c r="B8" s="33" t="s">
        <v>70</v>
      </c>
      <c r="C8" s="33" t="s">
        <v>71</v>
      </c>
      <c r="D8" s="33" t="s">
        <v>265</v>
      </c>
      <c r="E8" s="33" t="s">
        <v>379</v>
      </c>
    </row>
    <row r="9" spans="1:5" s="99" customFormat="1" ht="11.25" x14ac:dyDescent="0.2">
      <c r="A9" s="98">
        <v>3110</v>
      </c>
      <c r="B9" s="99" t="s">
        <v>123</v>
      </c>
      <c r="C9" s="100">
        <v>2867525</v>
      </c>
      <c r="E9" s="99" t="str">
        <f>IF(OR(C9&lt;&gt;0,C10&lt;&gt;0,C11&lt;&gt;0),"","SIN INFORMACIÓN QUE REVELAR")</f>
        <v/>
      </c>
    </row>
    <row r="10" spans="1:5" s="99" customFormat="1" ht="11.25" x14ac:dyDescent="0.2">
      <c r="A10" s="98">
        <v>3120</v>
      </c>
      <c r="B10" s="99" t="s">
        <v>420</v>
      </c>
      <c r="C10" s="100">
        <v>0</v>
      </c>
      <c r="E10" s="86"/>
    </row>
    <row r="11" spans="1:5" s="99" customFormat="1" ht="11.25" x14ac:dyDescent="0.2">
      <c r="A11" s="98">
        <v>3130</v>
      </c>
      <c r="B11" s="99" t="s">
        <v>421</v>
      </c>
      <c r="C11" s="100">
        <v>0</v>
      </c>
    </row>
    <row r="12" spans="1:5" x14ac:dyDescent="0.25">
      <c r="A12" s="54"/>
      <c r="B12" s="54"/>
      <c r="C12" s="54"/>
      <c r="D12" s="54"/>
      <c r="E12" s="54"/>
    </row>
    <row r="13" spans="1:5" x14ac:dyDescent="0.25">
      <c r="A13" s="141" t="s">
        <v>422</v>
      </c>
      <c r="B13" s="141"/>
      <c r="C13" s="141"/>
      <c r="D13" s="141"/>
      <c r="E13" s="141"/>
    </row>
    <row r="14" spans="1:5" s="55" customFormat="1" x14ac:dyDescent="0.25">
      <c r="A14" s="33" t="s">
        <v>69</v>
      </c>
      <c r="B14" s="33" t="s">
        <v>70</v>
      </c>
      <c r="C14" s="33" t="s">
        <v>71</v>
      </c>
      <c r="D14" s="33" t="s">
        <v>423</v>
      </c>
      <c r="E14" s="33"/>
    </row>
    <row r="15" spans="1:5" s="99" customFormat="1" ht="11.25" x14ac:dyDescent="0.2">
      <c r="A15" s="98">
        <v>3210</v>
      </c>
      <c r="B15" s="99" t="s">
        <v>589</v>
      </c>
      <c r="C15" s="100">
        <v>15256696.579999991</v>
      </c>
      <c r="E15" s="99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s="99" customFormat="1" ht="11.25" x14ac:dyDescent="0.2">
      <c r="A16" s="98">
        <v>3220</v>
      </c>
      <c r="B16" s="99" t="s">
        <v>424</v>
      </c>
      <c r="C16" s="100">
        <v>35261474.520000003</v>
      </c>
    </row>
    <row r="17" spans="1:5" s="99" customFormat="1" ht="11.25" x14ac:dyDescent="0.2">
      <c r="A17" s="98">
        <v>3230</v>
      </c>
      <c r="B17" s="99" t="s">
        <v>425</v>
      </c>
      <c r="C17" s="100">
        <f>SUM(C18:C21)</f>
        <v>0</v>
      </c>
    </row>
    <row r="18" spans="1:5" s="99" customFormat="1" ht="11.25" x14ac:dyDescent="0.2">
      <c r="A18" s="98">
        <v>3231</v>
      </c>
      <c r="B18" s="99" t="s">
        <v>426</v>
      </c>
      <c r="C18" s="100">
        <v>0</v>
      </c>
    </row>
    <row r="19" spans="1:5" s="99" customFormat="1" ht="11.25" x14ac:dyDescent="0.2">
      <c r="A19" s="98">
        <v>3232</v>
      </c>
      <c r="B19" s="99" t="s">
        <v>427</v>
      </c>
      <c r="C19" s="100">
        <v>0</v>
      </c>
      <c r="E19" s="86"/>
    </row>
    <row r="20" spans="1:5" s="99" customFormat="1" ht="11.25" x14ac:dyDescent="0.2">
      <c r="A20" s="98">
        <v>3233</v>
      </c>
      <c r="B20" s="99" t="s">
        <v>428</v>
      </c>
      <c r="C20" s="100">
        <v>0</v>
      </c>
    </row>
    <row r="21" spans="1:5" s="99" customFormat="1" ht="11.25" x14ac:dyDescent="0.2">
      <c r="A21" s="98">
        <v>3239</v>
      </c>
      <c r="B21" s="99" t="s">
        <v>429</v>
      </c>
      <c r="C21" s="100">
        <v>0</v>
      </c>
    </row>
    <row r="22" spans="1:5" s="99" customFormat="1" ht="11.25" x14ac:dyDescent="0.2">
      <c r="A22" s="98">
        <v>3240</v>
      </c>
      <c r="B22" s="99" t="s">
        <v>430</v>
      </c>
      <c r="C22" s="100">
        <f>SUM(C23:C25)</f>
        <v>0</v>
      </c>
    </row>
    <row r="23" spans="1:5" s="99" customFormat="1" ht="11.25" x14ac:dyDescent="0.2">
      <c r="A23" s="98">
        <v>3241</v>
      </c>
      <c r="B23" s="99" t="s">
        <v>431</v>
      </c>
      <c r="C23" s="100">
        <v>0</v>
      </c>
    </row>
    <row r="24" spans="1:5" s="99" customFormat="1" ht="11.25" x14ac:dyDescent="0.2">
      <c r="A24" s="98">
        <v>3242</v>
      </c>
      <c r="B24" s="99" t="s">
        <v>432</v>
      </c>
      <c r="C24" s="100">
        <v>0</v>
      </c>
    </row>
    <row r="25" spans="1:5" s="99" customFormat="1" ht="11.25" x14ac:dyDescent="0.2">
      <c r="A25" s="98">
        <v>3243</v>
      </c>
      <c r="B25" s="99" t="s">
        <v>433</v>
      </c>
      <c r="C25" s="100">
        <v>0</v>
      </c>
    </row>
    <row r="26" spans="1:5" s="99" customFormat="1" ht="11.25" x14ac:dyDescent="0.2">
      <c r="A26" s="98">
        <v>3250</v>
      </c>
      <c r="B26" s="99" t="s">
        <v>434</v>
      </c>
      <c r="C26" s="100">
        <f>SUM(C27:C29)</f>
        <v>-6937169.3099999996</v>
      </c>
    </row>
    <row r="27" spans="1:5" s="99" customFormat="1" ht="11.25" x14ac:dyDescent="0.2">
      <c r="A27" s="98">
        <v>3251</v>
      </c>
      <c r="B27" s="99" t="s">
        <v>435</v>
      </c>
      <c r="C27" s="100">
        <v>0</v>
      </c>
    </row>
    <row r="28" spans="1:5" s="99" customFormat="1" ht="11.25" x14ac:dyDescent="0.2">
      <c r="A28" s="98">
        <v>3252</v>
      </c>
      <c r="B28" s="99" t="s">
        <v>436</v>
      </c>
      <c r="C28" s="100">
        <v>0</v>
      </c>
    </row>
    <row r="29" spans="1:5" s="99" customFormat="1" ht="11.25" x14ac:dyDescent="0.2">
      <c r="A29" s="98">
        <v>3253</v>
      </c>
      <c r="B29" s="99" t="s">
        <v>437</v>
      </c>
      <c r="C29" s="100">
        <v>-6937169.3099999996</v>
      </c>
    </row>
    <row r="30" spans="1:5" x14ac:dyDescent="0.25">
      <c r="A30" s="54"/>
      <c r="B30" s="54"/>
      <c r="C30" s="54"/>
      <c r="D30" s="54"/>
    </row>
    <row r="31" spans="1:5" x14ac:dyDescent="0.25">
      <c r="A31" s="61" t="s">
        <v>65</v>
      </c>
      <c r="C31" s="54"/>
      <c r="D31" s="54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1"/>
  <sheetViews>
    <sheetView topLeftCell="A37" workbookViewId="0">
      <selection activeCell="B37" sqref="B37"/>
    </sheetView>
  </sheetViews>
  <sheetFormatPr baseColWidth="10" defaultColWidth="14.42578125" defaultRowHeight="15" x14ac:dyDescent="0.25"/>
  <cols>
    <col min="1" max="1" width="10" style="53" customWidth="1"/>
    <col min="2" max="2" width="63.42578125" style="53" customWidth="1"/>
    <col min="3" max="3" width="15.140625" style="53" customWidth="1"/>
    <col min="4" max="4" width="16.42578125" style="53" customWidth="1"/>
    <col min="5" max="5" width="19.140625" style="53" customWidth="1"/>
    <col min="6" max="26" width="9.140625" style="53" customWidth="1"/>
    <col min="27" max="16384" width="14.42578125" style="53"/>
  </cols>
  <sheetData>
    <row r="1" spans="1:5" x14ac:dyDescent="0.25">
      <c r="A1" s="139" t="str">
        <f>ESF!A1</f>
        <v>FIDEICOMISO DE INVERSION Y ADMINISTRACION DEL PARQUE GUANAJUATO BICENTENARIO</v>
      </c>
      <c r="B1" s="155"/>
      <c r="C1" s="155"/>
      <c r="D1" s="20" t="s">
        <v>0</v>
      </c>
      <c r="E1" s="35">
        <f>'Notas a los Edos Financieros'!D1</f>
        <v>2026</v>
      </c>
    </row>
    <row r="2" spans="1:5" x14ac:dyDescent="0.25">
      <c r="A2" s="139" t="s">
        <v>438</v>
      </c>
      <c r="B2" s="155"/>
      <c r="C2" s="155"/>
      <c r="D2" s="20" t="s">
        <v>2</v>
      </c>
      <c r="E2" s="35" t="str">
        <f>'Notas a los Edos Financieros'!D2</f>
        <v>Trimestral</v>
      </c>
    </row>
    <row r="3" spans="1:5" x14ac:dyDescent="0.25">
      <c r="A3" s="139" t="str">
        <f>ESF!A3</f>
        <v>Del 1 de Enero al 30 de Junio de 2026</v>
      </c>
      <c r="B3" s="155"/>
      <c r="C3" s="155"/>
      <c r="D3" s="20" t="s">
        <v>3</v>
      </c>
      <c r="E3" s="35">
        <f>'Notas a los Edos Financieros'!D3</f>
        <v>2</v>
      </c>
    </row>
    <row r="4" spans="1:5" x14ac:dyDescent="0.25">
      <c r="A4" s="139" t="s">
        <v>4</v>
      </c>
      <c r="B4" s="155"/>
      <c r="C4" s="155"/>
      <c r="D4" s="20"/>
      <c r="E4" s="21"/>
    </row>
    <row r="5" spans="1:5" x14ac:dyDescent="0.25">
      <c r="A5" s="156" t="s">
        <v>67</v>
      </c>
      <c r="B5" s="156"/>
      <c r="C5" s="156"/>
      <c r="D5" s="156"/>
      <c r="E5" s="156"/>
    </row>
    <row r="6" spans="1:5" x14ac:dyDescent="0.25">
      <c r="A6" s="54"/>
      <c r="B6" s="54"/>
      <c r="C6" s="54"/>
      <c r="D6" s="54"/>
      <c r="E6" s="54"/>
    </row>
    <row r="7" spans="1:5" x14ac:dyDescent="0.25">
      <c r="A7" s="141" t="s">
        <v>439</v>
      </c>
      <c r="B7" s="141"/>
      <c r="C7" s="141"/>
      <c r="D7" s="141"/>
      <c r="E7" s="54"/>
    </row>
    <row r="8" spans="1:5" s="55" customFormat="1" x14ac:dyDescent="0.25">
      <c r="A8" s="33" t="s">
        <v>69</v>
      </c>
      <c r="B8" s="33" t="s">
        <v>70</v>
      </c>
      <c r="C8" s="33">
        <v>2026</v>
      </c>
      <c r="D8" s="33">
        <f>C8-1</f>
        <v>2025</v>
      </c>
      <c r="E8" s="56"/>
    </row>
    <row r="9" spans="1:5" x14ac:dyDescent="0.2">
      <c r="A9" s="98">
        <v>1111</v>
      </c>
      <c r="B9" s="99" t="s">
        <v>440</v>
      </c>
      <c r="C9" s="100">
        <v>5000</v>
      </c>
      <c r="D9" s="100">
        <v>0</v>
      </c>
      <c r="E9" s="54"/>
    </row>
    <row r="10" spans="1:5" x14ac:dyDescent="0.2">
      <c r="A10" s="98">
        <v>1112</v>
      </c>
      <c r="B10" s="99" t="s">
        <v>441</v>
      </c>
      <c r="C10" s="100">
        <v>30271058.91</v>
      </c>
      <c r="D10" s="100">
        <v>24535470.579999998</v>
      </c>
      <c r="E10" s="54"/>
    </row>
    <row r="11" spans="1:5" x14ac:dyDescent="0.2">
      <c r="A11" s="98">
        <v>1113</v>
      </c>
      <c r="B11" s="99" t="s">
        <v>442</v>
      </c>
      <c r="C11" s="100">
        <v>0</v>
      </c>
      <c r="D11" s="100">
        <v>0</v>
      </c>
      <c r="E11" s="54"/>
    </row>
    <row r="12" spans="1:5" x14ac:dyDescent="0.2">
      <c r="A12" s="98">
        <v>1114</v>
      </c>
      <c r="B12" s="99" t="s">
        <v>266</v>
      </c>
      <c r="C12" s="100">
        <v>0</v>
      </c>
      <c r="D12" s="100">
        <v>0</v>
      </c>
      <c r="E12" s="54"/>
    </row>
    <row r="13" spans="1:5" x14ac:dyDescent="0.2">
      <c r="A13" s="98">
        <v>1115</v>
      </c>
      <c r="B13" s="99" t="s">
        <v>267</v>
      </c>
      <c r="C13" s="100">
        <v>0</v>
      </c>
      <c r="D13" s="100">
        <v>0</v>
      </c>
      <c r="E13" s="54"/>
    </row>
    <row r="14" spans="1:5" x14ac:dyDescent="0.2">
      <c r="A14" s="98">
        <v>1116</v>
      </c>
      <c r="B14" s="99" t="s">
        <v>443</v>
      </c>
      <c r="C14" s="100">
        <v>23220</v>
      </c>
      <c r="D14" s="100">
        <v>23220</v>
      </c>
      <c r="E14" s="54"/>
    </row>
    <row r="15" spans="1:5" x14ac:dyDescent="0.2">
      <c r="A15" s="98">
        <v>1119</v>
      </c>
      <c r="B15" s="99" t="s">
        <v>444</v>
      </c>
      <c r="C15" s="100">
        <v>0</v>
      </c>
      <c r="D15" s="100">
        <v>0</v>
      </c>
      <c r="E15" s="54"/>
    </row>
    <row r="16" spans="1:5" x14ac:dyDescent="0.2">
      <c r="A16" s="101">
        <v>1110</v>
      </c>
      <c r="B16" s="102" t="s">
        <v>445</v>
      </c>
      <c r="C16" s="103">
        <f>SUM(C9:C15)</f>
        <v>30299278.91</v>
      </c>
      <c r="D16" s="103">
        <f>SUM(D9:D15)</f>
        <v>24558690.579999998</v>
      </c>
      <c r="E16" s="54"/>
    </row>
    <row r="19" spans="1:5" x14ac:dyDescent="0.25">
      <c r="A19" s="141" t="s">
        <v>446</v>
      </c>
      <c r="B19" s="141"/>
      <c r="C19" s="141"/>
      <c r="D19" s="141"/>
    </row>
    <row r="20" spans="1:5" s="55" customFormat="1" x14ac:dyDescent="0.25">
      <c r="A20" s="33" t="s">
        <v>69</v>
      </c>
      <c r="B20" s="33" t="s">
        <v>70</v>
      </c>
      <c r="C20" s="33">
        <v>2026</v>
      </c>
      <c r="D20" s="33">
        <f>C20-1</f>
        <v>2025</v>
      </c>
    </row>
    <row r="21" spans="1:5" s="68" customFormat="1" x14ac:dyDescent="0.2">
      <c r="A21" s="101">
        <v>1230</v>
      </c>
      <c r="B21" s="102" t="s">
        <v>315</v>
      </c>
      <c r="C21" s="103">
        <f>SUM(C22:C28)</f>
        <v>0</v>
      </c>
      <c r="D21" s="103">
        <f>SUM(D22:D28)</f>
        <v>0</v>
      </c>
      <c r="E21" s="10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>SIN INFORMACIÓN QUE REVELAR</v>
      </c>
    </row>
    <row r="22" spans="1:5" x14ac:dyDescent="0.2">
      <c r="A22" s="98">
        <v>1231</v>
      </c>
      <c r="B22" s="99" t="s">
        <v>316</v>
      </c>
      <c r="C22" s="100">
        <v>0</v>
      </c>
      <c r="D22" s="100">
        <v>0</v>
      </c>
      <c r="E22" s="99"/>
    </row>
    <row r="23" spans="1:5" x14ac:dyDescent="0.2">
      <c r="A23" s="98">
        <v>1232</v>
      </c>
      <c r="B23" s="99" t="s">
        <v>317</v>
      </c>
      <c r="C23" s="100">
        <v>0</v>
      </c>
      <c r="D23" s="100">
        <v>0</v>
      </c>
      <c r="E23" s="99"/>
    </row>
    <row r="24" spans="1:5" x14ac:dyDescent="0.2">
      <c r="A24" s="98">
        <v>1233</v>
      </c>
      <c r="B24" s="99" t="s">
        <v>318</v>
      </c>
      <c r="C24" s="100">
        <v>0</v>
      </c>
      <c r="D24" s="100">
        <v>0</v>
      </c>
      <c r="E24" s="99"/>
    </row>
    <row r="25" spans="1:5" x14ac:dyDescent="0.2">
      <c r="A25" s="98">
        <v>1234</v>
      </c>
      <c r="B25" s="99" t="s">
        <v>319</v>
      </c>
      <c r="C25" s="100">
        <v>0</v>
      </c>
      <c r="D25" s="100">
        <v>0</v>
      </c>
      <c r="E25" s="99"/>
    </row>
    <row r="26" spans="1:5" x14ac:dyDescent="0.2">
      <c r="A26" s="98">
        <v>1235</v>
      </c>
      <c r="B26" s="99" t="s">
        <v>320</v>
      </c>
      <c r="C26" s="100">
        <v>0</v>
      </c>
      <c r="D26" s="100">
        <v>0</v>
      </c>
      <c r="E26" s="99"/>
    </row>
    <row r="27" spans="1:5" x14ac:dyDescent="0.2">
      <c r="A27" s="98">
        <v>1236</v>
      </c>
      <c r="B27" s="99" t="s">
        <v>321</v>
      </c>
      <c r="C27" s="100">
        <v>0</v>
      </c>
      <c r="D27" s="100">
        <v>0</v>
      </c>
      <c r="E27" s="99"/>
    </row>
    <row r="28" spans="1:5" x14ac:dyDescent="0.2">
      <c r="A28" s="98">
        <v>1239</v>
      </c>
      <c r="B28" s="99" t="s">
        <v>322</v>
      </c>
      <c r="C28" s="100">
        <v>0</v>
      </c>
      <c r="D28" s="100">
        <v>0</v>
      </c>
      <c r="E28" s="99"/>
    </row>
    <row r="29" spans="1:5" s="68" customFormat="1" x14ac:dyDescent="0.2">
      <c r="A29" s="101">
        <v>1240</v>
      </c>
      <c r="B29" s="102" t="s">
        <v>323</v>
      </c>
      <c r="C29" s="103">
        <f>SUM(C30:C37)</f>
        <v>0</v>
      </c>
      <c r="D29" s="103">
        <f>SUM(D30:D37)</f>
        <v>33980</v>
      </c>
      <c r="E29" s="102"/>
    </row>
    <row r="30" spans="1:5" x14ac:dyDescent="0.2">
      <c r="A30" s="98">
        <v>1241</v>
      </c>
      <c r="B30" s="99" t="s">
        <v>324</v>
      </c>
      <c r="C30" s="100">
        <v>0</v>
      </c>
      <c r="D30" s="100">
        <v>33980</v>
      </c>
      <c r="E30" s="99"/>
    </row>
    <row r="31" spans="1:5" x14ac:dyDescent="0.2">
      <c r="A31" s="98">
        <v>1242</v>
      </c>
      <c r="B31" s="99" t="s">
        <v>325</v>
      </c>
      <c r="C31" s="100">
        <v>0</v>
      </c>
      <c r="D31" s="100">
        <v>0</v>
      </c>
      <c r="E31" s="99"/>
    </row>
    <row r="32" spans="1:5" x14ac:dyDescent="0.2">
      <c r="A32" s="98">
        <v>1243</v>
      </c>
      <c r="B32" s="99" t="s">
        <v>326</v>
      </c>
      <c r="C32" s="100">
        <v>0</v>
      </c>
      <c r="D32" s="100">
        <v>0</v>
      </c>
      <c r="E32" s="99"/>
    </row>
    <row r="33" spans="1:5" x14ac:dyDescent="0.2">
      <c r="A33" s="98">
        <v>1244</v>
      </c>
      <c r="B33" s="99" t="s">
        <v>327</v>
      </c>
      <c r="C33" s="100">
        <v>0</v>
      </c>
      <c r="D33" s="100">
        <v>0</v>
      </c>
      <c r="E33" s="99"/>
    </row>
    <row r="34" spans="1:5" x14ac:dyDescent="0.2">
      <c r="A34" s="98">
        <v>1245</v>
      </c>
      <c r="B34" s="99" t="s">
        <v>328</v>
      </c>
      <c r="C34" s="100">
        <v>0</v>
      </c>
      <c r="D34" s="100">
        <v>0</v>
      </c>
      <c r="E34" s="99"/>
    </row>
    <row r="35" spans="1:5" x14ac:dyDescent="0.2">
      <c r="A35" s="98">
        <v>1246</v>
      </c>
      <c r="B35" s="99" t="s">
        <v>329</v>
      </c>
      <c r="C35" s="100">
        <v>0</v>
      </c>
      <c r="D35" s="100">
        <v>0</v>
      </c>
      <c r="E35" s="99"/>
    </row>
    <row r="36" spans="1:5" x14ac:dyDescent="0.2">
      <c r="A36" s="98">
        <v>1247</v>
      </c>
      <c r="B36" s="99" t="s">
        <v>330</v>
      </c>
      <c r="C36" s="100">
        <v>0</v>
      </c>
      <c r="D36" s="100">
        <v>0</v>
      </c>
      <c r="E36" s="99"/>
    </row>
    <row r="37" spans="1:5" x14ac:dyDescent="0.2">
      <c r="A37" s="98">
        <v>1248</v>
      </c>
      <c r="B37" s="99" t="s">
        <v>331</v>
      </c>
      <c r="C37" s="100">
        <v>0</v>
      </c>
      <c r="D37" s="100">
        <v>0</v>
      </c>
      <c r="E37" s="99"/>
    </row>
    <row r="38" spans="1:5" s="68" customFormat="1" x14ac:dyDescent="0.2">
      <c r="A38" s="101">
        <v>1250</v>
      </c>
      <c r="B38" s="102" t="s">
        <v>337</v>
      </c>
      <c r="C38" s="97">
        <f>SUM(C39:C43)</f>
        <v>0</v>
      </c>
      <c r="D38" s="97">
        <f>SUM(D39:D43)</f>
        <v>0</v>
      </c>
      <c r="E38" s="102"/>
    </row>
    <row r="39" spans="1:5" x14ac:dyDescent="0.2">
      <c r="A39" s="98">
        <v>1251</v>
      </c>
      <c r="B39" s="99" t="s">
        <v>338</v>
      </c>
      <c r="C39" s="94">
        <v>0</v>
      </c>
      <c r="D39" s="94">
        <v>0</v>
      </c>
      <c r="E39" s="99"/>
    </row>
    <row r="40" spans="1:5" x14ac:dyDescent="0.2">
      <c r="A40" s="98">
        <v>1252</v>
      </c>
      <c r="B40" s="99" t="s">
        <v>339</v>
      </c>
      <c r="C40" s="94">
        <v>0</v>
      </c>
      <c r="D40" s="94">
        <v>0</v>
      </c>
      <c r="E40" s="99"/>
    </row>
    <row r="41" spans="1:5" x14ac:dyDescent="0.2">
      <c r="A41" s="98">
        <v>1253</v>
      </c>
      <c r="B41" s="99" t="s">
        <v>340</v>
      </c>
      <c r="C41" s="94">
        <v>0</v>
      </c>
      <c r="D41" s="94">
        <v>0</v>
      </c>
      <c r="E41" s="99"/>
    </row>
    <row r="42" spans="1:5" x14ac:dyDescent="0.2">
      <c r="A42" s="98">
        <v>1254</v>
      </c>
      <c r="B42" s="99" t="s">
        <v>341</v>
      </c>
      <c r="C42" s="94">
        <v>0</v>
      </c>
      <c r="D42" s="94">
        <v>0</v>
      </c>
      <c r="E42" s="99"/>
    </row>
    <row r="43" spans="1:5" x14ac:dyDescent="0.2">
      <c r="A43" s="98">
        <v>1259</v>
      </c>
      <c r="B43" s="99" t="s">
        <v>342</v>
      </c>
      <c r="C43" s="94">
        <v>0</v>
      </c>
      <c r="D43" s="94">
        <v>0</v>
      </c>
      <c r="E43" s="99"/>
    </row>
    <row r="44" spans="1:5" s="68" customFormat="1" x14ac:dyDescent="0.2">
      <c r="A44" s="101"/>
      <c r="B44" s="102" t="s">
        <v>447</v>
      </c>
      <c r="C44" s="103">
        <f>C21+C29+C38</f>
        <v>0</v>
      </c>
      <c r="D44" s="103">
        <f>D21+D29+D38</f>
        <v>33980</v>
      </c>
      <c r="E44" s="102"/>
    </row>
    <row r="45" spans="1:5" x14ac:dyDescent="0.2">
      <c r="A45" s="98"/>
      <c r="B45" s="99"/>
      <c r="C45" s="99"/>
      <c r="D45" s="99"/>
      <c r="E45" s="99"/>
    </row>
    <row r="46" spans="1:5" x14ac:dyDescent="0.25">
      <c r="A46" s="141" t="s">
        <v>448</v>
      </c>
      <c r="B46" s="141"/>
      <c r="C46" s="141"/>
      <c r="D46" s="141"/>
    </row>
    <row r="47" spans="1:5" s="55" customFormat="1" x14ac:dyDescent="0.25">
      <c r="A47" s="33" t="s">
        <v>69</v>
      </c>
      <c r="B47" s="33" t="s">
        <v>70</v>
      </c>
      <c r="C47" s="33">
        <v>2026</v>
      </c>
      <c r="D47" s="33">
        <f>C47-1</f>
        <v>2025</v>
      </c>
    </row>
    <row r="48" spans="1:5" x14ac:dyDescent="0.2">
      <c r="A48" s="101">
        <v>3210</v>
      </c>
      <c r="B48" s="102" t="s">
        <v>579</v>
      </c>
      <c r="C48" s="103">
        <v>15256696.579999991</v>
      </c>
      <c r="D48" s="103">
        <v>1054577.3900000006</v>
      </c>
    </row>
    <row r="49" spans="1:4" x14ac:dyDescent="0.2">
      <c r="A49" s="98"/>
      <c r="B49" s="99" t="s">
        <v>449</v>
      </c>
      <c r="C49" s="103">
        <f>C54+C66+C94+C97+C50</f>
        <v>61673.929999999702</v>
      </c>
      <c r="D49" s="103">
        <f>D54+D66+D94+D97+D50</f>
        <v>10370.520000000019</v>
      </c>
    </row>
    <row r="50" spans="1:4" x14ac:dyDescent="0.2">
      <c r="A50" s="98">
        <v>5100</v>
      </c>
      <c r="B50" s="99" t="s">
        <v>152</v>
      </c>
      <c r="C50" s="104">
        <f>SUM(C53+C51)</f>
        <v>0</v>
      </c>
      <c r="D50" s="104">
        <f>SUM(D53+D51)</f>
        <v>0</v>
      </c>
    </row>
    <row r="51" spans="1:4" x14ac:dyDescent="0.2">
      <c r="A51" s="98">
        <v>5120</v>
      </c>
      <c r="B51" s="99" t="s">
        <v>301</v>
      </c>
      <c r="C51" s="97">
        <f>C52</f>
        <v>0</v>
      </c>
      <c r="D51" s="97">
        <f>D52</f>
        <v>0</v>
      </c>
    </row>
    <row r="52" spans="1:4" x14ac:dyDescent="0.2">
      <c r="A52" s="98">
        <v>5120</v>
      </c>
      <c r="B52" s="99" t="s">
        <v>301</v>
      </c>
      <c r="C52" s="94">
        <v>0</v>
      </c>
      <c r="D52" s="94">
        <v>0</v>
      </c>
    </row>
    <row r="53" spans="1:4" x14ac:dyDescent="0.2">
      <c r="A53" s="98">
        <v>5130</v>
      </c>
      <c r="B53" s="99" t="s">
        <v>580</v>
      </c>
      <c r="C53" s="105">
        <v>0</v>
      </c>
      <c r="D53" s="105">
        <v>0</v>
      </c>
    </row>
    <row r="54" spans="1:4" x14ac:dyDescent="0.2">
      <c r="A54" s="98">
        <v>5400</v>
      </c>
      <c r="B54" s="99" t="s">
        <v>218</v>
      </c>
      <c r="C54" s="103">
        <f>C55+C57+C59+C61+C63</f>
        <v>0</v>
      </c>
      <c r="D54" s="103">
        <f>D55+D57+D59+D61+D63</f>
        <v>0</v>
      </c>
    </row>
    <row r="55" spans="1:4" x14ac:dyDescent="0.2">
      <c r="A55" s="98">
        <v>5410</v>
      </c>
      <c r="B55" s="99" t="s">
        <v>450</v>
      </c>
      <c r="C55" s="100">
        <f>C56</f>
        <v>0</v>
      </c>
      <c r="D55" s="100">
        <f>D56</f>
        <v>0</v>
      </c>
    </row>
    <row r="56" spans="1:4" x14ac:dyDescent="0.2">
      <c r="A56" s="98">
        <v>5411</v>
      </c>
      <c r="B56" s="99" t="s">
        <v>220</v>
      </c>
      <c r="C56" s="100">
        <v>0</v>
      </c>
      <c r="D56" s="100">
        <v>0</v>
      </c>
    </row>
    <row r="57" spans="1:4" x14ac:dyDescent="0.2">
      <c r="A57" s="98">
        <v>5420</v>
      </c>
      <c r="B57" s="99" t="s">
        <v>451</v>
      </c>
      <c r="C57" s="100">
        <f>C58</f>
        <v>0</v>
      </c>
      <c r="D57" s="100">
        <f>D58</f>
        <v>0</v>
      </c>
    </row>
    <row r="58" spans="1:4" x14ac:dyDescent="0.2">
      <c r="A58" s="101">
        <v>5421</v>
      </c>
      <c r="B58" s="102" t="s">
        <v>223</v>
      </c>
      <c r="C58" s="100">
        <v>0</v>
      </c>
      <c r="D58" s="100">
        <v>0</v>
      </c>
    </row>
    <row r="59" spans="1:4" x14ac:dyDescent="0.2">
      <c r="A59" s="98">
        <v>5430</v>
      </c>
      <c r="B59" s="99" t="s">
        <v>452</v>
      </c>
      <c r="C59" s="100">
        <f>C60</f>
        <v>0</v>
      </c>
      <c r="D59" s="100">
        <f>D60</f>
        <v>0</v>
      </c>
    </row>
    <row r="60" spans="1:4" x14ac:dyDescent="0.2">
      <c r="A60" s="98">
        <v>5431</v>
      </c>
      <c r="B60" s="99" t="s">
        <v>226</v>
      </c>
      <c r="C60" s="100">
        <v>0</v>
      </c>
      <c r="D60" s="100">
        <v>0</v>
      </c>
    </row>
    <row r="61" spans="1:4" x14ac:dyDescent="0.2">
      <c r="A61" s="98">
        <v>5440</v>
      </c>
      <c r="B61" s="99" t="s">
        <v>453</v>
      </c>
      <c r="C61" s="100">
        <f>C62</f>
        <v>0</v>
      </c>
      <c r="D61" s="100">
        <f>D62</f>
        <v>0</v>
      </c>
    </row>
    <row r="62" spans="1:4" x14ac:dyDescent="0.2">
      <c r="A62" s="98">
        <v>5441</v>
      </c>
      <c r="B62" s="99" t="s">
        <v>453</v>
      </c>
      <c r="C62" s="100">
        <v>0</v>
      </c>
      <c r="D62" s="100">
        <v>0</v>
      </c>
    </row>
    <row r="63" spans="1:4" x14ac:dyDescent="0.2">
      <c r="A63" s="98">
        <v>5450</v>
      </c>
      <c r="B63" s="99" t="s">
        <v>454</v>
      </c>
      <c r="C63" s="100">
        <f>SUM(C64:C65)</f>
        <v>0</v>
      </c>
      <c r="D63" s="100">
        <f>SUM(D64:D65)</f>
        <v>0</v>
      </c>
    </row>
    <row r="64" spans="1:4" x14ac:dyDescent="0.2">
      <c r="A64" s="98">
        <v>5451</v>
      </c>
      <c r="B64" s="99" t="s">
        <v>230</v>
      </c>
      <c r="C64" s="100">
        <v>0</v>
      </c>
      <c r="D64" s="100">
        <v>0</v>
      </c>
    </row>
    <row r="65" spans="1:4" x14ac:dyDescent="0.2">
      <c r="A65" s="98">
        <v>5452</v>
      </c>
      <c r="B65" s="99" t="s">
        <v>231</v>
      </c>
      <c r="C65" s="100">
        <v>0</v>
      </c>
      <c r="D65" s="100">
        <v>0</v>
      </c>
    </row>
    <row r="66" spans="1:4" x14ac:dyDescent="0.2">
      <c r="A66" s="98">
        <v>5500</v>
      </c>
      <c r="B66" s="99" t="s">
        <v>232</v>
      </c>
      <c r="C66" s="103">
        <f>C67+C76+C79+C85</f>
        <v>0</v>
      </c>
      <c r="D66" s="103">
        <f>D67+D76+D79+D85</f>
        <v>0</v>
      </c>
    </row>
    <row r="67" spans="1:4" x14ac:dyDescent="0.2">
      <c r="A67" s="98">
        <v>5510</v>
      </c>
      <c r="B67" s="99" t="s">
        <v>233</v>
      </c>
      <c r="C67" s="100">
        <f>SUM(C68:C75)</f>
        <v>0</v>
      </c>
      <c r="D67" s="100">
        <f>SUM(D68:D75)</f>
        <v>0</v>
      </c>
    </row>
    <row r="68" spans="1:4" x14ac:dyDescent="0.2">
      <c r="A68" s="101">
        <v>5511</v>
      </c>
      <c r="B68" s="102" t="s">
        <v>234</v>
      </c>
      <c r="C68" s="100">
        <v>0</v>
      </c>
      <c r="D68" s="100">
        <v>0</v>
      </c>
    </row>
    <row r="69" spans="1:4" x14ac:dyDescent="0.2">
      <c r="A69" s="98">
        <v>5512</v>
      </c>
      <c r="B69" s="99" t="s">
        <v>235</v>
      </c>
      <c r="C69" s="100">
        <v>0</v>
      </c>
      <c r="D69" s="100">
        <v>0</v>
      </c>
    </row>
    <row r="70" spans="1:4" x14ac:dyDescent="0.2">
      <c r="A70" s="98">
        <v>5513</v>
      </c>
      <c r="B70" s="99" t="s">
        <v>236</v>
      </c>
      <c r="C70" s="100">
        <v>0</v>
      </c>
      <c r="D70" s="100">
        <v>0</v>
      </c>
    </row>
    <row r="71" spans="1:4" x14ac:dyDescent="0.2">
      <c r="A71" s="98">
        <v>5514</v>
      </c>
      <c r="B71" s="99" t="s">
        <v>237</v>
      </c>
      <c r="C71" s="100">
        <v>0</v>
      </c>
      <c r="D71" s="100">
        <v>0</v>
      </c>
    </row>
    <row r="72" spans="1:4" x14ac:dyDescent="0.2">
      <c r="A72" s="98">
        <v>5515</v>
      </c>
      <c r="B72" s="99" t="s">
        <v>238</v>
      </c>
      <c r="C72" s="100">
        <v>0</v>
      </c>
      <c r="D72" s="100">
        <v>0</v>
      </c>
    </row>
    <row r="73" spans="1:4" x14ac:dyDescent="0.2">
      <c r="A73" s="98">
        <v>5516</v>
      </c>
      <c r="B73" s="99" t="s">
        <v>239</v>
      </c>
      <c r="C73" s="100">
        <v>0</v>
      </c>
      <c r="D73" s="100">
        <v>0</v>
      </c>
    </row>
    <row r="74" spans="1:4" x14ac:dyDescent="0.2">
      <c r="A74" s="98">
        <v>5517</v>
      </c>
      <c r="B74" s="99" t="s">
        <v>240</v>
      </c>
      <c r="C74" s="100">
        <v>0</v>
      </c>
      <c r="D74" s="100">
        <v>0</v>
      </c>
    </row>
    <row r="75" spans="1:4" x14ac:dyDescent="0.2">
      <c r="A75" s="98">
        <v>5518</v>
      </c>
      <c r="B75" s="99" t="s">
        <v>241</v>
      </c>
      <c r="C75" s="100">
        <v>0</v>
      </c>
      <c r="D75" s="100">
        <v>0</v>
      </c>
    </row>
    <row r="76" spans="1:4" x14ac:dyDescent="0.2">
      <c r="A76" s="98">
        <v>5520</v>
      </c>
      <c r="B76" s="99" t="s">
        <v>242</v>
      </c>
      <c r="C76" s="100">
        <f>SUM(C77:C78)</f>
        <v>0</v>
      </c>
      <c r="D76" s="100">
        <f>SUM(D77:D78)</f>
        <v>0</v>
      </c>
    </row>
    <row r="77" spans="1:4" x14ac:dyDescent="0.2">
      <c r="A77" s="98">
        <v>5521</v>
      </c>
      <c r="B77" s="99" t="s">
        <v>243</v>
      </c>
      <c r="C77" s="100">
        <v>0</v>
      </c>
      <c r="D77" s="100">
        <v>0</v>
      </c>
    </row>
    <row r="78" spans="1:4" x14ac:dyDescent="0.2">
      <c r="A78" s="101">
        <v>5522</v>
      </c>
      <c r="B78" s="102" t="s">
        <v>244</v>
      </c>
      <c r="C78" s="100">
        <v>0</v>
      </c>
      <c r="D78" s="100">
        <v>0</v>
      </c>
    </row>
    <row r="79" spans="1:4" x14ac:dyDescent="0.2">
      <c r="A79" s="98">
        <v>5530</v>
      </c>
      <c r="B79" s="99" t="s">
        <v>245</v>
      </c>
      <c r="C79" s="100">
        <f>SUM(C80:C84)</f>
        <v>0</v>
      </c>
      <c r="D79" s="100">
        <f>SUM(D80:D84)</f>
        <v>0</v>
      </c>
    </row>
    <row r="80" spans="1:4" x14ac:dyDescent="0.2">
      <c r="A80" s="98">
        <v>5531</v>
      </c>
      <c r="B80" s="99" t="s">
        <v>246</v>
      </c>
      <c r="C80" s="100">
        <v>0</v>
      </c>
      <c r="D80" s="100">
        <v>0</v>
      </c>
    </row>
    <row r="81" spans="1:4" x14ac:dyDescent="0.2">
      <c r="A81" s="98">
        <v>5532</v>
      </c>
      <c r="B81" s="99" t="s">
        <v>247</v>
      </c>
      <c r="C81" s="100">
        <v>0</v>
      </c>
      <c r="D81" s="100">
        <v>0</v>
      </c>
    </row>
    <row r="82" spans="1:4" x14ac:dyDescent="0.2">
      <c r="A82" s="98">
        <v>5533</v>
      </c>
      <c r="B82" s="99" t="s">
        <v>248</v>
      </c>
      <c r="C82" s="100">
        <v>0</v>
      </c>
      <c r="D82" s="100">
        <v>0</v>
      </c>
    </row>
    <row r="83" spans="1:4" x14ac:dyDescent="0.2">
      <c r="A83" s="98">
        <v>5534</v>
      </c>
      <c r="B83" s="99" t="s">
        <v>249</v>
      </c>
      <c r="C83" s="100">
        <v>0</v>
      </c>
      <c r="D83" s="100">
        <v>0</v>
      </c>
    </row>
    <row r="84" spans="1:4" x14ac:dyDescent="0.2">
      <c r="A84" s="98">
        <v>5535</v>
      </c>
      <c r="B84" s="99" t="s">
        <v>250</v>
      </c>
      <c r="C84" s="100">
        <v>0</v>
      </c>
      <c r="D84" s="100">
        <v>0</v>
      </c>
    </row>
    <row r="85" spans="1:4" x14ac:dyDescent="0.2">
      <c r="A85" s="98">
        <v>5590</v>
      </c>
      <c r="B85" s="99" t="s">
        <v>251</v>
      </c>
      <c r="C85" s="100">
        <f>SUM(C86:C93)</f>
        <v>0</v>
      </c>
      <c r="D85" s="100">
        <f>SUM(D86:D93)</f>
        <v>0</v>
      </c>
    </row>
    <row r="86" spans="1:4" x14ac:dyDescent="0.2">
      <c r="A86" s="98">
        <v>5591</v>
      </c>
      <c r="B86" s="99" t="s">
        <v>252</v>
      </c>
      <c r="C86" s="100">
        <v>0</v>
      </c>
      <c r="D86" s="100">
        <v>0</v>
      </c>
    </row>
    <row r="87" spans="1:4" x14ac:dyDescent="0.2">
      <c r="A87" s="98">
        <v>5592</v>
      </c>
      <c r="B87" s="99" t="s">
        <v>253</v>
      </c>
      <c r="C87" s="100">
        <v>0</v>
      </c>
      <c r="D87" s="100">
        <v>0</v>
      </c>
    </row>
    <row r="88" spans="1:4" x14ac:dyDescent="0.2">
      <c r="A88" s="101">
        <v>5593</v>
      </c>
      <c r="B88" s="102" t="s">
        <v>254</v>
      </c>
      <c r="C88" s="100">
        <v>0</v>
      </c>
      <c r="D88" s="100">
        <v>0</v>
      </c>
    </row>
    <row r="89" spans="1:4" x14ac:dyDescent="0.2">
      <c r="A89" s="98">
        <v>5594</v>
      </c>
      <c r="B89" s="99" t="s">
        <v>455</v>
      </c>
      <c r="C89" s="100">
        <v>0</v>
      </c>
      <c r="D89" s="100">
        <v>0</v>
      </c>
    </row>
    <row r="90" spans="1:4" x14ac:dyDescent="0.2">
      <c r="A90" s="98">
        <v>5595</v>
      </c>
      <c r="B90" s="99" t="s">
        <v>256</v>
      </c>
      <c r="C90" s="100">
        <v>0</v>
      </c>
      <c r="D90" s="100">
        <v>0</v>
      </c>
    </row>
    <row r="91" spans="1:4" x14ac:dyDescent="0.2">
      <c r="A91" s="98">
        <v>5596</v>
      </c>
      <c r="B91" s="99" t="s">
        <v>148</v>
      </c>
      <c r="C91" s="100">
        <v>0</v>
      </c>
      <c r="D91" s="100">
        <v>0</v>
      </c>
    </row>
    <row r="92" spans="1:4" x14ac:dyDescent="0.2">
      <c r="A92" s="98">
        <v>5597</v>
      </c>
      <c r="B92" s="99" t="s">
        <v>257</v>
      </c>
      <c r="C92" s="100">
        <v>0</v>
      </c>
      <c r="D92" s="100">
        <v>0</v>
      </c>
    </row>
    <row r="93" spans="1:4" x14ac:dyDescent="0.2">
      <c r="A93" s="98">
        <v>5599</v>
      </c>
      <c r="B93" s="99" t="s">
        <v>259</v>
      </c>
      <c r="C93" s="100">
        <v>0</v>
      </c>
      <c r="D93" s="100">
        <v>0</v>
      </c>
    </row>
    <row r="94" spans="1:4" x14ac:dyDescent="0.2">
      <c r="A94" s="98">
        <v>5600</v>
      </c>
      <c r="B94" s="99" t="s">
        <v>260</v>
      </c>
      <c r="C94" s="103">
        <f>C95</f>
        <v>0</v>
      </c>
      <c r="D94" s="103">
        <f>D95</f>
        <v>0</v>
      </c>
    </row>
    <row r="95" spans="1:4" x14ac:dyDescent="0.2">
      <c r="A95" s="98">
        <v>5610</v>
      </c>
      <c r="B95" s="99" t="s">
        <v>261</v>
      </c>
      <c r="C95" s="100">
        <v>0</v>
      </c>
      <c r="D95" s="100">
        <v>0</v>
      </c>
    </row>
    <row r="96" spans="1:4" x14ac:dyDescent="0.2">
      <c r="A96" s="98">
        <v>5611</v>
      </c>
      <c r="B96" s="99" t="s">
        <v>262</v>
      </c>
      <c r="C96" s="100">
        <v>0</v>
      </c>
      <c r="D96" s="100">
        <v>0</v>
      </c>
    </row>
    <row r="97" spans="1:4" x14ac:dyDescent="0.2">
      <c r="A97" s="98">
        <v>2110</v>
      </c>
      <c r="B97" s="99" t="s">
        <v>456</v>
      </c>
      <c r="C97" s="103">
        <f>SUM(C98:C102)</f>
        <v>61673.929999999702</v>
      </c>
      <c r="D97" s="103">
        <f>SUM(D98:D102)</f>
        <v>10370.520000000019</v>
      </c>
    </row>
    <row r="98" spans="1:4" x14ac:dyDescent="0.2">
      <c r="A98" s="101">
        <v>2111</v>
      </c>
      <c r="B98" s="102" t="s">
        <v>457</v>
      </c>
      <c r="C98" s="100">
        <v>0</v>
      </c>
      <c r="D98" s="100">
        <v>10370.520000000019</v>
      </c>
    </row>
    <row r="99" spans="1:4" x14ac:dyDescent="0.2">
      <c r="A99" s="98">
        <v>2112</v>
      </c>
      <c r="B99" s="99" t="s">
        <v>458</v>
      </c>
      <c r="C99" s="100">
        <v>0</v>
      </c>
      <c r="D99" s="100">
        <v>0</v>
      </c>
    </row>
    <row r="100" spans="1:4" x14ac:dyDescent="0.2">
      <c r="A100" s="98">
        <v>2112</v>
      </c>
      <c r="B100" s="99" t="s">
        <v>459</v>
      </c>
      <c r="C100" s="100">
        <v>61673.929999999702</v>
      </c>
      <c r="D100" s="100">
        <v>0</v>
      </c>
    </row>
    <row r="101" spans="1:4" x14ac:dyDescent="0.2">
      <c r="A101" s="98">
        <v>2115</v>
      </c>
      <c r="B101" s="99" t="s">
        <v>460</v>
      </c>
      <c r="C101" s="100">
        <v>0</v>
      </c>
      <c r="D101" s="100">
        <v>0</v>
      </c>
    </row>
    <row r="102" spans="1:4" x14ac:dyDescent="0.2">
      <c r="A102" s="98">
        <v>2114</v>
      </c>
      <c r="B102" s="99" t="s">
        <v>461</v>
      </c>
      <c r="C102" s="100">
        <v>0</v>
      </c>
      <c r="D102" s="100">
        <v>0</v>
      </c>
    </row>
    <row r="103" spans="1:4" x14ac:dyDescent="0.2">
      <c r="A103" s="98"/>
      <c r="B103" s="99" t="s">
        <v>581</v>
      </c>
      <c r="C103" s="104">
        <f>+C104</f>
        <v>0</v>
      </c>
      <c r="D103" s="104">
        <f>+D104</f>
        <v>29000</v>
      </c>
    </row>
    <row r="104" spans="1:4" x14ac:dyDescent="0.2">
      <c r="A104" s="98">
        <v>1270</v>
      </c>
      <c r="B104" s="99" t="s">
        <v>343</v>
      </c>
      <c r="C104" s="106">
        <f>+C105</f>
        <v>0</v>
      </c>
      <c r="D104" s="106">
        <f>+D105</f>
        <v>29000</v>
      </c>
    </row>
    <row r="105" spans="1:4" x14ac:dyDescent="0.2">
      <c r="A105" s="98">
        <v>1273</v>
      </c>
      <c r="B105" s="99" t="s">
        <v>582</v>
      </c>
      <c r="C105" s="107"/>
      <c r="D105" s="107">
        <v>29000</v>
      </c>
    </row>
    <row r="106" spans="1:4" x14ac:dyDescent="0.2">
      <c r="A106" s="98"/>
      <c r="B106" s="99" t="s">
        <v>583</v>
      </c>
      <c r="C106" s="104">
        <f>+C107+C129</f>
        <v>0</v>
      </c>
      <c r="D106" s="104">
        <f>+D107+D129</f>
        <v>9189.59</v>
      </c>
    </row>
    <row r="107" spans="1:4" x14ac:dyDescent="0.2">
      <c r="A107" s="98">
        <v>4300</v>
      </c>
      <c r="B107" s="99" t="s">
        <v>584</v>
      </c>
      <c r="C107" s="106">
        <f>C121+C108+C111+C117+C119</f>
        <v>0</v>
      </c>
      <c r="D107" s="108">
        <f>D121+D108+D111+D117+D119</f>
        <v>0</v>
      </c>
    </row>
    <row r="108" spans="1:4" x14ac:dyDescent="0.2">
      <c r="A108" s="101">
        <v>4310</v>
      </c>
      <c r="B108" s="102" t="s">
        <v>133</v>
      </c>
      <c r="C108" s="106">
        <f>SUM(C109:C110)</f>
        <v>0</v>
      </c>
      <c r="D108" s="106">
        <f>SUM(D109:D110)</f>
        <v>0</v>
      </c>
    </row>
    <row r="109" spans="1:4" x14ac:dyDescent="0.2">
      <c r="A109" s="98">
        <v>4311</v>
      </c>
      <c r="B109" s="99" t="s">
        <v>134</v>
      </c>
      <c r="C109" s="107">
        <v>0</v>
      </c>
      <c r="D109" s="109">
        <v>0</v>
      </c>
    </row>
    <row r="110" spans="1:4" x14ac:dyDescent="0.2">
      <c r="A110" s="98">
        <v>4319</v>
      </c>
      <c r="B110" s="99" t="s">
        <v>135</v>
      </c>
      <c r="C110" s="107">
        <v>0</v>
      </c>
      <c r="D110" s="109">
        <v>0</v>
      </c>
    </row>
    <row r="111" spans="1:4" x14ac:dyDescent="0.2">
      <c r="A111" s="98">
        <v>4320</v>
      </c>
      <c r="B111" s="99" t="s">
        <v>136</v>
      </c>
      <c r="C111" s="106">
        <f>SUM(C112:C116)</f>
        <v>0</v>
      </c>
      <c r="D111" s="106">
        <f>SUM(D112:D116)</f>
        <v>0</v>
      </c>
    </row>
    <row r="112" spans="1:4" x14ac:dyDescent="0.2">
      <c r="A112" s="98">
        <v>4321</v>
      </c>
      <c r="B112" s="99" t="s">
        <v>137</v>
      </c>
      <c r="C112" s="107">
        <v>0</v>
      </c>
      <c r="D112" s="109">
        <v>0</v>
      </c>
    </row>
    <row r="113" spans="1:4" x14ac:dyDescent="0.2">
      <c r="A113" s="98">
        <v>4322</v>
      </c>
      <c r="B113" s="99" t="s">
        <v>138</v>
      </c>
      <c r="C113" s="107">
        <v>0</v>
      </c>
      <c r="D113" s="109">
        <v>0</v>
      </c>
    </row>
    <row r="114" spans="1:4" x14ac:dyDescent="0.2">
      <c r="A114" s="98">
        <v>4323</v>
      </c>
      <c r="B114" s="99" t="s">
        <v>139</v>
      </c>
      <c r="C114" s="107">
        <v>0</v>
      </c>
      <c r="D114" s="109">
        <v>0</v>
      </c>
    </row>
    <row r="115" spans="1:4" x14ac:dyDescent="0.2">
      <c r="A115" s="98">
        <v>4324</v>
      </c>
      <c r="B115" s="99" t="s">
        <v>140</v>
      </c>
      <c r="C115" s="107">
        <v>0</v>
      </c>
      <c r="D115" s="109">
        <v>0</v>
      </c>
    </row>
    <row r="116" spans="1:4" x14ac:dyDescent="0.2">
      <c r="A116" s="98">
        <v>4325</v>
      </c>
      <c r="B116" s="99" t="s">
        <v>141</v>
      </c>
      <c r="C116" s="107">
        <v>0</v>
      </c>
      <c r="D116" s="109">
        <v>0</v>
      </c>
    </row>
    <row r="117" spans="1:4" x14ac:dyDescent="0.2">
      <c r="A117" s="98">
        <v>4330</v>
      </c>
      <c r="B117" s="99" t="s">
        <v>142</v>
      </c>
      <c r="C117" s="106">
        <f>C118</f>
        <v>0</v>
      </c>
      <c r="D117" s="106">
        <f>D118</f>
        <v>0</v>
      </c>
    </row>
    <row r="118" spans="1:4" x14ac:dyDescent="0.2">
      <c r="A118" s="101">
        <v>4331</v>
      </c>
      <c r="B118" s="102" t="s">
        <v>142</v>
      </c>
      <c r="C118" s="107">
        <v>0</v>
      </c>
      <c r="D118" s="109">
        <v>0</v>
      </c>
    </row>
    <row r="119" spans="1:4" x14ac:dyDescent="0.2">
      <c r="A119" s="98">
        <v>4340</v>
      </c>
      <c r="B119" s="99" t="s">
        <v>143</v>
      </c>
      <c r="C119" s="106">
        <f>C120</f>
        <v>0</v>
      </c>
      <c r="D119" s="106">
        <f>D120</f>
        <v>0</v>
      </c>
    </row>
    <row r="120" spans="1:4" x14ac:dyDescent="0.2">
      <c r="A120" s="98">
        <v>4341</v>
      </c>
      <c r="B120" s="99" t="s">
        <v>143</v>
      </c>
      <c r="C120" s="107">
        <v>0</v>
      </c>
      <c r="D120" s="109">
        <v>0</v>
      </c>
    </row>
    <row r="121" spans="1:4" x14ac:dyDescent="0.2">
      <c r="A121" s="98">
        <v>4390</v>
      </c>
      <c r="B121" s="99" t="s">
        <v>144</v>
      </c>
      <c r="C121" s="110">
        <f>SUM(C122:C128)</f>
        <v>0</v>
      </c>
      <c r="D121" s="110">
        <f>SUM(D122:D128)</f>
        <v>0</v>
      </c>
    </row>
    <row r="122" spans="1:4" x14ac:dyDescent="0.2">
      <c r="A122" s="98">
        <v>4392</v>
      </c>
      <c r="B122" s="99" t="s">
        <v>145</v>
      </c>
      <c r="C122" s="111">
        <v>0</v>
      </c>
      <c r="D122" s="111">
        <v>0</v>
      </c>
    </row>
    <row r="123" spans="1:4" x14ac:dyDescent="0.2">
      <c r="A123" s="98">
        <v>4393</v>
      </c>
      <c r="B123" s="99" t="s">
        <v>146</v>
      </c>
      <c r="C123" s="111">
        <v>0</v>
      </c>
      <c r="D123" s="111">
        <v>0</v>
      </c>
    </row>
    <row r="124" spans="1:4" x14ac:dyDescent="0.2">
      <c r="A124" s="98">
        <v>4394</v>
      </c>
      <c r="B124" s="99" t="s">
        <v>147</v>
      </c>
      <c r="C124" s="111">
        <v>0</v>
      </c>
      <c r="D124" s="111">
        <v>0</v>
      </c>
    </row>
    <row r="125" spans="1:4" x14ac:dyDescent="0.2">
      <c r="A125" s="98">
        <v>4395</v>
      </c>
      <c r="B125" s="99" t="s">
        <v>148</v>
      </c>
      <c r="C125" s="111">
        <v>0</v>
      </c>
      <c r="D125" s="111">
        <v>0</v>
      </c>
    </row>
    <row r="126" spans="1:4" x14ac:dyDescent="0.2">
      <c r="A126" s="98">
        <v>4396</v>
      </c>
      <c r="B126" s="99" t="s">
        <v>149</v>
      </c>
      <c r="C126" s="111">
        <v>0</v>
      </c>
      <c r="D126" s="111">
        <v>0</v>
      </c>
    </row>
    <row r="127" spans="1:4" x14ac:dyDescent="0.2">
      <c r="A127" s="98">
        <v>4397</v>
      </c>
      <c r="B127" s="99" t="s">
        <v>150</v>
      </c>
      <c r="C127" s="111">
        <v>0</v>
      </c>
      <c r="D127" s="111">
        <v>0</v>
      </c>
    </row>
    <row r="128" spans="1:4" x14ac:dyDescent="0.2">
      <c r="A128" s="101">
        <v>4399</v>
      </c>
      <c r="B128" s="102" t="s">
        <v>144</v>
      </c>
      <c r="C128" s="107">
        <v>0</v>
      </c>
      <c r="D128" s="107">
        <v>0</v>
      </c>
    </row>
    <row r="129" spans="1:4" x14ac:dyDescent="0.2">
      <c r="A129" s="98">
        <v>1120</v>
      </c>
      <c r="B129" s="99" t="s">
        <v>462</v>
      </c>
      <c r="C129" s="103">
        <v>0</v>
      </c>
      <c r="D129" s="103">
        <v>9189.59</v>
      </c>
    </row>
    <row r="130" spans="1:4" x14ac:dyDescent="0.2">
      <c r="A130" s="98">
        <v>1124</v>
      </c>
      <c r="B130" s="99" t="s">
        <v>463</v>
      </c>
      <c r="C130" s="112">
        <v>0</v>
      </c>
      <c r="D130" s="100">
        <v>0</v>
      </c>
    </row>
    <row r="131" spans="1:4" x14ac:dyDescent="0.2">
      <c r="A131" s="98">
        <v>1124</v>
      </c>
      <c r="B131" s="99" t="s">
        <v>464</v>
      </c>
      <c r="C131" s="112">
        <v>0</v>
      </c>
      <c r="D131" s="100">
        <v>0</v>
      </c>
    </row>
    <row r="132" spans="1:4" x14ac:dyDescent="0.2">
      <c r="A132" s="98">
        <v>1124</v>
      </c>
      <c r="B132" s="99" t="s">
        <v>465</v>
      </c>
      <c r="C132" s="112">
        <v>0</v>
      </c>
      <c r="D132" s="100">
        <v>0</v>
      </c>
    </row>
    <row r="133" spans="1:4" x14ac:dyDescent="0.2">
      <c r="A133" s="98">
        <v>1124</v>
      </c>
      <c r="B133" s="99" t="s">
        <v>466</v>
      </c>
      <c r="C133" s="112">
        <v>0</v>
      </c>
      <c r="D133" s="100">
        <v>0</v>
      </c>
    </row>
    <row r="134" spans="1:4" x14ac:dyDescent="0.2">
      <c r="A134" s="98">
        <v>1124</v>
      </c>
      <c r="B134" s="99" t="s">
        <v>467</v>
      </c>
      <c r="C134" s="100">
        <v>0</v>
      </c>
      <c r="D134" s="100">
        <v>0</v>
      </c>
    </row>
    <row r="135" spans="1:4" x14ac:dyDescent="0.2">
      <c r="A135" s="98">
        <v>1124</v>
      </c>
      <c r="B135" s="99" t="s">
        <v>468</v>
      </c>
      <c r="C135" s="100">
        <v>0</v>
      </c>
      <c r="D135" s="100">
        <v>0</v>
      </c>
    </row>
    <row r="136" spans="1:4" x14ac:dyDescent="0.2">
      <c r="A136" s="98">
        <v>1122</v>
      </c>
      <c r="B136" s="99" t="s">
        <v>469</v>
      </c>
      <c r="C136" s="100">
        <v>0</v>
      </c>
      <c r="D136" s="100">
        <v>0</v>
      </c>
    </row>
    <row r="137" spans="1:4" x14ac:dyDescent="0.2">
      <c r="A137" s="98">
        <v>1122</v>
      </c>
      <c r="B137" s="99" t="s">
        <v>470</v>
      </c>
      <c r="C137" s="112">
        <v>0</v>
      </c>
      <c r="D137" s="100">
        <v>0</v>
      </c>
    </row>
    <row r="138" spans="1:4" x14ac:dyDescent="0.2">
      <c r="A138" s="101">
        <v>1122</v>
      </c>
      <c r="B138" s="102" t="s">
        <v>471</v>
      </c>
      <c r="C138" s="100">
        <v>0</v>
      </c>
      <c r="D138" s="100">
        <v>0</v>
      </c>
    </row>
    <row r="139" spans="1:4" x14ac:dyDescent="0.2">
      <c r="A139" s="98"/>
      <c r="B139" s="99" t="s">
        <v>472</v>
      </c>
      <c r="C139" s="103">
        <f>C48+C49-C103-C106</f>
        <v>15318370.50999999</v>
      </c>
      <c r="D139" s="103">
        <f>D48+D49-D103-D106</f>
        <v>1026758.3200000006</v>
      </c>
    </row>
    <row r="140" spans="1:4" x14ac:dyDescent="0.25">
      <c r="A140" s="61"/>
      <c r="C140" s="54"/>
      <c r="D140" s="54"/>
    </row>
    <row r="141" spans="1:4" x14ac:dyDescent="0.25">
      <c r="A141" s="61" t="s">
        <v>65</v>
      </c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count="2">
    <dataValidation allowBlank="1" showInputMessage="1" showErrorMessage="1" prompt="Importe del trimestre anterior" sqref="D63 D54 C49:D49 C54:C65" xr:uid="{F385488A-F30D-499E-9675-5D69BDA7E0A4}"/>
    <dataValidation allowBlank="1" showInputMessage="1" showErrorMessage="1" prompt="Importe final del periodo que corresponde la información financiera trimestral que se presenta." sqref="D64:D65 D55:D62" xr:uid="{0D24579D-CADE-4F8C-81BE-FDF4EAB8955A}"/>
  </dataValidation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  <ignoredErrors>
    <ignoredError sqref="C16:D16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topLeftCell="A7" workbookViewId="0">
      <selection activeCell="C6" sqref="C6"/>
    </sheetView>
  </sheetViews>
  <sheetFormatPr baseColWidth="10" defaultColWidth="14.42578125" defaultRowHeight="15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x14ac:dyDescent="0.25">
      <c r="A1" s="159" t="str">
        <f>ESF!A1</f>
        <v>FIDEICOMISO DE INVERSION Y ADMINISTRACION DEL PARQUE GUANAJUATO BICENTENARIO</v>
      </c>
      <c r="B1" s="160"/>
      <c r="C1" s="161"/>
    </row>
    <row r="2" spans="1:3" x14ac:dyDescent="0.25">
      <c r="A2" s="162" t="s">
        <v>473</v>
      </c>
      <c r="B2" s="163"/>
      <c r="C2" s="164"/>
    </row>
    <row r="3" spans="1:3" x14ac:dyDescent="0.25">
      <c r="A3" s="162" t="str">
        <f>ESF!A3</f>
        <v>Del 1 de Enero al 30 de Junio de 2026</v>
      </c>
      <c r="B3" s="163"/>
      <c r="C3" s="164"/>
    </row>
    <row r="4" spans="1:3" x14ac:dyDescent="0.25">
      <c r="A4" s="165" t="s">
        <v>474</v>
      </c>
      <c r="B4" s="166"/>
      <c r="C4" s="167"/>
    </row>
    <row r="5" spans="1:3" x14ac:dyDescent="0.25">
      <c r="A5" s="168" t="s">
        <v>475</v>
      </c>
      <c r="B5" s="169"/>
      <c r="C5" s="5">
        <v>2026</v>
      </c>
    </row>
    <row r="6" spans="1:3" x14ac:dyDescent="0.25">
      <c r="A6" s="6" t="s">
        <v>476</v>
      </c>
      <c r="B6" s="6"/>
      <c r="C6" s="113">
        <v>37914326.18</v>
      </c>
    </row>
    <row r="7" spans="1:3" x14ac:dyDescent="0.25">
      <c r="A7" s="1"/>
      <c r="B7" s="7"/>
      <c r="C7" s="114"/>
    </row>
    <row r="8" spans="1:3" x14ac:dyDescent="0.25">
      <c r="A8" s="24" t="s">
        <v>477</v>
      </c>
      <c r="B8" s="24"/>
      <c r="C8" s="115">
        <f>SUM(C9:C14)</f>
        <v>0</v>
      </c>
    </row>
    <row r="9" spans="1:3" x14ac:dyDescent="0.25">
      <c r="A9" s="25" t="s">
        <v>478</v>
      </c>
      <c r="B9" s="8" t="s">
        <v>133</v>
      </c>
      <c r="C9" s="116">
        <v>0</v>
      </c>
    </row>
    <row r="10" spans="1:3" x14ac:dyDescent="0.25">
      <c r="A10" s="26" t="s">
        <v>479</v>
      </c>
      <c r="B10" s="9" t="s">
        <v>480</v>
      </c>
      <c r="C10" s="116">
        <v>0</v>
      </c>
    </row>
    <row r="11" spans="1:3" x14ac:dyDescent="0.25">
      <c r="A11" s="26" t="s">
        <v>481</v>
      </c>
      <c r="B11" s="9" t="s">
        <v>142</v>
      </c>
      <c r="C11" s="116">
        <v>0</v>
      </c>
    </row>
    <row r="12" spans="1:3" x14ac:dyDescent="0.25">
      <c r="A12" s="26" t="s">
        <v>482</v>
      </c>
      <c r="B12" s="9" t="s">
        <v>143</v>
      </c>
      <c r="C12" s="116">
        <v>0</v>
      </c>
    </row>
    <row r="13" spans="1:3" x14ac:dyDescent="0.25">
      <c r="A13" s="26" t="s">
        <v>483</v>
      </c>
      <c r="B13" s="9" t="s">
        <v>144</v>
      </c>
      <c r="C13" s="116">
        <v>0</v>
      </c>
    </row>
    <row r="14" spans="1:3" x14ac:dyDescent="0.25">
      <c r="A14" s="27" t="s">
        <v>484</v>
      </c>
      <c r="B14" s="10" t="s">
        <v>485</v>
      </c>
      <c r="C14" s="116">
        <v>0</v>
      </c>
    </row>
    <row r="15" spans="1:3" x14ac:dyDescent="0.25">
      <c r="A15" s="1"/>
      <c r="B15" s="11"/>
      <c r="C15" s="117"/>
    </row>
    <row r="16" spans="1:3" x14ac:dyDescent="0.25">
      <c r="A16" s="24" t="s">
        <v>486</v>
      </c>
      <c r="B16" s="7"/>
      <c r="C16" s="115">
        <f>SUM(C17:C19)</f>
        <v>0</v>
      </c>
    </row>
    <row r="17" spans="1:3" x14ac:dyDescent="0.25">
      <c r="A17" s="28">
        <v>3.1</v>
      </c>
      <c r="B17" s="9" t="s">
        <v>487</v>
      </c>
      <c r="C17" s="116">
        <v>0</v>
      </c>
    </row>
    <row r="18" spans="1:3" x14ac:dyDescent="0.25">
      <c r="A18" s="29">
        <v>3.2</v>
      </c>
      <c r="B18" s="9" t="s">
        <v>488</v>
      </c>
      <c r="C18" s="116">
        <v>0</v>
      </c>
    </row>
    <row r="19" spans="1:3" x14ac:dyDescent="0.25">
      <c r="A19" s="29">
        <v>3.3</v>
      </c>
      <c r="B19" s="10" t="s">
        <v>489</v>
      </c>
      <c r="C19" s="118">
        <v>0</v>
      </c>
    </row>
    <row r="20" spans="1:3" x14ac:dyDescent="0.25">
      <c r="A20" s="1"/>
      <c r="B20" s="10"/>
      <c r="C20" s="119"/>
    </row>
    <row r="21" spans="1:3" x14ac:dyDescent="0.25">
      <c r="A21" s="12" t="s">
        <v>490</v>
      </c>
      <c r="B21" s="12"/>
      <c r="C21" s="120">
        <f>C6+C8-C16</f>
        <v>37914326.18</v>
      </c>
    </row>
    <row r="22" spans="1:3" x14ac:dyDescent="0.25">
      <c r="A22" s="1"/>
      <c r="B22" s="1"/>
      <c r="C22" s="1"/>
    </row>
    <row r="23" spans="1:3" ht="24" customHeight="1" x14ac:dyDescent="0.25">
      <c r="A23" s="158" t="s">
        <v>65</v>
      </c>
      <c r="B23" s="158"/>
      <c r="C23" s="158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tabSelected="1" topLeftCell="A28" workbookViewId="0">
      <selection activeCell="G10" sqref="G10"/>
    </sheetView>
  </sheetViews>
  <sheetFormatPr baseColWidth="10" defaultColWidth="14.42578125" defaultRowHeight="15" x14ac:dyDescent="0.25"/>
  <cols>
    <col min="1" max="1" width="4.7109375" customWidth="1"/>
    <col min="2" max="2" width="62.140625" customWidth="1"/>
    <col min="3" max="3" width="17.85546875" customWidth="1"/>
    <col min="4" max="26" width="11.42578125" customWidth="1"/>
  </cols>
  <sheetData>
    <row r="1" spans="1:3" x14ac:dyDescent="0.25">
      <c r="A1" s="171" t="str">
        <f>ESF!A1</f>
        <v>FIDEICOMISO DE INVERSION Y ADMINISTRACION DEL PARQUE GUANAJUATO BICENTENARIO</v>
      </c>
      <c r="B1" s="160"/>
      <c r="C1" s="161"/>
    </row>
    <row r="2" spans="1:3" x14ac:dyDescent="0.25">
      <c r="A2" s="172" t="s">
        <v>491</v>
      </c>
      <c r="B2" s="163"/>
      <c r="C2" s="164"/>
    </row>
    <row r="3" spans="1:3" x14ac:dyDescent="0.25">
      <c r="A3" s="172" t="str">
        <f>ESF!A3</f>
        <v>Del 1 de Enero al 30 de Junio de 2026</v>
      </c>
      <c r="B3" s="163"/>
      <c r="C3" s="164"/>
    </row>
    <row r="4" spans="1:3" x14ac:dyDescent="0.25">
      <c r="A4" s="165" t="s">
        <v>474</v>
      </c>
      <c r="B4" s="166"/>
      <c r="C4" s="167"/>
    </row>
    <row r="5" spans="1:3" x14ac:dyDescent="0.25">
      <c r="A5" s="168" t="s">
        <v>475</v>
      </c>
      <c r="B5" s="169"/>
      <c r="C5" s="5">
        <v>2026</v>
      </c>
    </row>
    <row r="6" spans="1:3" x14ac:dyDescent="0.25">
      <c r="A6" s="30" t="s">
        <v>492</v>
      </c>
      <c r="B6" s="6"/>
      <c r="C6" s="121">
        <v>22657629.600000001</v>
      </c>
    </row>
    <row r="7" spans="1:3" x14ac:dyDescent="0.25">
      <c r="A7" s="13"/>
      <c r="B7" s="7"/>
      <c r="C7" s="122"/>
    </row>
    <row r="8" spans="1:3" x14ac:dyDescent="0.25">
      <c r="A8" s="24" t="s">
        <v>493</v>
      </c>
      <c r="B8" s="14"/>
      <c r="C8" s="115">
        <f>SUM(C9:C29)</f>
        <v>0</v>
      </c>
    </row>
    <row r="9" spans="1:3" x14ac:dyDescent="0.25">
      <c r="A9" s="62">
        <v>2.1</v>
      </c>
      <c r="B9" s="15" t="s">
        <v>163</v>
      </c>
      <c r="C9" s="123">
        <v>0</v>
      </c>
    </row>
    <row r="10" spans="1:3" x14ac:dyDescent="0.25">
      <c r="A10" s="62">
        <v>2.2000000000000002</v>
      </c>
      <c r="B10" s="15" t="s">
        <v>160</v>
      </c>
      <c r="C10" s="123">
        <v>0</v>
      </c>
    </row>
    <row r="11" spans="1:3" x14ac:dyDescent="0.25">
      <c r="A11" s="31">
        <v>2.2999999999999998</v>
      </c>
      <c r="B11" s="16" t="s">
        <v>324</v>
      </c>
      <c r="C11" s="123">
        <v>0</v>
      </c>
    </row>
    <row r="12" spans="1:3" x14ac:dyDescent="0.25">
      <c r="A12" s="31">
        <v>2.4</v>
      </c>
      <c r="B12" s="16" t="s">
        <v>325</v>
      </c>
      <c r="C12" s="123">
        <v>0</v>
      </c>
    </row>
    <row r="13" spans="1:3" x14ac:dyDescent="0.25">
      <c r="A13" s="31">
        <v>2.5</v>
      </c>
      <c r="B13" s="16" t="s">
        <v>326</v>
      </c>
      <c r="C13" s="123">
        <v>0</v>
      </c>
    </row>
    <row r="14" spans="1:3" x14ac:dyDescent="0.25">
      <c r="A14" s="31">
        <v>2.6</v>
      </c>
      <c r="B14" s="16" t="s">
        <v>327</v>
      </c>
      <c r="C14" s="123">
        <v>0</v>
      </c>
    </row>
    <row r="15" spans="1:3" x14ac:dyDescent="0.25">
      <c r="A15" s="31">
        <v>2.7</v>
      </c>
      <c r="B15" s="16" t="s">
        <v>328</v>
      </c>
      <c r="C15" s="123">
        <v>0</v>
      </c>
    </row>
    <row r="16" spans="1:3" x14ac:dyDescent="0.25">
      <c r="A16" s="31">
        <v>2.8</v>
      </c>
      <c r="B16" s="16" t="s">
        <v>329</v>
      </c>
      <c r="C16" s="123">
        <v>0</v>
      </c>
    </row>
    <row r="17" spans="1:3" x14ac:dyDescent="0.25">
      <c r="A17" s="31">
        <v>2.9</v>
      </c>
      <c r="B17" s="16" t="s">
        <v>331</v>
      </c>
      <c r="C17" s="123">
        <v>0</v>
      </c>
    </row>
    <row r="18" spans="1:3" x14ac:dyDescent="0.25">
      <c r="A18" s="31" t="s">
        <v>494</v>
      </c>
      <c r="B18" s="16" t="s">
        <v>495</v>
      </c>
      <c r="C18" s="123">
        <v>0</v>
      </c>
    </row>
    <row r="19" spans="1:3" x14ac:dyDescent="0.25">
      <c r="A19" s="31" t="s">
        <v>496</v>
      </c>
      <c r="B19" s="16" t="s">
        <v>337</v>
      </c>
      <c r="C19" s="123">
        <v>0</v>
      </c>
    </row>
    <row r="20" spans="1:3" x14ac:dyDescent="0.25">
      <c r="A20" s="31" t="s">
        <v>497</v>
      </c>
      <c r="B20" s="16" t="s">
        <v>498</v>
      </c>
      <c r="C20" s="123">
        <v>0</v>
      </c>
    </row>
    <row r="21" spans="1:3" x14ac:dyDescent="0.25">
      <c r="A21" s="31" t="s">
        <v>499</v>
      </c>
      <c r="B21" s="16" t="s">
        <v>500</v>
      </c>
      <c r="C21" s="123">
        <v>0</v>
      </c>
    </row>
    <row r="22" spans="1:3" x14ac:dyDescent="0.25">
      <c r="A22" s="31" t="s">
        <v>501</v>
      </c>
      <c r="B22" s="16" t="s">
        <v>502</v>
      </c>
      <c r="C22" s="123">
        <v>0</v>
      </c>
    </row>
    <row r="23" spans="1:3" x14ac:dyDescent="0.25">
      <c r="A23" s="31" t="s">
        <v>503</v>
      </c>
      <c r="B23" s="16" t="s">
        <v>504</v>
      </c>
      <c r="C23" s="123">
        <v>0</v>
      </c>
    </row>
    <row r="24" spans="1:3" x14ac:dyDescent="0.25">
      <c r="A24" s="31" t="s">
        <v>505</v>
      </c>
      <c r="B24" s="16" t="s">
        <v>506</v>
      </c>
      <c r="C24" s="123">
        <v>0</v>
      </c>
    </row>
    <row r="25" spans="1:3" x14ac:dyDescent="0.25">
      <c r="A25" s="31" t="s">
        <v>507</v>
      </c>
      <c r="B25" s="16" t="s">
        <v>508</v>
      </c>
      <c r="C25" s="123">
        <v>0</v>
      </c>
    </row>
    <row r="26" spans="1:3" x14ac:dyDescent="0.25">
      <c r="A26" s="31" t="s">
        <v>509</v>
      </c>
      <c r="B26" s="16" t="s">
        <v>510</v>
      </c>
      <c r="C26" s="123">
        <v>0</v>
      </c>
    </row>
    <row r="27" spans="1:3" x14ac:dyDescent="0.25">
      <c r="A27" s="31" t="s">
        <v>511</v>
      </c>
      <c r="B27" s="16" t="s">
        <v>512</v>
      </c>
      <c r="C27" s="123">
        <v>0</v>
      </c>
    </row>
    <row r="28" spans="1:3" x14ac:dyDescent="0.25">
      <c r="A28" s="31" t="s">
        <v>513</v>
      </c>
      <c r="B28" s="16" t="s">
        <v>514</v>
      </c>
      <c r="C28" s="123">
        <v>0</v>
      </c>
    </row>
    <row r="29" spans="1:3" x14ac:dyDescent="0.25">
      <c r="A29" s="31" t="s">
        <v>515</v>
      </c>
      <c r="B29" s="15" t="s">
        <v>516</v>
      </c>
      <c r="C29" s="123">
        <v>0</v>
      </c>
    </row>
    <row r="30" spans="1:3" x14ac:dyDescent="0.25">
      <c r="A30" s="13"/>
      <c r="B30" s="17"/>
      <c r="C30" s="124"/>
    </row>
    <row r="31" spans="1:3" x14ac:dyDescent="0.25">
      <c r="A31" s="32" t="s">
        <v>517</v>
      </c>
      <c r="B31" s="18"/>
      <c r="C31" s="125">
        <f>SUM(C32:C38)</f>
        <v>0</v>
      </c>
    </row>
    <row r="32" spans="1:3" x14ac:dyDescent="0.25">
      <c r="A32" s="31" t="s">
        <v>518</v>
      </c>
      <c r="B32" s="16" t="s">
        <v>233</v>
      </c>
      <c r="C32" s="123">
        <v>0</v>
      </c>
    </row>
    <row r="33" spans="1:3" x14ac:dyDescent="0.25">
      <c r="A33" s="31" t="s">
        <v>519</v>
      </c>
      <c r="B33" s="16" t="s">
        <v>242</v>
      </c>
      <c r="C33" s="123">
        <v>0</v>
      </c>
    </row>
    <row r="34" spans="1:3" x14ac:dyDescent="0.25">
      <c r="A34" s="31" t="s">
        <v>520</v>
      </c>
      <c r="B34" s="16" t="s">
        <v>245</v>
      </c>
      <c r="C34" s="123">
        <v>0</v>
      </c>
    </row>
    <row r="35" spans="1:3" x14ac:dyDescent="0.25">
      <c r="A35" s="31" t="s">
        <v>521</v>
      </c>
      <c r="B35" s="16" t="s">
        <v>251</v>
      </c>
      <c r="C35" s="123">
        <v>0</v>
      </c>
    </row>
    <row r="36" spans="1:3" x14ac:dyDescent="0.25">
      <c r="A36" s="31" t="s">
        <v>522</v>
      </c>
      <c r="B36" s="16" t="s">
        <v>261</v>
      </c>
      <c r="C36" s="123">
        <v>0</v>
      </c>
    </row>
    <row r="37" spans="1:3" x14ac:dyDescent="0.25">
      <c r="A37" s="31" t="s">
        <v>523</v>
      </c>
      <c r="B37" s="16" t="s">
        <v>524</v>
      </c>
      <c r="C37" s="123">
        <v>0</v>
      </c>
    </row>
    <row r="38" spans="1:3" x14ac:dyDescent="0.25">
      <c r="A38" s="31" t="s">
        <v>525</v>
      </c>
      <c r="B38" s="15" t="s">
        <v>526</v>
      </c>
      <c r="C38" s="126">
        <v>0</v>
      </c>
    </row>
    <row r="39" spans="1:3" x14ac:dyDescent="0.25">
      <c r="A39" s="13"/>
      <c r="B39" s="19"/>
      <c r="C39" s="127"/>
    </row>
    <row r="40" spans="1:3" x14ac:dyDescent="0.25">
      <c r="A40" s="6" t="s">
        <v>527</v>
      </c>
      <c r="B40" s="6"/>
      <c r="C40" s="128">
        <f>C6-C8+C31</f>
        <v>22657629.600000001</v>
      </c>
    </row>
    <row r="41" spans="1:3" x14ac:dyDescent="0.25">
      <c r="A41" s="1"/>
      <c r="B41" s="1"/>
      <c r="C41" s="1"/>
    </row>
    <row r="42" spans="1:3" ht="26.45" customHeight="1" x14ac:dyDescent="0.25">
      <c r="A42" s="170" t="s">
        <v>65</v>
      </c>
      <c r="B42" s="170"/>
      <c r="C42" s="170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topLeftCell="A21" workbookViewId="0">
      <selection activeCell="B41" sqref="B41"/>
    </sheetView>
  </sheetViews>
  <sheetFormatPr baseColWidth="10" defaultColWidth="14.42578125" defaultRowHeight="11.25" x14ac:dyDescent="0.2"/>
  <cols>
    <col min="1" max="1" width="12.85546875" style="1" customWidth="1"/>
    <col min="2" max="2" width="63.28515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x14ac:dyDescent="0.2">
      <c r="A1" s="139" t="str">
        <f>'Notas a los Edos Financieros'!A1</f>
        <v>FIDEICOMISO DE INVERSION Y ADMINISTRACION DEL PARQUE GUANAJUATO BICENTENARIO</v>
      </c>
      <c r="B1" s="140"/>
      <c r="C1" s="140"/>
      <c r="D1" s="140"/>
      <c r="E1" s="140"/>
      <c r="F1" s="140"/>
      <c r="G1" s="20" t="s">
        <v>0</v>
      </c>
      <c r="H1" s="35">
        <f>'Notas a los Edos Financieros'!D1</f>
        <v>2026</v>
      </c>
      <c r="I1" s="2"/>
      <c r="J1" s="2"/>
    </row>
    <row r="2" spans="1:10" x14ac:dyDescent="0.2">
      <c r="A2" s="139" t="s">
        <v>528</v>
      </c>
      <c r="B2" s="140"/>
      <c r="C2" s="140"/>
      <c r="D2" s="140"/>
      <c r="E2" s="140"/>
      <c r="F2" s="140"/>
      <c r="G2" s="20" t="s">
        <v>2</v>
      </c>
      <c r="H2" s="35" t="str">
        <f>'Notas a los Edos Financieros'!D2</f>
        <v>Trimestral</v>
      </c>
      <c r="I2" s="2"/>
      <c r="J2" s="2"/>
    </row>
    <row r="3" spans="1:10" x14ac:dyDescent="0.2">
      <c r="A3" s="139" t="str">
        <f>'Notas a los Edos Financieros'!A3</f>
        <v>Del 1 de Enero al 30 de Junio de 2026</v>
      </c>
      <c r="B3" s="140"/>
      <c r="C3" s="140"/>
      <c r="D3" s="140"/>
      <c r="E3" s="140"/>
      <c r="F3" s="140"/>
      <c r="G3" s="20" t="s">
        <v>3</v>
      </c>
      <c r="H3" s="35">
        <f>'Notas a los Edos Financieros'!D3</f>
        <v>2</v>
      </c>
      <c r="I3" s="2"/>
      <c r="J3" s="2"/>
    </row>
    <row r="4" spans="1:10" x14ac:dyDescent="0.2">
      <c r="A4" s="139" t="s">
        <v>4</v>
      </c>
      <c r="B4" s="140"/>
      <c r="C4" s="140"/>
      <c r="D4" s="140"/>
      <c r="E4" s="140"/>
      <c r="F4" s="140"/>
      <c r="G4" s="20"/>
      <c r="H4" s="21"/>
      <c r="I4" s="2"/>
      <c r="J4" s="2"/>
    </row>
    <row r="5" spans="1:10" x14ac:dyDescent="0.2">
      <c r="A5" s="141" t="s">
        <v>67</v>
      </c>
      <c r="B5" s="141"/>
      <c r="C5" s="141"/>
      <c r="D5" s="141"/>
      <c r="E5" s="141"/>
      <c r="F5" s="141"/>
      <c r="G5" s="141"/>
      <c r="H5" s="141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2.5" x14ac:dyDescent="0.2">
      <c r="A8" s="33" t="s">
        <v>69</v>
      </c>
      <c r="B8" s="33" t="s">
        <v>475</v>
      </c>
      <c r="C8" s="34" t="s">
        <v>529</v>
      </c>
      <c r="D8" s="34" t="s">
        <v>530</v>
      </c>
      <c r="E8" s="34" t="s">
        <v>531</v>
      </c>
      <c r="F8" s="34" t="s">
        <v>532</v>
      </c>
      <c r="G8" s="34" t="s">
        <v>533</v>
      </c>
      <c r="H8" s="34" t="s">
        <v>534</v>
      </c>
      <c r="I8" s="34" t="s">
        <v>535</v>
      </c>
      <c r="J8" s="34" t="s">
        <v>536</v>
      </c>
    </row>
    <row r="9" spans="1:10" s="102" customFormat="1" x14ac:dyDescent="0.2">
      <c r="A9" s="101">
        <v>7000</v>
      </c>
      <c r="B9" s="102" t="s">
        <v>537</v>
      </c>
    </row>
    <row r="10" spans="1:10" s="99" customFormat="1" x14ac:dyDescent="0.2">
      <c r="A10" s="99">
        <v>7110</v>
      </c>
      <c r="B10" s="99" t="s">
        <v>533</v>
      </c>
      <c r="C10" s="100">
        <v>0</v>
      </c>
      <c r="D10" s="100">
        <v>0</v>
      </c>
      <c r="E10" s="100">
        <v>0</v>
      </c>
      <c r="F10" s="100">
        <f>C10+D10+E10</f>
        <v>0</v>
      </c>
      <c r="G10" s="99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s="99" customFormat="1" x14ac:dyDescent="0.2">
      <c r="A11" s="99">
        <v>7120</v>
      </c>
      <c r="B11" s="99" t="s">
        <v>538</v>
      </c>
      <c r="C11" s="100">
        <v>0</v>
      </c>
      <c r="D11" s="100">
        <v>0</v>
      </c>
      <c r="E11" s="100">
        <v>0</v>
      </c>
      <c r="F11" s="100">
        <f t="shared" ref="F11:F35" si="0">C11+D11+E11</f>
        <v>0</v>
      </c>
    </row>
    <row r="12" spans="1:10" s="99" customFormat="1" x14ac:dyDescent="0.2">
      <c r="A12" s="99">
        <v>7130</v>
      </c>
      <c r="B12" s="99" t="s">
        <v>539</v>
      </c>
      <c r="C12" s="100">
        <v>0</v>
      </c>
      <c r="D12" s="100">
        <v>0</v>
      </c>
      <c r="E12" s="100">
        <v>0</v>
      </c>
      <c r="F12" s="100">
        <f t="shared" si="0"/>
        <v>0</v>
      </c>
    </row>
    <row r="13" spans="1:10" s="99" customFormat="1" x14ac:dyDescent="0.2">
      <c r="A13" s="99">
        <v>7140</v>
      </c>
      <c r="B13" s="99" t="s">
        <v>540</v>
      </c>
      <c r="C13" s="100">
        <v>0</v>
      </c>
      <c r="D13" s="100">
        <v>0</v>
      </c>
      <c r="E13" s="100">
        <v>0</v>
      </c>
      <c r="F13" s="100">
        <f t="shared" si="0"/>
        <v>0</v>
      </c>
    </row>
    <row r="14" spans="1:10" s="99" customFormat="1" x14ac:dyDescent="0.2">
      <c r="A14" s="99">
        <v>7150</v>
      </c>
      <c r="B14" s="99" t="s">
        <v>541</v>
      </c>
      <c r="C14" s="100">
        <v>0</v>
      </c>
      <c r="D14" s="100">
        <v>0</v>
      </c>
      <c r="E14" s="100">
        <v>0</v>
      </c>
      <c r="F14" s="100">
        <f t="shared" si="0"/>
        <v>0</v>
      </c>
    </row>
    <row r="15" spans="1:10" s="99" customFormat="1" x14ac:dyDescent="0.2">
      <c r="A15" s="99">
        <v>7160</v>
      </c>
      <c r="B15" s="99" t="s">
        <v>542</v>
      </c>
      <c r="C15" s="100">
        <v>0</v>
      </c>
      <c r="D15" s="100">
        <v>0</v>
      </c>
      <c r="E15" s="100">
        <v>0</v>
      </c>
      <c r="F15" s="100">
        <f t="shared" si="0"/>
        <v>0</v>
      </c>
    </row>
    <row r="16" spans="1:10" s="99" customFormat="1" x14ac:dyDescent="0.2">
      <c r="A16" s="99">
        <v>7210</v>
      </c>
      <c r="B16" s="99" t="s">
        <v>543</v>
      </c>
      <c r="C16" s="100">
        <v>0</v>
      </c>
      <c r="D16" s="100">
        <v>0</v>
      </c>
      <c r="E16" s="100">
        <v>0</v>
      </c>
      <c r="F16" s="100">
        <f t="shared" si="0"/>
        <v>0</v>
      </c>
    </row>
    <row r="17" spans="1:6" s="99" customFormat="1" x14ac:dyDescent="0.2">
      <c r="A17" s="99">
        <v>7220</v>
      </c>
      <c r="B17" s="99" t="s">
        <v>544</v>
      </c>
      <c r="C17" s="100">
        <v>0</v>
      </c>
      <c r="D17" s="100">
        <v>0</v>
      </c>
      <c r="E17" s="100">
        <v>0</v>
      </c>
      <c r="F17" s="100">
        <f t="shared" si="0"/>
        <v>0</v>
      </c>
    </row>
    <row r="18" spans="1:6" s="99" customFormat="1" x14ac:dyDescent="0.2">
      <c r="A18" s="99">
        <v>7230</v>
      </c>
      <c r="B18" s="99" t="s">
        <v>545</v>
      </c>
      <c r="C18" s="100">
        <v>0</v>
      </c>
      <c r="D18" s="100">
        <v>0</v>
      </c>
      <c r="E18" s="100">
        <v>0</v>
      </c>
      <c r="F18" s="100">
        <f t="shared" si="0"/>
        <v>0</v>
      </c>
    </row>
    <row r="19" spans="1:6" s="99" customFormat="1" x14ac:dyDescent="0.2">
      <c r="A19" s="99">
        <v>7240</v>
      </c>
      <c r="B19" s="99" t="s">
        <v>546</v>
      </c>
      <c r="C19" s="100">
        <v>0</v>
      </c>
      <c r="D19" s="100">
        <v>0</v>
      </c>
      <c r="E19" s="100">
        <v>0</v>
      </c>
      <c r="F19" s="100">
        <f t="shared" si="0"/>
        <v>0</v>
      </c>
    </row>
    <row r="20" spans="1:6" s="99" customFormat="1" x14ac:dyDescent="0.2">
      <c r="A20" s="99">
        <v>7250</v>
      </c>
      <c r="B20" s="99" t="s">
        <v>547</v>
      </c>
      <c r="C20" s="100">
        <v>0</v>
      </c>
      <c r="D20" s="100">
        <v>0</v>
      </c>
      <c r="E20" s="100">
        <v>0</v>
      </c>
      <c r="F20" s="100">
        <f t="shared" si="0"/>
        <v>0</v>
      </c>
    </row>
    <row r="21" spans="1:6" s="99" customFormat="1" x14ac:dyDescent="0.2">
      <c r="A21" s="99">
        <v>7260</v>
      </c>
      <c r="B21" s="99" t="s">
        <v>548</v>
      </c>
      <c r="C21" s="100">
        <v>0</v>
      </c>
      <c r="D21" s="100">
        <v>0</v>
      </c>
      <c r="E21" s="100">
        <v>0</v>
      </c>
      <c r="F21" s="100">
        <f t="shared" si="0"/>
        <v>0</v>
      </c>
    </row>
    <row r="22" spans="1:6" s="99" customFormat="1" x14ac:dyDescent="0.2">
      <c r="A22" s="99">
        <v>7310</v>
      </c>
      <c r="B22" s="99" t="s">
        <v>549</v>
      </c>
      <c r="C22" s="100">
        <v>0</v>
      </c>
      <c r="D22" s="100">
        <v>0</v>
      </c>
      <c r="E22" s="100">
        <v>0</v>
      </c>
      <c r="F22" s="100">
        <f t="shared" si="0"/>
        <v>0</v>
      </c>
    </row>
    <row r="23" spans="1:6" s="99" customFormat="1" x14ac:dyDescent="0.2">
      <c r="A23" s="99">
        <v>7320</v>
      </c>
      <c r="B23" s="99" t="s">
        <v>550</v>
      </c>
      <c r="C23" s="100">
        <v>0</v>
      </c>
      <c r="D23" s="100">
        <v>0</v>
      </c>
      <c r="E23" s="100">
        <v>0</v>
      </c>
      <c r="F23" s="100">
        <f t="shared" si="0"/>
        <v>0</v>
      </c>
    </row>
    <row r="24" spans="1:6" s="99" customFormat="1" x14ac:dyDescent="0.2">
      <c r="A24" s="99">
        <v>7330</v>
      </c>
      <c r="B24" s="99" t="s">
        <v>551</v>
      </c>
      <c r="C24" s="100">
        <v>0</v>
      </c>
      <c r="D24" s="100">
        <v>0</v>
      </c>
      <c r="E24" s="100">
        <v>0</v>
      </c>
      <c r="F24" s="100">
        <f t="shared" si="0"/>
        <v>0</v>
      </c>
    </row>
    <row r="25" spans="1:6" s="99" customFormat="1" x14ac:dyDescent="0.2">
      <c r="A25" s="99">
        <v>7340</v>
      </c>
      <c r="B25" s="99" t="s">
        <v>552</v>
      </c>
      <c r="C25" s="100">
        <v>0</v>
      </c>
      <c r="D25" s="100">
        <v>0</v>
      </c>
      <c r="E25" s="100">
        <v>0</v>
      </c>
      <c r="F25" s="100">
        <f t="shared" si="0"/>
        <v>0</v>
      </c>
    </row>
    <row r="26" spans="1:6" s="99" customFormat="1" x14ac:dyDescent="0.2">
      <c r="A26" s="99">
        <v>7350</v>
      </c>
      <c r="B26" s="99" t="s">
        <v>553</v>
      </c>
      <c r="C26" s="100">
        <v>0</v>
      </c>
      <c r="D26" s="100">
        <v>0</v>
      </c>
      <c r="E26" s="100">
        <v>0</v>
      </c>
      <c r="F26" s="100">
        <f t="shared" si="0"/>
        <v>0</v>
      </c>
    </row>
    <row r="27" spans="1:6" s="99" customFormat="1" x14ac:dyDescent="0.2">
      <c r="A27" s="99">
        <v>7360</v>
      </c>
      <c r="B27" s="99" t="s">
        <v>554</v>
      </c>
      <c r="C27" s="100">
        <v>0</v>
      </c>
      <c r="D27" s="100">
        <v>0</v>
      </c>
      <c r="E27" s="100">
        <v>0</v>
      </c>
      <c r="F27" s="100">
        <f t="shared" si="0"/>
        <v>0</v>
      </c>
    </row>
    <row r="28" spans="1:6" s="99" customFormat="1" x14ac:dyDescent="0.2">
      <c r="A28" s="99">
        <v>7410</v>
      </c>
      <c r="B28" s="99" t="s">
        <v>585</v>
      </c>
      <c r="C28" s="100">
        <v>0</v>
      </c>
      <c r="D28" s="100">
        <v>0</v>
      </c>
      <c r="E28" s="100">
        <v>0</v>
      </c>
      <c r="F28" s="100">
        <f t="shared" si="0"/>
        <v>0</v>
      </c>
    </row>
    <row r="29" spans="1:6" s="99" customFormat="1" x14ac:dyDescent="0.2">
      <c r="A29" s="99">
        <v>7420</v>
      </c>
      <c r="B29" s="99" t="s">
        <v>555</v>
      </c>
      <c r="C29" s="100">
        <v>0</v>
      </c>
      <c r="D29" s="100">
        <v>0</v>
      </c>
      <c r="E29" s="100">
        <v>0</v>
      </c>
      <c r="F29" s="100">
        <f t="shared" si="0"/>
        <v>0</v>
      </c>
    </row>
    <row r="30" spans="1:6" s="99" customFormat="1" x14ac:dyDescent="0.2">
      <c r="A30" s="99">
        <v>7510</v>
      </c>
      <c r="B30" s="99" t="s">
        <v>556</v>
      </c>
      <c r="C30" s="100">
        <v>0</v>
      </c>
      <c r="D30" s="100">
        <v>0</v>
      </c>
      <c r="E30" s="100">
        <v>0</v>
      </c>
      <c r="F30" s="100">
        <f t="shared" si="0"/>
        <v>0</v>
      </c>
    </row>
    <row r="31" spans="1:6" s="99" customFormat="1" x14ac:dyDescent="0.2">
      <c r="A31" s="99">
        <v>7520</v>
      </c>
      <c r="B31" s="99" t="s">
        <v>557</v>
      </c>
      <c r="C31" s="100">
        <v>0</v>
      </c>
      <c r="D31" s="100">
        <v>0</v>
      </c>
      <c r="E31" s="100">
        <v>0</v>
      </c>
      <c r="F31" s="100">
        <f t="shared" si="0"/>
        <v>0</v>
      </c>
    </row>
    <row r="32" spans="1:6" s="99" customFormat="1" x14ac:dyDescent="0.2">
      <c r="A32" s="99">
        <v>7610</v>
      </c>
      <c r="B32" s="99" t="s">
        <v>558</v>
      </c>
      <c r="C32" s="100">
        <v>0</v>
      </c>
      <c r="D32" s="100">
        <v>0</v>
      </c>
      <c r="E32" s="100">
        <v>0</v>
      </c>
      <c r="F32" s="100">
        <f t="shared" si="0"/>
        <v>0</v>
      </c>
    </row>
    <row r="33" spans="1:6" s="99" customFormat="1" x14ac:dyDescent="0.2">
      <c r="A33" s="99">
        <v>7620</v>
      </c>
      <c r="B33" s="99" t="s">
        <v>559</v>
      </c>
      <c r="C33" s="100">
        <v>0</v>
      </c>
      <c r="D33" s="100">
        <v>0</v>
      </c>
      <c r="E33" s="100">
        <v>0</v>
      </c>
      <c r="F33" s="100">
        <f t="shared" si="0"/>
        <v>0</v>
      </c>
    </row>
    <row r="34" spans="1:6" s="99" customFormat="1" x14ac:dyDescent="0.2">
      <c r="A34" s="99">
        <v>7630</v>
      </c>
      <c r="B34" s="99" t="s">
        <v>560</v>
      </c>
      <c r="C34" s="100">
        <v>0</v>
      </c>
      <c r="D34" s="100">
        <v>0</v>
      </c>
      <c r="E34" s="100">
        <v>0</v>
      </c>
      <c r="F34" s="100">
        <f t="shared" si="0"/>
        <v>0</v>
      </c>
    </row>
    <row r="35" spans="1:6" s="99" customFormat="1" x14ac:dyDescent="0.2">
      <c r="A35" s="99">
        <v>7640</v>
      </c>
      <c r="B35" s="99" t="s">
        <v>561</v>
      </c>
      <c r="C35" s="100">
        <v>0</v>
      </c>
      <c r="D35" s="100">
        <v>0</v>
      </c>
      <c r="E35" s="100">
        <v>0</v>
      </c>
      <c r="F35" s="100">
        <f t="shared" si="0"/>
        <v>0</v>
      </c>
    </row>
    <row r="36" spans="1:6" s="99" customFormat="1" x14ac:dyDescent="0.2">
      <c r="C36" s="100"/>
      <c r="D36" s="100"/>
      <c r="E36" s="100"/>
      <c r="F36" s="100"/>
    </row>
    <row r="37" spans="1:6" s="102" customFormat="1" x14ac:dyDescent="0.2">
      <c r="A37" s="101">
        <v>8000</v>
      </c>
      <c r="B37" s="102" t="s">
        <v>590</v>
      </c>
    </row>
    <row r="38" spans="1:6" s="99" customFormat="1" x14ac:dyDescent="0.2">
      <c r="C38" s="129"/>
      <c r="D38" s="129"/>
      <c r="E38" s="129"/>
      <c r="F38" s="129"/>
    </row>
    <row r="39" spans="1:6" s="99" customFormat="1" ht="11.45" customHeight="1" x14ac:dyDescent="0.2">
      <c r="B39" s="138" t="s">
        <v>562</v>
      </c>
      <c r="C39" s="138"/>
      <c r="D39" s="129"/>
      <c r="E39" s="129"/>
      <c r="F39" s="129"/>
    </row>
    <row r="40" spans="1:6" s="99" customFormat="1" ht="11.45" customHeight="1" x14ac:dyDescent="0.2">
      <c r="B40" s="130" t="s">
        <v>475</v>
      </c>
      <c r="C40" s="131">
        <v>2026</v>
      </c>
      <c r="D40" s="129"/>
      <c r="E40" s="129"/>
      <c r="F40" s="129"/>
    </row>
    <row r="41" spans="1:6" s="99" customFormat="1" x14ac:dyDescent="0.2">
      <c r="A41" s="99">
        <v>8110</v>
      </c>
      <c r="B41" s="132" t="s">
        <v>563</v>
      </c>
      <c r="C41" s="116">
        <v>43788118.340800002</v>
      </c>
      <c r="D41" s="129"/>
      <c r="E41" s="129"/>
      <c r="F41" s="129"/>
    </row>
    <row r="42" spans="1:6" s="99" customFormat="1" x14ac:dyDescent="0.2">
      <c r="A42" s="99">
        <v>8120</v>
      </c>
      <c r="B42" s="132" t="s">
        <v>564</v>
      </c>
      <c r="C42" s="116">
        <v>18389743.300000001</v>
      </c>
      <c r="D42" s="129"/>
      <c r="E42" s="129"/>
      <c r="F42" s="129"/>
    </row>
    <row r="43" spans="1:6" s="99" customFormat="1" x14ac:dyDescent="0.2">
      <c r="A43" s="99">
        <v>8130</v>
      </c>
      <c r="B43" s="132" t="s">
        <v>565</v>
      </c>
      <c r="C43" s="116">
        <v>12515951.140000001</v>
      </c>
      <c r="D43" s="129"/>
      <c r="E43" s="129"/>
      <c r="F43" s="129"/>
    </row>
    <row r="44" spans="1:6" s="99" customFormat="1" x14ac:dyDescent="0.2">
      <c r="A44" s="99">
        <v>8140</v>
      </c>
      <c r="B44" s="132" t="s">
        <v>566</v>
      </c>
      <c r="C44" s="116">
        <v>37914326.18</v>
      </c>
      <c r="D44" s="129"/>
      <c r="E44" s="129"/>
      <c r="F44" s="129"/>
    </row>
    <row r="45" spans="1:6" s="99" customFormat="1" x14ac:dyDescent="0.2">
      <c r="A45" s="99">
        <v>8150</v>
      </c>
      <c r="B45" s="132" t="s">
        <v>567</v>
      </c>
      <c r="C45" s="116">
        <v>37914326.18</v>
      </c>
      <c r="D45" s="129"/>
      <c r="E45" s="129"/>
      <c r="F45" s="129"/>
    </row>
    <row r="46" spans="1:6" s="99" customFormat="1" x14ac:dyDescent="0.2">
      <c r="B46" s="133"/>
      <c r="C46" s="134"/>
      <c r="D46" s="129"/>
      <c r="E46" s="129"/>
      <c r="F46" s="129"/>
    </row>
    <row r="47" spans="1:6" s="99" customFormat="1" x14ac:dyDescent="0.2">
      <c r="B47" s="135"/>
      <c r="C47" s="136"/>
      <c r="D47" s="129"/>
      <c r="E47" s="129"/>
      <c r="F47" s="129"/>
    </row>
    <row r="48" spans="1:6" s="99" customFormat="1" ht="13.5" customHeight="1" x14ac:dyDescent="0.2">
      <c r="B48" s="138" t="s">
        <v>568</v>
      </c>
      <c r="C48" s="138"/>
    </row>
    <row r="49" spans="1:3" s="99" customFormat="1" ht="13.5" customHeight="1" x14ac:dyDescent="0.2">
      <c r="B49" s="130" t="s">
        <v>475</v>
      </c>
      <c r="C49" s="131">
        <v>2026</v>
      </c>
    </row>
    <row r="50" spans="1:3" s="99" customFormat="1" x14ac:dyDescent="0.2">
      <c r="A50" s="99">
        <v>8210</v>
      </c>
      <c r="B50" s="132" t="s">
        <v>569</v>
      </c>
      <c r="C50" s="137">
        <v>43788118.340800002</v>
      </c>
    </row>
    <row r="51" spans="1:3" s="99" customFormat="1" x14ac:dyDescent="0.2">
      <c r="A51" s="99">
        <v>8220</v>
      </c>
      <c r="B51" s="132" t="s">
        <v>570</v>
      </c>
      <c r="C51" s="137">
        <v>21537730.010000002</v>
      </c>
    </row>
    <row r="52" spans="1:3" s="99" customFormat="1" x14ac:dyDescent="0.2">
      <c r="A52" s="99">
        <v>8230</v>
      </c>
      <c r="B52" s="132" t="s">
        <v>571</v>
      </c>
      <c r="C52" s="137">
        <v>12515951.140000001</v>
      </c>
    </row>
    <row r="53" spans="1:3" s="99" customFormat="1" x14ac:dyDescent="0.2">
      <c r="A53" s="99">
        <v>8240</v>
      </c>
      <c r="B53" s="132" t="s">
        <v>572</v>
      </c>
      <c r="C53" s="137">
        <v>12108709.869999999</v>
      </c>
    </row>
    <row r="54" spans="1:3" s="99" customFormat="1" x14ac:dyDescent="0.2">
      <c r="A54" s="99">
        <v>8250</v>
      </c>
      <c r="B54" s="132" t="s">
        <v>573</v>
      </c>
      <c r="C54" s="137">
        <v>22657629.600000001</v>
      </c>
    </row>
    <row r="55" spans="1:3" s="99" customFormat="1" x14ac:dyDescent="0.2">
      <c r="A55" s="99">
        <v>8260</v>
      </c>
      <c r="B55" s="132" t="s">
        <v>574</v>
      </c>
      <c r="C55" s="137">
        <v>22595955.670000002</v>
      </c>
    </row>
    <row r="56" spans="1:3" s="99" customFormat="1" x14ac:dyDescent="0.2">
      <c r="A56" s="99">
        <v>8270</v>
      </c>
      <c r="B56" s="132" t="s">
        <v>575</v>
      </c>
      <c r="C56" s="137">
        <v>22595955.670000002</v>
      </c>
    </row>
    <row r="57" spans="1:3" s="99" customFormat="1" x14ac:dyDescent="0.2"/>
    <row r="58" spans="1:3" s="99" customFormat="1" x14ac:dyDescent="0.2"/>
    <row r="59" spans="1:3" s="99" customFormat="1" x14ac:dyDescent="0.2">
      <c r="B59" s="86" t="s">
        <v>65</v>
      </c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MAYRA GTOMX</cp:lastModifiedBy>
  <cp:revision/>
  <dcterms:created xsi:type="dcterms:W3CDTF">2024-07-17T18:53:12Z</dcterms:created>
  <dcterms:modified xsi:type="dcterms:W3CDTF">2026-07-31T01:03:47Z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