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15" windowWidth="18195" windowHeight="7650"/>
  </bookViews>
  <sheets>
    <sheet name="EAA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EAA!$A$1:$I$41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F35" i="1" l="1"/>
  <c r="E35" i="1"/>
  <c r="D35" i="1"/>
  <c r="G35" i="1" s="1"/>
  <c r="F34" i="1"/>
  <c r="E34" i="1"/>
  <c r="D34" i="1"/>
  <c r="G34" i="1" s="1"/>
  <c r="H34" i="1" s="1"/>
  <c r="F33" i="1"/>
  <c r="E33" i="1"/>
  <c r="D33" i="1"/>
  <c r="G33" i="1" s="1"/>
  <c r="H33" i="1" s="1"/>
  <c r="F32" i="1"/>
  <c r="E32" i="1"/>
  <c r="D32" i="1"/>
  <c r="G32" i="1" s="1"/>
  <c r="H32" i="1" s="1"/>
  <c r="F31" i="1"/>
  <c r="E31" i="1"/>
  <c r="D31" i="1"/>
  <c r="G31" i="1" s="1"/>
  <c r="H31" i="1" s="1"/>
  <c r="F30" i="1"/>
  <c r="E30" i="1"/>
  <c r="D30" i="1"/>
  <c r="G30" i="1" s="1"/>
  <c r="H30" i="1" s="1"/>
  <c r="F29" i="1"/>
  <c r="E29" i="1"/>
  <c r="D29" i="1"/>
  <c r="G29" i="1" s="1"/>
  <c r="H29" i="1" s="1"/>
  <c r="F28" i="1"/>
  <c r="E28" i="1"/>
  <c r="D28" i="1"/>
  <c r="G28" i="1" s="1"/>
  <c r="H28" i="1" s="1"/>
  <c r="F27" i="1"/>
  <c r="E27" i="1"/>
  <c r="D27" i="1"/>
  <c r="G27" i="1" s="1"/>
  <c r="H27" i="1" s="1"/>
  <c r="F25" i="1"/>
  <c r="E25" i="1"/>
  <c r="D25" i="1"/>
  <c r="G25" i="1" s="1"/>
  <c r="H25" i="1" s="1"/>
  <c r="F23" i="1"/>
  <c r="E23" i="1"/>
  <c r="D23" i="1"/>
  <c r="G23" i="1" s="1"/>
  <c r="F22" i="1"/>
  <c r="E22" i="1"/>
  <c r="D22" i="1"/>
  <c r="G22" i="1" s="1"/>
  <c r="F21" i="1"/>
  <c r="E21" i="1"/>
  <c r="D21" i="1"/>
  <c r="G21" i="1" s="1"/>
  <c r="F20" i="1"/>
  <c r="E20" i="1"/>
  <c r="D20" i="1"/>
  <c r="G20" i="1" s="1"/>
  <c r="F19" i="1"/>
  <c r="E19" i="1"/>
  <c r="D19" i="1"/>
  <c r="G19" i="1" s="1"/>
  <c r="F18" i="1"/>
  <c r="E18" i="1"/>
  <c r="D18" i="1"/>
  <c r="G18" i="1" s="1"/>
  <c r="G17" i="1"/>
  <c r="K17" i="1" s="1"/>
  <c r="F17" i="1"/>
  <c r="E17" i="1"/>
  <c r="D17" i="1"/>
  <c r="F15" i="1"/>
  <c r="E15" i="1"/>
  <c r="D15" i="1"/>
  <c r="G15" i="1" s="1"/>
  <c r="F13" i="1"/>
  <c r="E13" i="1"/>
  <c r="D13" i="1"/>
  <c r="D5" i="1"/>
  <c r="H19" i="1" l="1"/>
  <c r="K19" i="1"/>
  <c r="H21" i="1"/>
  <c r="K21" i="1"/>
  <c r="H23" i="1"/>
  <c r="K23" i="1"/>
  <c r="K35" i="1"/>
  <c r="H35" i="1"/>
  <c r="K18" i="1"/>
  <c r="L18" i="1"/>
  <c r="H18" i="1"/>
  <c r="H20" i="1"/>
  <c r="K20" i="1"/>
  <c r="H22" i="1"/>
  <c r="K22" i="1"/>
  <c r="H15" i="1"/>
  <c r="H13" i="1" s="1"/>
  <c r="G13" i="1"/>
  <c r="K13" i="1" s="1"/>
  <c r="H17" i="1"/>
</calcChain>
</file>

<file path=xl/sharedStrings.xml><?xml version="1.0" encoding="utf-8"?>
<sst xmlns="http://schemas.openxmlformats.org/spreadsheetml/2006/main" count="34" uniqueCount="33">
  <si>
    <t>ESTADO ANALÍTICO DEL ACTIVO</t>
  </si>
  <si>
    <t>Del 1o de Enero al 31 de Marzo del 2018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</si>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</sst>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/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0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3" fontId="2" fillId="3" borderId="0" xfId="0" applyNumberFormat="1" applyFont="1" applyFill="1"/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43" fontId="9" fillId="3" borderId="0" xfId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3" fontId="2" fillId="3" borderId="0" xfId="0" applyNumberFormat="1" applyFon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</cellXfs>
  <cellStyles count="20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2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>
        <row r="4">
          <cell r="C4">
            <v>33414143.77</v>
          </cell>
          <cell r="E4">
            <v>4821669404.3299999</v>
          </cell>
          <cell r="F4">
            <v>4823628191.0799999</v>
          </cell>
          <cell r="G4">
            <v>31455357.02</v>
          </cell>
        </row>
        <row r="5">
          <cell r="C5">
            <v>827961.6</v>
          </cell>
          <cell r="E5">
            <v>750843.72</v>
          </cell>
          <cell r="F5">
            <v>799379.79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E9">
            <v>0</v>
          </cell>
          <cell r="F9">
            <v>0</v>
          </cell>
        </row>
        <row r="10">
          <cell r="C10">
            <v>7778864.0700000003</v>
          </cell>
          <cell r="E10">
            <v>0</v>
          </cell>
          <cell r="F10">
            <v>0</v>
          </cell>
        </row>
        <row r="11">
          <cell r="C11">
            <v>0</v>
          </cell>
          <cell r="E11">
            <v>0</v>
          </cell>
          <cell r="F11">
            <v>0</v>
          </cell>
        </row>
        <row r="12">
          <cell r="C12">
            <v>1114663</v>
          </cell>
          <cell r="E12">
            <v>0</v>
          </cell>
          <cell r="F12">
            <v>0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156993062.31999999</v>
          </cell>
          <cell r="E14">
            <v>0</v>
          </cell>
          <cell r="F14">
            <v>0</v>
          </cell>
        </row>
        <row r="15">
          <cell r="C15">
            <v>0</v>
          </cell>
          <cell r="E15">
            <v>0</v>
          </cell>
          <cell r="F15">
            <v>0</v>
          </cell>
        </row>
        <row r="16">
          <cell r="D16">
            <v>9222739.3699999992</v>
          </cell>
          <cell r="E16">
            <v>0</v>
          </cell>
          <cell r="F16">
            <v>0</v>
          </cell>
        </row>
        <row r="17">
          <cell r="C17">
            <v>0</v>
          </cell>
          <cell r="E17">
            <v>0</v>
          </cell>
          <cell r="F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</sheetData>
      <sheetData sheetId="1">
        <row r="17">
          <cell r="D17">
            <v>31455357.02</v>
          </cell>
        </row>
        <row r="18">
          <cell r="D18">
            <v>779425.53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7778864.0700000003</v>
          </cell>
        </row>
        <row r="38">
          <cell r="D38">
            <v>0</v>
          </cell>
        </row>
        <row r="42">
          <cell r="D42">
            <v>188898632.56999999</v>
          </cell>
        </row>
      </sheetData>
      <sheetData sheetId="2"/>
      <sheetData sheetId="3"/>
      <sheetData sheetId="4"/>
      <sheetData sheetId="5">
        <row r="5">
          <cell r="E5" t="str">
            <v>FIDEICOMISO DE INVERSIÓN Y ADMINISTRACIÓN DEL PARQUE GUANAJUATO BICENTENARIO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showGridLines="0" tabSelected="1" zoomScale="90" zoomScaleNormal="90" workbookViewId="0"/>
  </sheetViews>
  <sheetFormatPr baseColWidth="10" defaultRowHeight="12" x14ac:dyDescent="0.2"/>
  <cols>
    <col min="1" max="1" width="1" style="5" customWidth="1"/>
    <col min="2" max="2" width="11.7109375" style="5" customWidth="1"/>
    <col min="3" max="3" width="54.42578125" style="5" customWidth="1"/>
    <col min="4" max="4" width="19.140625" style="61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" style="5" customWidth="1"/>
    <col min="10" max="16384" width="11.42578125" style="5"/>
  </cols>
  <sheetData>
    <row r="1" spans="1:11" s="6" customFormat="1" ht="9" customHeight="1" x14ac:dyDescent="0.2">
      <c r="A1" s="1">
        <v>87</v>
      </c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5"/>
    </row>
    <row r="3" spans="1:11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ht="20.100000000000001" customHeight="1" x14ac:dyDescent="0.2">
      <c r="A5" s="8"/>
      <c r="B5" s="9"/>
      <c r="C5" s="9" t="s">
        <v>3</v>
      </c>
      <c r="D5" s="10" t="str">
        <f>+[1]ECSF!E5</f>
        <v>FIDEICOMISO DE INVERSIÓN Y ADMINISTRACIÓN DEL PARQUE GUANAJUATO BICENTENARIO</v>
      </c>
      <c r="E5" s="10"/>
      <c r="F5" s="10"/>
      <c r="G5" s="11"/>
      <c r="H5" s="12"/>
      <c r="I5" s="12"/>
    </row>
    <row r="6" spans="1:11" s="6" customFormat="1" ht="6.75" customHeight="1" x14ac:dyDescent="0.2">
      <c r="A6" s="13"/>
      <c r="B6" s="13"/>
      <c r="C6" s="13"/>
      <c r="D6" s="13"/>
      <c r="E6" s="13"/>
      <c r="F6" s="13"/>
      <c r="G6" s="13"/>
      <c r="H6" s="13"/>
      <c r="I6" s="13"/>
    </row>
    <row r="7" spans="1:11" s="6" customFormat="1" ht="3" customHeight="1" x14ac:dyDescent="0.2">
      <c r="A7" s="13"/>
      <c r="B7" s="13"/>
      <c r="C7" s="13"/>
      <c r="D7" s="13"/>
      <c r="E7" s="13"/>
      <c r="F7" s="13"/>
      <c r="G7" s="13"/>
      <c r="H7" s="13"/>
      <c r="I7" s="13"/>
    </row>
    <row r="8" spans="1:11" s="19" customFormat="1" x14ac:dyDescent="0.2">
      <c r="A8" s="14"/>
      <c r="B8" s="15" t="s">
        <v>4</v>
      </c>
      <c r="C8" s="15"/>
      <c r="D8" s="16" t="s">
        <v>5</v>
      </c>
      <c r="E8" s="16" t="s">
        <v>6</v>
      </c>
      <c r="F8" s="17" t="s">
        <v>7</v>
      </c>
      <c r="G8" s="17" t="s">
        <v>8</v>
      </c>
      <c r="H8" s="17" t="s">
        <v>9</v>
      </c>
      <c r="I8" s="18"/>
    </row>
    <row r="9" spans="1:11" s="19" customFormat="1" x14ac:dyDescent="0.2">
      <c r="A9" s="20"/>
      <c r="B9" s="21"/>
      <c r="C9" s="21"/>
      <c r="D9" s="22">
        <v>1</v>
      </c>
      <c r="E9" s="22">
        <v>2</v>
      </c>
      <c r="F9" s="23">
        <v>3</v>
      </c>
      <c r="G9" s="23" t="s">
        <v>10</v>
      </c>
      <c r="H9" s="23" t="s">
        <v>11</v>
      </c>
      <c r="I9" s="24"/>
    </row>
    <row r="10" spans="1:11" s="6" customFormat="1" ht="3" customHeight="1" x14ac:dyDescent="0.2">
      <c r="A10" s="25"/>
      <c r="B10" s="13"/>
      <c r="C10" s="13"/>
      <c r="D10" s="13"/>
      <c r="E10" s="13"/>
      <c r="F10" s="13"/>
      <c r="G10" s="13"/>
      <c r="H10" s="13"/>
      <c r="I10" s="26"/>
    </row>
    <row r="11" spans="1:11" s="6" customFormat="1" ht="3" customHeight="1" x14ac:dyDescent="0.2">
      <c r="A11" s="27"/>
      <c r="B11" s="28"/>
      <c r="C11" s="28"/>
      <c r="D11" s="28"/>
      <c r="E11" s="28"/>
      <c r="F11" s="28"/>
      <c r="G11" s="28"/>
      <c r="H11" s="28"/>
      <c r="I11" s="29"/>
    </row>
    <row r="12" spans="1:11" s="6" customFormat="1" ht="3" customHeight="1" x14ac:dyDescent="0.2">
      <c r="A12" s="30"/>
      <c r="B12" s="31"/>
      <c r="C12" s="31"/>
      <c r="D12" s="31"/>
      <c r="E12" s="31"/>
      <c r="F12" s="31"/>
      <c r="G12" s="31"/>
      <c r="H12" s="31"/>
      <c r="I12" s="32"/>
      <c r="J12" s="5"/>
      <c r="K12" s="5"/>
    </row>
    <row r="13" spans="1:11" s="6" customFormat="1" x14ac:dyDescent="0.2">
      <c r="A13" s="33"/>
      <c r="B13" s="34" t="s">
        <v>12</v>
      </c>
      <c r="C13" s="34"/>
      <c r="D13" s="35">
        <f>+D15+D25</f>
        <v>190905955.38999999</v>
      </c>
      <c r="E13" s="35">
        <f>+E15+E25</f>
        <v>4822420248.0500002</v>
      </c>
      <c r="F13" s="35">
        <f>+F15+F25</f>
        <v>4824427570.8699999</v>
      </c>
      <c r="G13" s="35">
        <f>+G15+G25</f>
        <v>188898632.56999987</v>
      </c>
      <c r="H13" s="35">
        <f>+H15+H25</f>
        <v>-2007322.8200001121</v>
      </c>
      <c r="I13" s="36"/>
      <c r="J13" s="5"/>
      <c r="K13" s="37">
        <f>+G13-[1]ESF!D42</f>
        <v>0</v>
      </c>
    </row>
    <row r="14" spans="1:11" s="6" customFormat="1" ht="5.0999999999999996" customHeight="1" x14ac:dyDescent="0.2">
      <c r="A14" s="33"/>
      <c r="B14" s="38"/>
      <c r="C14" s="38"/>
      <c r="D14" s="35"/>
      <c r="E14" s="35"/>
      <c r="F14" s="35"/>
      <c r="G14" s="35"/>
      <c r="H14" s="35"/>
      <c r="I14" s="36"/>
      <c r="J14" s="5"/>
      <c r="K14" s="5"/>
    </row>
    <row r="15" spans="1:11" s="6" customFormat="1" ht="12" customHeight="1" x14ac:dyDescent="0.2">
      <c r="A15" s="39"/>
      <c r="B15" s="40" t="s">
        <v>13</v>
      </c>
      <c r="C15" s="40"/>
      <c r="D15" s="41">
        <f>SUM(D17:D23)</f>
        <v>42020969.439999998</v>
      </c>
      <c r="E15" s="41">
        <f>SUM(E17:E23)</f>
        <v>4822420248.0500002</v>
      </c>
      <c r="F15" s="41">
        <f>SUM(F17:F23)</f>
        <v>4824427570.8699999</v>
      </c>
      <c r="G15" s="35">
        <f>D15+E15-F15</f>
        <v>40013646.619999886</v>
      </c>
      <c r="H15" s="41">
        <f>G15-D15</f>
        <v>-2007322.8200001121</v>
      </c>
      <c r="I15" s="42"/>
      <c r="J15" s="5"/>
      <c r="K15" s="43"/>
    </row>
    <row r="16" spans="1:11" s="6" customFormat="1" ht="5.0999999999999996" customHeight="1" x14ac:dyDescent="0.2">
      <c r="A16" s="44"/>
      <c r="B16" s="45"/>
      <c r="C16" s="45"/>
      <c r="D16" s="46"/>
      <c r="E16" s="46"/>
      <c r="F16" s="46"/>
      <c r="G16" s="46"/>
      <c r="H16" s="46"/>
      <c r="I16" s="47"/>
      <c r="J16" s="5"/>
      <c r="K16" s="43"/>
    </row>
    <row r="17" spans="1:14" s="6" customFormat="1" ht="19.5" customHeight="1" x14ac:dyDescent="0.2">
      <c r="A17" s="44"/>
      <c r="B17" s="48" t="s">
        <v>14</v>
      </c>
      <c r="C17" s="48"/>
      <c r="D17" s="49">
        <f>+[1]Balanza!C4</f>
        <v>33414143.77</v>
      </c>
      <c r="E17" s="50">
        <f>+[1]Balanza!E4</f>
        <v>4821669404.3299999</v>
      </c>
      <c r="F17" s="50">
        <f>+[1]Balanza!F4</f>
        <v>4823628191.0799999</v>
      </c>
      <c r="G17" s="51">
        <f>+[1]Balanza!G4</f>
        <v>31455357.02</v>
      </c>
      <c r="H17" s="51">
        <f>G17-D17</f>
        <v>-1958786.75</v>
      </c>
      <c r="I17" s="47"/>
      <c r="J17" s="5"/>
      <c r="K17" s="43" t="str">
        <f>IF(G17=[1]ESF!D17," ","Error")</f>
        <v xml:space="preserve"> </v>
      </c>
    </row>
    <row r="18" spans="1:14" s="6" customFormat="1" ht="19.5" customHeight="1" x14ac:dyDescent="0.2">
      <c r="A18" s="44"/>
      <c r="B18" s="48" t="s">
        <v>15</v>
      </c>
      <c r="C18" s="48"/>
      <c r="D18" s="49">
        <f>+[1]Balanza!C5</f>
        <v>827961.6</v>
      </c>
      <c r="E18" s="49">
        <f>+[1]Balanza!E5</f>
        <v>750843.72</v>
      </c>
      <c r="F18" s="49">
        <f>+[1]Balanza!F5</f>
        <v>799379.79</v>
      </c>
      <c r="G18" s="51">
        <f t="shared" ref="G18:G23" si="0">D18+E18-F18</f>
        <v>779425.5299999998</v>
      </c>
      <c r="H18" s="51">
        <f t="shared" ref="H18:H23" si="1">G18-D18</f>
        <v>-48536.070000000182</v>
      </c>
      <c r="I18" s="47"/>
      <c r="J18" s="5"/>
      <c r="K18" s="43" t="str">
        <f>IF(G18=[1]ESF!D18," ","Error")</f>
        <v xml:space="preserve"> </v>
      </c>
      <c r="L18" s="52">
        <f>+G18-[1]ESF!D18</f>
        <v>0</v>
      </c>
    </row>
    <row r="19" spans="1:14" s="6" customFormat="1" ht="19.5" customHeight="1" x14ac:dyDescent="0.2">
      <c r="A19" s="44"/>
      <c r="B19" s="48" t="s">
        <v>16</v>
      </c>
      <c r="C19" s="48"/>
      <c r="D19" s="49">
        <f>+[1]Balanza!C6</f>
        <v>0</v>
      </c>
      <c r="E19" s="49">
        <f>+[1]Balanza!E6</f>
        <v>0</v>
      </c>
      <c r="F19" s="49">
        <f>+[1]Balanza!F6</f>
        <v>0</v>
      </c>
      <c r="G19" s="51">
        <f t="shared" si="0"/>
        <v>0</v>
      </c>
      <c r="H19" s="51">
        <f t="shared" si="1"/>
        <v>0</v>
      </c>
      <c r="I19" s="47"/>
      <c r="J19" s="5"/>
      <c r="K19" s="43" t="str">
        <f>IF(G19=[1]ESF!D19," ","Error")</f>
        <v xml:space="preserve"> </v>
      </c>
    </row>
    <row r="20" spans="1:14" s="6" customFormat="1" ht="19.5" customHeight="1" x14ac:dyDescent="0.2">
      <c r="A20" s="44"/>
      <c r="B20" s="48" t="s">
        <v>17</v>
      </c>
      <c r="C20" s="48"/>
      <c r="D20" s="49">
        <f>+[1]Balanza!C7</f>
        <v>0</v>
      </c>
      <c r="E20" s="49">
        <f>+[1]Balanza!E7</f>
        <v>0</v>
      </c>
      <c r="F20" s="49">
        <f>+[1]Balanza!F7</f>
        <v>0</v>
      </c>
      <c r="G20" s="51">
        <f t="shared" si="0"/>
        <v>0</v>
      </c>
      <c r="H20" s="51">
        <f t="shared" si="1"/>
        <v>0</v>
      </c>
      <c r="I20" s="47"/>
      <c r="J20" s="5"/>
      <c r="K20" s="43" t="str">
        <f>IF(G20=[1]ESF!D20," ","Error")</f>
        <v xml:space="preserve"> </v>
      </c>
      <c r="N20" s="6" t="s">
        <v>18</v>
      </c>
    </row>
    <row r="21" spans="1:14" s="6" customFormat="1" ht="19.5" customHeight="1" x14ac:dyDescent="0.2">
      <c r="A21" s="44"/>
      <c r="B21" s="48" t="s">
        <v>19</v>
      </c>
      <c r="C21" s="48"/>
      <c r="D21" s="49">
        <f>+[1]Balanza!C8</f>
        <v>0</v>
      </c>
      <c r="E21" s="49">
        <f>+[1]Balanza!E8</f>
        <v>0</v>
      </c>
      <c r="F21" s="49">
        <f>+[1]Balanza!F8</f>
        <v>0</v>
      </c>
      <c r="G21" s="51">
        <f t="shared" si="0"/>
        <v>0</v>
      </c>
      <c r="H21" s="51">
        <f t="shared" si="1"/>
        <v>0</v>
      </c>
      <c r="I21" s="47"/>
      <c r="J21" s="5"/>
      <c r="K21" s="43" t="str">
        <f>IF(G21=[1]ESF!D21," ","Error")</f>
        <v xml:space="preserve"> </v>
      </c>
    </row>
    <row r="22" spans="1:14" s="6" customFormat="1" ht="19.5" customHeight="1" x14ac:dyDescent="0.2">
      <c r="A22" s="44"/>
      <c r="B22" s="48" t="s">
        <v>20</v>
      </c>
      <c r="C22" s="48"/>
      <c r="D22" s="49">
        <f>+[1]Balanza!C9</f>
        <v>0</v>
      </c>
      <c r="E22" s="49">
        <f>+[1]Balanza!E9</f>
        <v>0</v>
      </c>
      <c r="F22" s="49">
        <f>+[1]Balanza!F9</f>
        <v>0</v>
      </c>
      <c r="G22" s="51">
        <f t="shared" si="0"/>
        <v>0</v>
      </c>
      <c r="H22" s="51">
        <f t="shared" si="1"/>
        <v>0</v>
      </c>
      <c r="I22" s="47"/>
      <c r="J22" s="5"/>
      <c r="K22" s="43" t="str">
        <f>IF(G22=[1]ESF!D22," ","Error")</f>
        <v xml:space="preserve"> </v>
      </c>
      <c r="L22" s="6" t="s">
        <v>18</v>
      </c>
    </row>
    <row r="23" spans="1:14" ht="19.5" customHeight="1" x14ac:dyDescent="0.2">
      <c r="A23" s="44"/>
      <c r="B23" s="48" t="s">
        <v>21</v>
      </c>
      <c r="C23" s="48"/>
      <c r="D23" s="49">
        <f>+[1]Balanza!C10</f>
        <v>7778864.0700000003</v>
      </c>
      <c r="E23" s="49">
        <f>+[1]Balanza!E10</f>
        <v>0</v>
      </c>
      <c r="F23" s="49">
        <f>+[1]Balanza!F10</f>
        <v>0</v>
      </c>
      <c r="G23" s="51">
        <f t="shared" si="0"/>
        <v>7778864.0700000003</v>
      </c>
      <c r="H23" s="51">
        <f t="shared" si="1"/>
        <v>0</v>
      </c>
      <c r="I23" s="47"/>
      <c r="K23" s="43" t="str">
        <f>IF(G23=[1]ESF!D23," ","Error")</f>
        <v xml:space="preserve"> </v>
      </c>
    </row>
    <row r="24" spans="1:14" x14ac:dyDescent="0.2">
      <c r="A24" s="44"/>
      <c r="B24" s="53"/>
      <c r="C24" s="53"/>
      <c r="D24" s="54"/>
      <c r="E24" s="54"/>
      <c r="F24" s="54"/>
      <c r="G24" s="54"/>
      <c r="H24" s="54"/>
      <c r="I24" s="47"/>
      <c r="K24" s="43"/>
    </row>
    <row r="25" spans="1:14" ht="12" customHeight="1" x14ac:dyDescent="0.2">
      <c r="A25" s="39"/>
      <c r="B25" s="40" t="s">
        <v>22</v>
      </c>
      <c r="C25" s="40"/>
      <c r="D25" s="41">
        <f>SUM(D27:D35)</f>
        <v>148884985.94999999</v>
      </c>
      <c r="E25" s="41">
        <f>SUM(E27:E35)</f>
        <v>0</v>
      </c>
      <c r="F25" s="41">
        <f>SUM(F27:F35)</f>
        <v>0</v>
      </c>
      <c r="G25" s="41">
        <f>D25+E25-F25</f>
        <v>148884985.94999999</v>
      </c>
      <c r="H25" s="41">
        <f>G25-D25</f>
        <v>0</v>
      </c>
      <c r="I25" s="42"/>
      <c r="K25" s="43"/>
    </row>
    <row r="26" spans="1:14" ht="5.0999999999999996" customHeight="1" x14ac:dyDescent="0.2">
      <c r="A26" s="44"/>
      <c r="B26" s="45"/>
      <c r="C26" s="53"/>
      <c r="D26" s="46"/>
      <c r="E26" s="46"/>
      <c r="F26" s="46"/>
      <c r="G26" s="46"/>
      <c r="H26" s="46"/>
      <c r="I26" s="47"/>
      <c r="K26" s="43"/>
    </row>
    <row r="27" spans="1:14" ht="19.5" customHeight="1" x14ac:dyDescent="0.2">
      <c r="A27" s="44"/>
      <c r="B27" s="48" t="s">
        <v>23</v>
      </c>
      <c r="C27" s="48"/>
      <c r="D27" s="49">
        <f>+[1]Balanza!C11</f>
        <v>0</v>
      </c>
      <c r="E27" s="49">
        <f>+[1]Balanza!E11</f>
        <v>0</v>
      </c>
      <c r="F27" s="49">
        <f>+[1]Balanza!F11</f>
        <v>0</v>
      </c>
      <c r="G27" s="51">
        <f>D27+E27-F27</f>
        <v>0</v>
      </c>
      <c r="H27" s="51">
        <f>G27-D27</f>
        <v>0</v>
      </c>
      <c r="I27" s="47"/>
      <c r="K27" s="43"/>
    </row>
    <row r="28" spans="1:14" ht="19.5" customHeight="1" x14ac:dyDescent="0.2">
      <c r="A28" s="44"/>
      <c r="B28" s="48" t="s">
        <v>24</v>
      </c>
      <c r="C28" s="48"/>
      <c r="D28" s="49">
        <f>+[1]Balanza!C12</f>
        <v>1114663</v>
      </c>
      <c r="E28" s="49">
        <f>+[1]Balanza!E12</f>
        <v>0</v>
      </c>
      <c r="F28" s="49">
        <f>+[1]Balanza!F12</f>
        <v>0</v>
      </c>
      <c r="G28" s="51">
        <f t="shared" ref="G28:G35" si="2">D28+E28-F28</f>
        <v>1114663</v>
      </c>
      <c r="H28" s="51">
        <f t="shared" ref="H28:H35" si="3">G28-D28</f>
        <v>0</v>
      </c>
      <c r="I28" s="47"/>
      <c r="K28" s="43"/>
    </row>
    <row r="29" spans="1:14" ht="19.5" customHeight="1" x14ac:dyDescent="0.2">
      <c r="A29" s="44"/>
      <c r="B29" s="48" t="s">
        <v>25</v>
      </c>
      <c r="C29" s="48"/>
      <c r="D29" s="49">
        <f>+[1]Balanza!C13</f>
        <v>0</v>
      </c>
      <c r="E29" s="49">
        <f>+[1]Balanza!E13</f>
        <v>0</v>
      </c>
      <c r="F29" s="49">
        <f>+[1]Balanza!F13</f>
        <v>0</v>
      </c>
      <c r="G29" s="51">
        <f t="shared" si="2"/>
        <v>0</v>
      </c>
      <c r="H29" s="51">
        <f t="shared" si="3"/>
        <v>0</v>
      </c>
      <c r="I29" s="47"/>
      <c r="K29" s="43"/>
    </row>
    <row r="30" spans="1:14" ht="19.5" customHeight="1" x14ac:dyDescent="0.2">
      <c r="A30" s="44"/>
      <c r="B30" s="48" t="s">
        <v>26</v>
      </c>
      <c r="C30" s="48"/>
      <c r="D30" s="49">
        <f>+[1]Balanza!C14</f>
        <v>156993062.31999999</v>
      </c>
      <c r="E30" s="49">
        <f>+[1]Balanza!E14</f>
        <v>0</v>
      </c>
      <c r="F30" s="49">
        <f>+[1]Balanza!F14</f>
        <v>0</v>
      </c>
      <c r="G30" s="51">
        <f t="shared" si="2"/>
        <v>156993062.31999999</v>
      </c>
      <c r="H30" s="51">
        <f t="shared" si="3"/>
        <v>0</v>
      </c>
      <c r="I30" s="47"/>
      <c r="K30" s="43"/>
    </row>
    <row r="31" spans="1:14" ht="19.5" customHeight="1" x14ac:dyDescent="0.2">
      <c r="A31" s="44"/>
      <c r="B31" s="48" t="s">
        <v>27</v>
      </c>
      <c r="C31" s="48"/>
      <c r="D31" s="49">
        <f>+[1]Balanza!C15</f>
        <v>0</v>
      </c>
      <c r="E31" s="49">
        <f>+[1]Balanza!E15</f>
        <v>0</v>
      </c>
      <c r="F31" s="49">
        <f>+[1]Balanza!F15</f>
        <v>0</v>
      </c>
      <c r="G31" s="51">
        <f t="shared" si="2"/>
        <v>0</v>
      </c>
      <c r="H31" s="51">
        <f t="shared" si="3"/>
        <v>0</v>
      </c>
      <c r="I31" s="47"/>
      <c r="K31" s="43"/>
    </row>
    <row r="32" spans="1:14" ht="19.5" customHeight="1" x14ac:dyDescent="0.2">
      <c r="A32" s="44"/>
      <c r="B32" s="48" t="s">
        <v>28</v>
      </c>
      <c r="C32" s="48"/>
      <c r="D32" s="49">
        <f>-[1]Balanza!D16</f>
        <v>-9222739.3699999992</v>
      </c>
      <c r="E32" s="49">
        <f>+[1]Balanza!E16</f>
        <v>0</v>
      </c>
      <c r="F32" s="49">
        <f>+[1]Balanza!F16</f>
        <v>0</v>
      </c>
      <c r="G32" s="51">
        <f t="shared" si="2"/>
        <v>-9222739.3699999992</v>
      </c>
      <c r="H32" s="51">
        <f t="shared" si="3"/>
        <v>0</v>
      </c>
      <c r="I32" s="47"/>
      <c r="K32" s="43"/>
    </row>
    <row r="33" spans="1:17" ht="19.5" customHeight="1" x14ac:dyDescent="0.2">
      <c r="A33" s="44"/>
      <c r="B33" s="48" t="s">
        <v>29</v>
      </c>
      <c r="C33" s="48"/>
      <c r="D33" s="49">
        <f>+[1]Balanza!C17</f>
        <v>0</v>
      </c>
      <c r="E33" s="49">
        <f>+[1]Balanza!E17</f>
        <v>0</v>
      </c>
      <c r="F33" s="49">
        <f>+[1]Balanza!F17</f>
        <v>0</v>
      </c>
      <c r="G33" s="51">
        <f t="shared" si="2"/>
        <v>0</v>
      </c>
      <c r="H33" s="51">
        <f t="shared" si="3"/>
        <v>0</v>
      </c>
      <c r="I33" s="47"/>
      <c r="K33" s="43"/>
    </row>
    <row r="34" spans="1:17" ht="19.5" customHeight="1" x14ac:dyDescent="0.2">
      <c r="A34" s="44"/>
      <c r="B34" s="48" t="s">
        <v>30</v>
      </c>
      <c r="C34" s="48"/>
      <c r="D34" s="49">
        <f>-[1]Balanza!D18</f>
        <v>0</v>
      </c>
      <c r="E34" s="49">
        <f>+[1]Balanza!E18</f>
        <v>0</v>
      </c>
      <c r="F34" s="49">
        <f>+[1]Balanza!F18</f>
        <v>0</v>
      </c>
      <c r="G34" s="51">
        <f t="shared" si="2"/>
        <v>0</v>
      </c>
      <c r="H34" s="51">
        <f t="shared" si="3"/>
        <v>0</v>
      </c>
      <c r="I34" s="47"/>
      <c r="K34" s="43"/>
    </row>
    <row r="35" spans="1:17" ht="19.5" customHeight="1" x14ac:dyDescent="0.2">
      <c r="A35" s="44"/>
      <c r="B35" s="48" t="s">
        <v>31</v>
      </c>
      <c r="C35" s="48"/>
      <c r="D35" s="49">
        <f>+[1]Balanza!C19</f>
        <v>0</v>
      </c>
      <c r="E35" s="49">
        <f>+[1]Balanza!E19</f>
        <v>0</v>
      </c>
      <c r="F35" s="49">
        <f>+[1]Balanza!F19</f>
        <v>0</v>
      </c>
      <c r="G35" s="51">
        <f t="shared" si="2"/>
        <v>0</v>
      </c>
      <c r="H35" s="51">
        <f t="shared" si="3"/>
        <v>0</v>
      </c>
      <c r="I35" s="47"/>
      <c r="K35" s="43" t="str">
        <f>IF(G35=[1]ESF!D38," ","error")</f>
        <v xml:space="preserve"> </v>
      </c>
    </row>
    <row r="36" spans="1:17" x14ac:dyDescent="0.2">
      <c r="A36" s="44"/>
      <c r="B36" s="53"/>
      <c r="C36" s="53"/>
      <c r="D36" s="54"/>
      <c r="E36" s="46"/>
      <c r="F36" s="46"/>
      <c r="G36" s="46"/>
      <c r="H36" s="46"/>
      <c r="I36" s="47"/>
      <c r="K36" s="43"/>
    </row>
    <row r="37" spans="1:17" ht="6" customHeight="1" x14ac:dyDescent="0.2">
      <c r="A37" s="55"/>
      <c r="B37" s="56"/>
      <c r="C37" s="56"/>
      <c r="D37" s="56"/>
      <c r="E37" s="56"/>
      <c r="F37" s="56"/>
      <c r="G37" s="56"/>
      <c r="H37" s="56"/>
      <c r="I37" s="57"/>
    </row>
    <row r="38" spans="1:17" ht="6" customHeight="1" x14ac:dyDescent="0.2">
      <c r="A38" s="58"/>
      <c r="B38" s="59"/>
      <c r="C38" s="60"/>
      <c r="E38" s="58"/>
      <c r="F38" s="58"/>
      <c r="G38" s="58"/>
      <c r="H38" s="58"/>
      <c r="I38" s="58"/>
    </row>
    <row r="39" spans="1:17" ht="15" customHeight="1" x14ac:dyDescent="0.2">
      <c r="A39" s="6"/>
      <c r="B39" s="62" t="s">
        <v>32</v>
      </c>
      <c r="C39" s="62"/>
      <c r="D39" s="62"/>
      <c r="E39" s="62"/>
      <c r="F39" s="62"/>
      <c r="G39" s="62"/>
      <c r="H39" s="62"/>
      <c r="I39" s="63"/>
      <c r="J39" s="63"/>
      <c r="K39" s="6"/>
      <c r="L39" s="6"/>
      <c r="M39" s="6"/>
      <c r="N39" s="6"/>
      <c r="O39" s="6"/>
      <c r="P39" s="6"/>
      <c r="Q39" s="6"/>
    </row>
    <row r="40" spans="1:17" ht="9.75" customHeight="1" x14ac:dyDescent="0.2">
      <c r="A40" s="6"/>
      <c r="B40" s="63"/>
      <c r="C40" s="64"/>
      <c r="D40" s="65"/>
      <c r="E40" s="65"/>
      <c r="F40" s="6"/>
      <c r="G40" s="66"/>
      <c r="H40" s="64"/>
      <c r="I40" s="65"/>
      <c r="J40" s="65"/>
      <c r="K40" s="6"/>
      <c r="L40" s="6"/>
      <c r="M40" s="6"/>
      <c r="N40" s="6"/>
      <c r="O40" s="6"/>
      <c r="P40" s="6"/>
      <c r="Q40" s="6"/>
    </row>
    <row r="41" spans="1:17" x14ac:dyDescent="0.2">
      <c r="B41" s="6"/>
      <c r="C41" s="6"/>
      <c r="D41" s="67"/>
      <c r="E41" s="6"/>
      <c r="F41" s="6"/>
      <c r="G41" s="6"/>
    </row>
  </sheetData>
  <sheetProtection formatCells="0" selectLockedCells="1"/>
  <mergeCells count="30">
    <mergeCell ref="B32:C32"/>
    <mergeCell ref="B33:C33"/>
    <mergeCell ref="B34:C34"/>
    <mergeCell ref="B35:C35"/>
    <mergeCell ref="A37:I37"/>
    <mergeCell ref="B39:H39"/>
    <mergeCell ref="B25:C25"/>
    <mergeCell ref="B27:C27"/>
    <mergeCell ref="B28:C28"/>
    <mergeCell ref="B29:C29"/>
    <mergeCell ref="B30:C30"/>
    <mergeCell ref="B31:C31"/>
    <mergeCell ref="B18:C18"/>
    <mergeCell ref="B19:C19"/>
    <mergeCell ref="B20:C20"/>
    <mergeCell ref="B21:C21"/>
    <mergeCell ref="B22:C22"/>
    <mergeCell ref="B23:C23"/>
    <mergeCell ref="B8:C9"/>
    <mergeCell ref="A10:I10"/>
    <mergeCell ref="A12:I12"/>
    <mergeCell ref="B13:C13"/>
    <mergeCell ref="B15:C15"/>
    <mergeCell ref="B17:C17"/>
    <mergeCell ref="C1:G1"/>
    <mergeCell ref="A2:H2"/>
    <mergeCell ref="A3:H3"/>
    <mergeCell ref="C4:G4"/>
    <mergeCell ref="A6:I6"/>
    <mergeCell ref="A7:I7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2018-05-16T17:37:10Z</dcterms:created>
  <dcterms:modified xsi:type="dcterms:W3CDTF">2018-05-16T17:37:43Z</dcterms:modified>
</cp:coreProperties>
</file>