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SIRET 3ER TRIM\SIRET\"/>
    </mc:Choice>
  </mc:AlternateContent>
  <bookViews>
    <workbookView xWindow="0" yWindow="0" windowWidth="23040" windowHeight="8784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Conciliacion_Eg!$A$1:$G$58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<sst xmlns="http://schemas.openxmlformats.org/spreadsheetml/2006/main" count="859" uniqueCount="604">
  <si>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</si>
  <si>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</si>
  <si>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</si>
  <si>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</si>
  <si>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</si>
  <si>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</si>
  <si>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</si>
  <si>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</si>
  <si>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</si>
  <si>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</si>
  <si>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</si>
  <si>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</si>
  <si>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</si>
  <si>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</si>
  <si>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</si>
  <si>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</si>
  <si>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</si>
  <si>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</si>
  <si>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</si>
  <si>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</si>
  <si>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</si>
  <si>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</si>
  <si>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</si>
  <si>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</si>
  <si>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</si>
  <si>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</si>
  <si>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</si>
  <si>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</si>
  <si>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</si>
  <si>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</si>
  <si>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</si>
  <si>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</si>
  <si>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</si>
  <si>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</si>
  <si>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</si>
  <si>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</si>
  <si>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</si>
  <si>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</si>
  <si>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</si>
  <si>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</si>
  <si>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</si>
  <si>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</si>
  <si>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</si>
  <si>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</si>
  <si>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</si>
  <si>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</si>
  <si>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</si>
  <si>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</si>
  <si>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</si>
  <si>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</si>
  <si>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</si>
  <si>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</si>
  <si>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</si>
  <si>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</si>
  <si>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</si>
  <si>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</si>
  <si>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</si>
  <si>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</si>
  <si>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</si>
  <si>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</si>
  <si>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</si>
  <si>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</si>
  <si>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</si>
  <si>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</si>
  <si>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</si>
  <si>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</si>
  <si>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</si>
  <si>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</si>
  <si>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</si>
  <si>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</si>
  <si>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</si>
  <si>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</si>
  <si>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</si>
  <si>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</si>
  <si>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</si>
  <si>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</si>
  <si>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</si>
  <si>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</si>
  <si>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</si>
  <si>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</si>
  <si>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</si>
  <si>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</si>
  <si>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</si>
  <si>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</si>
  <si>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</si>
  <si>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</si>
  <si>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</si>
  <si>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</si>
  <si>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</si>
  <si>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</si>
  <si>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</si>
  <si>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</si>
  <si>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</si>
  <si>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</si>
  <si>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</si>
  <si>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</si>
  <si>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</si>
  <si>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</si>
  <si>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</si>
  <si>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</si>
  <si>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</si>
  <si>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</si>
  <si>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</si>
  <si>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</si>
  <si>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</si>
  <si>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</si>
  <si>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</si>
  <si>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</si>
  <si>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</si>
  <si>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</si>
  <si>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</si>
  <si>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</si>
  <si>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</si>
  <si>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</si>
  <si>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</si>
  <si>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</si>
  <si>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</si>
  <si>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</si>
  <si>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</si>
  <si>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</si>
  <si>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</si>
  <si>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</si>
  <si>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</si>
  <si>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</si>
  <si>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</si>
  <si>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</si>
  <si>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</si>
  <si>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</si>
  <si>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</si>
  <si>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</si>
  <si>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</si>
  <si>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</si>
  <si>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</si>
  <si>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</si>
  <si>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</si>
  <si>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</si>
  <si>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</si>
  <si>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</si>
  <si>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</si>
  <si>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</si>
  <si>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</si>
  <si>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</si>
  <si>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</si>
  <si>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</si>
  <si>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</si>
  <si>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</si>
  <si>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</si>
  <si>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</si>
  <si>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</si>
  <si>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</si>
  <si>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</si>
  <si>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</si>
  <si>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</si>
  <si>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</si>
  <si>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</si>
  <si>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</si>
  <si>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</si>
  <si>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</si>
  <si>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</si>
  <si>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</si>
  <si>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</si>
  <si>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</si>
  <si>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</si>
  <si>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</si>
  <si>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</si>
  <si>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</si>
  <si>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</si>
  <si>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</si>
  <si>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</si>
  <si>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</si>
  <si>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</si>
  <si>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</si>
  <si>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</si>
  <si>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</si>
  <si>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</si>
  <si>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</si>
  <si>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</si>
  <si>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</si>
  <si>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</si>
  <si>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</si>
  <si>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</si>
  <si>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</si>
  <si>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</si>
  <si>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</si>
  <si>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</si>
  <si>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</si>
  <si>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</si>
  <si>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</si>
  <si>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</si>
  <si>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</si>
  <si>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</si>
  <si>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</si>
  <si>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</si>
  <si>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</si>
  <si>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</si>
  <si>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</si>
  <si>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</si>
  <si>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</si>
  <si>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</si>
  <si>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</si>
  <si>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</si>
  <si>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</si>
  <si>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</si>
  <si>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</si>
  <si>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</si>
  <si>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</si>
  <si>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</si>
  <si>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</si>
  <si>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</si>
  <si>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</si>
  <si>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</si>
  <si>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</si>
  <si>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</si>
  <si>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</si>
  <si>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</si>
  <si>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</si>
  <si>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</si>
  <si>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</si>
  <si>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</si>
  <si>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</si>
  <si>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</si>
  <si>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</si>
  <si>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</si>
  <si>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</si>
  <si>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</si>
  <si>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</si>
  <si>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</si>
  <si>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</si>
  <si>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</si>
  <si>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</si>
  <si>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</si>
  <si>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</si>
  <si>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</si>
  <si>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</si>
  <si>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</si>
  <si>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</si>
  <si>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</si>
  <si>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</si>
  <si>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</si>
  <si>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</si>
  <si>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</si>
  <si>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</si>
  <si>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</si>
  <si>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</si>
  <si>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</si>
  <si>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</si>
  <si>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</si>
  <si>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</si>
  <si>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</si>
  <si>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</si>
  <si>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</si>
  <si>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</si>
  <si>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</si>
  <si>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</si>
  <si>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</si>
  <si>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</si>
  <si>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</si>
  <si>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</si>
  <si>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</si>
  <si>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</si>
  <si>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</si>
  <si>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</si>
  <si>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</si>
  <si>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</si>
  <si>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</si>
  <si>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</si>
  <si>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</si>
  <si>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</si>
  <si>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</si>
  <si>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</si>
  <si>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</si>
  <si>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</si>
  <si>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</si>
  <si>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</si>
  <si>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</si>
  <si>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</si>
  <si>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</si>
  <si>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</si>
  <si>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</si>
  <si>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</si>
  <si>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</si>
  <si>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</si>
  <si>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</si>
  <si>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</si>
  <si>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</si>
  <si>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</si>
  <si>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</si>
  <si>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</si>
  <si>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</si>
  <si>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</si>
  <si>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</si>
  <si>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</si>
  <si>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</si>
  <si>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</si>
  <si>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</si>
  <si>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</si>
  <si>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</si>
  <si>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</si>
  <si>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</si>
  <si>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</si>
  <si>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</si>
  <si>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</si>
  <si>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</si>
  <si>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</si>
  <si>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</si>
  <si>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</si>
  <si>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</si>
  <si>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</si>
  <si>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</si>
  <si>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</si>
  <si>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</si>
  <si>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</si>
  <si>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</si>
  <si>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</si>
  <si>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</si>
  <si>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</si>
  <si>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</si>
  <si>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</si>
  <si>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</si>
  <si>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</si>
  <si>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</si>
  <si>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</si>
  <si>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</si>
  <si>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</si>
  <si>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</si>
  <si>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</si>
  <si>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</si>
  <si>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</si>
  <si>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</si>
  <si>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</si>
  <si>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</si>
  <si>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</si>
  <si>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</si>
  <si>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</si>
  <si>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</si>
  <si>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</si>
  <si>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</si>
  <si>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</si>
  <si>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</si>
  <si>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</si>
  <si>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</si>
  <si>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</si>
  <si>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</si>
  <si>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</si>
  <si>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</si>
  <si>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</si>
  <si>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</si>
  <si>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</si>
  <si>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</si>
  <si>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</si>
  <si>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</si>
  <si>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</si>
  <si>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</si>
  <si>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</si>
  <si>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</si>
  <si>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</si>
  <si>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</si>
  <si>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</si>
  <si>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</si>
  <si>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</si>
  <si>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</si>
  <si>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</si>
  <si>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</si>
  <si>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</si>
  <si>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</si>
  <si>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</si>
  <si>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</si>
  <si>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</si>
  <si>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</si>
  <si>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</si>
  <si>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</si>
  <si>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</si>
  <si>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</si>
  <si>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</si>
  <si>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</si>
  <si>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</si>
  <si>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</si>
  <si>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</si>
  <si>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</si>
  <si>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</si>
  <si>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</si>
  <si>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</si>
  <si>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</si>
  <si>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</si>
  <si>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</si>
  <si>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</si>
  <si>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</si>
  <si>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</si>
  <si>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</si>
  <si>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</si>
  <si>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</si>
  <si>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</si>
  <si>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</si>
  <si>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</si>
  <si>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</si>
  <si>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</si>
  <si>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</si>
  <si>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</si>
  <si>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</si>
  <si>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</si>
  <si>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</si>
  <si>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</si>
  <si>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</si>
  <si>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</si>
  <si>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</si>
  <si>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</si>
  <si>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</si>
  <si>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</si>
  <si>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</si>
  <si>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</si>
  <si>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</si>
  <si>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</si>
  <si>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</si>
  <si>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</si>
  <si>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</si>
  <si>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</si>
  <si>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</si>
  <si>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</si>
  <si>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</si>
  <si>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</si>
  <si>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</si>
  <si>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</si>
  <si>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</si>
  <si>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</si>
  <si>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</si>
  <si>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</si>
  <si>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</si>
  <si>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</si>
  <si>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</si>
  <si>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</si>
  <si>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</si>
  <si>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</si>
  <si>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</si>
  <si>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</si>
  <si>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</si>
  <si>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</si>
  <si>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</si>
  <si>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</si>
  <si>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</si>
  <si>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</si>
  <si>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</si>
  <si>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</si>
  <si>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</si>
  <si>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</si>
  <si>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</si>
  <si>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</si>
  <si>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</si>
  <si>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</si>
  <si>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</si>
  <si>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</si>
  <si>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</si>
  <si>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</si>
  <si>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</si>
  <si>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</si>
  <si>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</si>
  <si>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</si>
  <si>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</si>
  <si>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</si>
  <si>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</si>
  <si>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</si>
  <si>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</si>
  <si>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</si>
  <si>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</si>
  <si>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</si>
  <si>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</si>
  <si>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</si>
  <si>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</si>
  <si>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</si>
  <si>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</si>
  <si>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</si>
  <si>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</si>
  <si>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</si>
  <si>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</si>
  <si>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</si>
  <si>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</si>
  <si>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</si>
  <si>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</si>
  <si>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</si>
  <si>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</si>
  <si>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</si>
  <si>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</si>
  <si>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</si>
  <si>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</si>
  <si>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</si>
  <si>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</si>
  <si>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</si>
  <si>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</si>
  <si>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</si>
  <si>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</si>
  <si>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</si>
  <si>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</si>
  <si>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</si>
  <si>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</si>
  <si>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</si>
  <si>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</si>
  <si>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</si>
  <si>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</si>
  <si>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</si>
  <si>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</si>
  <si>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</si>
  <si>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</si>
  <si>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</si>
  <si>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</si>
  <si>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</si>
  <si>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</si>
  <si>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</si>
  <si>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</si>
  <si>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</si>
  <si>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</si>
  <si>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</si>
  <si>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</si>
  <si>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</si>
  <si>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</si>
  <si>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</si>
  <si>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</si>
  <si>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</si>
  <si>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</si>
  <si>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</si>
  <si>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</si>
  <si>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</si>
  <si>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</si>
  <si>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</si>
  <si>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</si>
  <si>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</si>
  <si>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</si>
  <si>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</si>
  <si>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</si>
  <si>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</si>
  <si>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</si>
  <si>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</si>
  <si>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</si>
  <si>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</si>
  <si>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</si>
  <si>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</si>
  <si>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</si>
  <si>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</si>
  <si>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</si>
  <si>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</si>
  <si>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</si>
  <si>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</si>
  <si>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</si>
  <si>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</si>
  <si>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</si>
  <si>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</si>
  <si>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</si>
  <si>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</si>
  <si>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</si>
  <si>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</si>
  <si>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</si>
  <si>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</si>
  <si>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</si>
  <si>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</si>
  <si>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</si>
  <si>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</si>
  <si>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</si>
  <si>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</si>
  <si>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</si>
  <si>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</si>
  <si>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</si>
  <si>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</si>
  <si>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</si>
  <si>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</si>
  <si>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</si>
  <si>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</si>
  <si>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</si>
  <si>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</si>
  <si>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</si>
  <si>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</si>
  <si>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</si>
  <si>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</si>
  <si>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</si>
  <si>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</si>
  <si>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</si>
  <si>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</si>
  <si>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</si>
  <si>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</si>
  <si>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</si>
  <si>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</si>
  <si>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</si>
  <si>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</si>
  <si>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</si>
  <si>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</si>
  <si>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</si>
  <si>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</si>
  <si>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</si>
  <si>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</si>
  <si>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</si>
  <si>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</si>
  <si>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</si>
  <si>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</si>
  <si>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</si>
  <si>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</si>
  <si>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</si>
  <si>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</si>
  <si>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</si>
  <si>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</si>
  <si>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</si>
  <si>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</si>
  <si>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</si>
  <si>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Del 1 de Enero al 31 de Diciembre de 2024</t>
  </si>
  <si>
    <t>INSTITUTO DE FORMACIÓN EN SEGURIDAD PÚBLICA DEL ESTADO</t>
  </si>
  <si>
    <t xml:space="preserve">INSTITUTO DE FORMACIÓN EN SEGURIDAD PÚBLICA DEL ESTADO </t>
  </si>
  <si>
    <t>CUENTAS DE ORDEN PRESUPUESTARIO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</si>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</sst>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5" fillId="0" borderId="0" xfId="20" applyFont="1" applyAlignment="1">
      <alignment horizontal="left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1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Normal 6" xfId="20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50</xdr:row>
      <xdr:rowOff>66675</xdr:rowOff>
    </xdr:from>
    <xdr:to>
      <xdr:col>5</xdr:col>
      <xdr:colOff>19050</xdr:colOff>
      <xdr:row>57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E7B3251-B96D-48F0-9474-848BFB0959F5}"/>
            </a:ext>
          </a:extLst>
        </xdr:cNvPr>
        <xdr:cNvSpPr txBox="1"/>
      </xdr:nvSpPr>
      <xdr:spPr>
        <a:xfrm>
          <a:off x="152400" y="7496175"/>
          <a:ext cx="8020050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219</xdr:row>
      <xdr:rowOff>66675</xdr:rowOff>
    </xdr:from>
    <xdr:to>
      <xdr:col>4</xdr:col>
      <xdr:colOff>28575</xdr:colOff>
      <xdr:row>226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92CA56-09F5-4840-9E8D-229BC72CA03B}"/>
            </a:ext>
          </a:extLst>
        </xdr:cNvPr>
        <xdr:cNvSpPr txBox="1"/>
      </xdr:nvSpPr>
      <xdr:spPr>
        <a:xfrm>
          <a:off x="304800" y="33737550"/>
          <a:ext cx="8020050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261938</xdr:colOff>
      <xdr:row>179</xdr:row>
      <xdr:rowOff>107157</xdr:rowOff>
    </xdr:from>
    <xdr:to>
      <xdr:col>4</xdr:col>
      <xdr:colOff>1602582</xdr:colOff>
      <xdr:row>186</xdr:row>
      <xdr:rowOff>126207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4292C43-6335-40E0-A361-ACAAED9A08B9}"/>
            </a:ext>
          </a:extLst>
        </xdr:cNvPr>
        <xdr:cNvSpPr txBox="1"/>
      </xdr:nvSpPr>
      <xdr:spPr>
        <a:xfrm>
          <a:off x="928688" y="26062782"/>
          <a:ext cx="8020050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36</xdr:row>
      <xdr:rowOff>19050</xdr:rowOff>
    </xdr:from>
    <xdr:to>
      <xdr:col>6</xdr:col>
      <xdr:colOff>85725</xdr:colOff>
      <xdr:row>43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2504B05-136E-4602-8735-8F4E75B6C281}"/>
            </a:ext>
          </a:extLst>
        </xdr:cNvPr>
        <xdr:cNvSpPr txBox="1"/>
      </xdr:nvSpPr>
      <xdr:spPr>
        <a:xfrm>
          <a:off x="304800" y="5543550"/>
          <a:ext cx="8020050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43962</xdr:colOff>
      <xdr:row>150</xdr:row>
      <xdr:rowOff>95250</xdr:rowOff>
    </xdr:from>
    <xdr:to>
      <xdr:col>4</xdr:col>
      <xdr:colOff>1052147</xdr:colOff>
      <xdr:row>157</xdr:row>
      <xdr:rowOff>88656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D20E570-5416-4022-AE8D-EA928C7437F5}"/>
            </a:ext>
          </a:extLst>
        </xdr:cNvPr>
        <xdr:cNvSpPr txBox="1"/>
      </xdr:nvSpPr>
      <xdr:spPr>
        <a:xfrm>
          <a:off x="43962" y="22457019"/>
          <a:ext cx="8020050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28</xdr:row>
      <xdr:rowOff>9525</xdr:rowOff>
    </xdr:from>
    <xdr:to>
      <xdr:col>6</xdr:col>
      <xdr:colOff>219075</xdr:colOff>
      <xdr:row>35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994BA46-C91E-4275-BA3D-31460E8CF491}"/>
            </a:ext>
          </a:extLst>
        </xdr:cNvPr>
        <xdr:cNvSpPr txBox="1"/>
      </xdr:nvSpPr>
      <xdr:spPr>
        <a:xfrm>
          <a:off x="95250" y="4438650"/>
          <a:ext cx="8020050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49</xdr:row>
      <xdr:rowOff>3175</xdr:rowOff>
    </xdr:from>
    <xdr:to>
      <xdr:col>6</xdr:col>
      <xdr:colOff>177800</xdr:colOff>
      <xdr:row>56</xdr:row>
      <xdr:rowOff>22225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343D6DA-22C9-40C6-B40E-4F106B9E18DF}"/>
            </a:ext>
          </a:extLst>
        </xdr:cNvPr>
        <xdr:cNvSpPr txBox="1"/>
      </xdr:nvSpPr>
      <xdr:spPr>
        <a:xfrm>
          <a:off x="15875" y="6721475"/>
          <a:ext cx="8239125" cy="908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62</xdr:row>
      <xdr:rowOff>95250</xdr:rowOff>
    </xdr:from>
    <xdr:to>
      <xdr:col>4</xdr:col>
      <xdr:colOff>600075</xdr:colOff>
      <xdr:row>69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044FCC3-42FA-4054-ACCD-92463412325B}"/>
            </a:ext>
          </a:extLst>
        </xdr:cNvPr>
        <xdr:cNvSpPr txBox="1"/>
      </xdr:nvSpPr>
      <xdr:spPr>
        <a:xfrm>
          <a:off x="561975" y="9239250"/>
          <a:ext cx="8020050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17" sqref="E17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2" customHeight="1" x14ac:dyDescent="0.2">
      <c r="A2" s="163" t="s">
        <v>493</v>
      </c>
      <c r="B2" s="164"/>
      <c r="C2" s="10" t="s">
        <v>495</v>
      </c>
      <c r="D2" s="117" t="s">
        <v>603</v>
      </c>
    </row>
    <row r="3" spans="1:4" ht="16.2" customHeight="1" x14ac:dyDescent="0.2">
      <c r="A3" s="165" t="s">
        <v>599</v>
      </c>
      <c r="B3" s="166"/>
      <c r="C3" s="10" t="s">
        <v>496</v>
      </c>
      <c r="D3" s="118">
        <v>4</v>
      </c>
    </row>
    <row r="4" spans="1:4" ht="16.2" customHeight="1" x14ac:dyDescent="0.2">
      <c r="A4" s="167" t="s">
        <v>514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555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583</v>
      </c>
    </row>
    <row r="26" spans="1:2" x14ac:dyDescent="0.2">
      <c r="A26" s="36" t="s">
        <v>585</v>
      </c>
      <c r="B26" s="37" t="s">
        <v>586</v>
      </c>
    </row>
    <row r="27" spans="1:2" x14ac:dyDescent="0.2">
      <c r="A27" s="36" t="s">
        <v>584</v>
      </c>
      <c r="B27" s="37" t="s">
        <v>587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591</v>
      </c>
    </row>
    <row r="31" spans="1:2" x14ac:dyDescent="0.2">
      <c r="A31" s="36" t="s">
        <v>27</v>
      </c>
      <c r="B31" s="37" t="s">
        <v>592</v>
      </c>
    </row>
    <row r="32" spans="1:2" x14ac:dyDescent="0.2">
      <c r="A32" s="36" t="s">
        <v>38</v>
      </c>
      <c r="B32" s="37" t="s">
        <v>593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515</v>
      </c>
    </row>
    <row r="41" spans="1:2" x14ac:dyDescent="0.2">
      <c r="A41" s="4"/>
      <c r="B41" s="37" t="s">
        <v>553</v>
      </c>
    </row>
    <row r="42" spans="1:2" x14ac:dyDescent="0.2">
      <c r="A42" s="4"/>
      <c r="B42" s="37" t="s">
        <v>554</v>
      </c>
    </row>
    <row r="43" spans="1:2" ht="10.8" thickBot="1" x14ac:dyDescent="0.25">
      <c r="A43" s="8"/>
      <c r="B43" s="9"/>
    </row>
    <row r="45" spans="1:2" x14ac:dyDescent="0.2">
      <c r="A45" s="1" t="s">
        <v>516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zoomScaleNormal="100" workbookViewId="0">
      <selection activeCell="E20" sqref="E20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899999999999999" customHeight="1" x14ac:dyDescent="0.3">
      <c r="A2" s="164" t="s">
        <v>501</v>
      </c>
      <c r="B2" s="164"/>
      <c r="C2" s="164"/>
      <c r="D2" s="10" t="s">
        <v>498</v>
      </c>
      <c r="E2" s="19" t="s">
        <v>603</v>
      </c>
    </row>
    <row r="3" spans="1:5" s="11" customFormat="1" ht="18.899999999999999" customHeight="1" x14ac:dyDescent="0.3">
      <c r="A3" s="164" t="s">
        <v>599</v>
      </c>
      <c r="B3" s="164"/>
      <c r="C3" s="164"/>
      <c r="D3" s="10" t="s">
        <v>499</v>
      </c>
      <c r="E3" s="19">
        <v>4</v>
      </c>
    </row>
    <row r="4" spans="1:5" s="11" customFormat="1" ht="18.899999999999999" customHeight="1" x14ac:dyDescent="0.3">
      <c r="A4" s="164" t="s">
        <v>514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557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595</v>
      </c>
    </row>
    <row r="9" spans="1:5" x14ac:dyDescent="0.2">
      <c r="A9" s="120">
        <v>4000</v>
      </c>
      <c r="B9" s="119" t="s">
        <v>555</v>
      </c>
      <c r="C9" s="121">
        <f>SUM(C10+C57+C69)</f>
        <v>49055097.57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12362438.630000001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12362438.630000001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418</v>
      </c>
      <c r="C51" s="45">
        <v>12362438.630000001</v>
      </c>
      <c r="D51" s="80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424</v>
      </c>
      <c r="C57" s="121">
        <f>+C58+C64</f>
        <v>36678783.979999997</v>
      </c>
      <c r="D57" s="80"/>
      <c r="E57" s="40"/>
    </row>
    <row r="58" spans="1:5" ht="20.399999999999999" x14ac:dyDescent="0.2">
      <c r="A58" s="120">
        <v>4210</v>
      </c>
      <c r="B58" s="122" t="s">
        <v>425</v>
      </c>
      <c r="C58" s="121">
        <f>SUM(C59:C63)</f>
        <v>8043132.4400000004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8043132.4400000004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28635651.539999999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28635651.539999999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13874.96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13874.96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13874.96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556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595</v>
      </c>
    </row>
    <row r="94" spans="1:5" x14ac:dyDescent="0.2">
      <c r="A94" s="123">
        <v>5000</v>
      </c>
      <c r="B94" s="119" t="s">
        <v>276</v>
      </c>
      <c r="C94" s="121">
        <f>C95+C123+C156+C166+C181+C210</f>
        <v>58914345.960000001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46149210.68</v>
      </c>
      <c r="D95" s="124">
        <f>C95/$C$94</f>
        <v>0.78332721730176025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25333671.329999998</v>
      </c>
      <c r="D96" s="124">
        <f t="shared" ref="D96:D159" si="0">C96/$C$94</f>
        <v>0.43000853047236304</v>
      </c>
      <c r="E96" s="42"/>
    </row>
    <row r="97" spans="1:5" x14ac:dyDescent="0.2">
      <c r="A97" s="44">
        <v>5111</v>
      </c>
      <c r="B97" s="42" t="s">
        <v>279</v>
      </c>
      <c r="C97" s="45">
        <v>4139698.7</v>
      </c>
      <c r="D97" s="46">
        <f t="shared" si="0"/>
        <v>7.0266394925450851E-2</v>
      </c>
      <c r="E97" s="42"/>
    </row>
    <row r="98" spans="1:5" x14ac:dyDescent="0.2">
      <c r="A98" s="44">
        <v>5112</v>
      </c>
      <c r="B98" s="42" t="s">
        <v>280</v>
      </c>
      <c r="C98" s="45">
        <v>7868028.2800000003</v>
      </c>
      <c r="D98" s="46">
        <f t="shared" si="0"/>
        <v>0.13355029495433951</v>
      </c>
      <c r="E98" s="42"/>
    </row>
    <row r="99" spans="1:5" x14ac:dyDescent="0.2">
      <c r="A99" s="44">
        <v>5113</v>
      </c>
      <c r="B99" s="42" t="s">
        <v>281</v>
      </c>
      <c r="C99" s="45">
        <v>5436126.6100000003</v>
      </c>
      <c r="D99" s="46">
        <f t="shared" si="0"/>
        <v>9.2271695822454994E-2</v>
      </c>
      <c r="E99" s="42"/>
    </row>
    <row r="100" spans="1:5" x14ac:dyDescent="0.2">
      <c r="A100" s="44">
        <v>5114</v>
      </c>
      <c r="B100" s="42" t="s">
        <v>282</v>
      </c>
      <c r="C100" s="45">
        <v>1497888.91</v>
      </c>
      <c r="D100" s="46">
        <f t="shared" si="0"/>
        <v>2.5424858505889113E-2</v>
      </c>
      <c r="E100" s="42"/>
    </row>
    <row r="101" spans="1:5" x14ac:dyDescent="0.2">
      <c r="A101" s="44">
        <v>5115</v>
      </c>
      <c r="B101" s="42" t="s">
        <v>283</v>
      </c>
      <c r="C101" s="45">
        <v>6364451.0099999998</v>
      </c>
      <c r="D101" s="46">
        <f t="shared" si="0"/>
        <v>0.10802888339490614</v>
      </c>
      <c r="E101" s="42"/>
    </row>
    <row r="102" spans="1:5" x14ac:dyDescent="0.2">
      <c r="A102" s="44">
        <v>5116</v>
      </c>
      <c r="B102" s="42" t="s">
        <v>284</v>
      </c>
      <c r="C102" s="45">
        <v>27477.82</v>
      </c>
      <c r="D102" s="46">
        <f t="shared" si="0"/>
        <v>4.6640286932245862E-4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10208200.18</v>
      </c>
      <c r="D103" s="124">
        <f t="shared" si="0"/>
        <v>0.17327189182293351</v>
      </c>
      <c r="E103" s="42"/>
    </row>
    <row r="104" spans="1:5" x14ac:dyDescent="0.2">
      <c r="A104" s="44">
        <v>5121</v>
      </c>
      <c r="B104" s="42" t="s">
        <v>286</v>
      </c>
      <c r="C104" s="45">
        <v>310219.81</v>
      </c>
      <c r="D104" s="46">
        <f t="shared" si="0"/>
        <v>5.2656072972553118E-3</v>
      </c>
      <c r="E104" s="42"/>
    </row>
    <row r="105" spans="1:5" x14ac:dyDescent="0.2">
      <c r="A105" s="44">
        <v>5122</v>
      </c>
      <c r="B105" s="42" t="s">
        <v>287</v>
      </c>
      <c r="C105" s="45">
        <v>2425</v>
      </c>
      <c r="D105" s="46">
        <f t="shared" si="0"/>
        <v>4.1161451603764863E-5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399109.55</v>
      </c>
      <c r="D107" s="46">
        <f t="shared" si="0"/>
        <v>6.7744034750207719E-3</v>
      </c>
      <c r="E107" s="42"/>
    </row>
    <row r="108" spans="1:5" x14ac:dyDescent="0.2">
      <c r="A108" s="44">
        <v>5125</v>
      </c>
      <c r="B108" s="42" t="s">
        <v>290</v>
      </c>
      <c r="C108" s="45">
        <v>47343.61</v>
      </c>
      <c r="D108" s="46">
        <f t="shared" si="0"/>
        <v>8.0360070588145086E-4</v>
      </c>
      <c r="E108" s="42"/>
    </row>
    <row r="109" spans="1:5" x14ac:dyDescent="0.2">
      <c r="A109" s="44">
        <v>5126</v>
      </c>
      <c r="B109" s="42" t="s">
        <v>291</v>
      </c>
      <c r="C109" s="45">
        <v>754239.1</v>
      </c>
      <c r="D109" s="46">
        <f t="shared" si="0"/>
        <v>1.280229946899677E-2</v>
      </c>
      <c r="E109" s="42"/>
    </row>
    <row r="110" spans="1:5" x14ac:dyDescent="0.2">
      <c r="A110" s="44">
        <v>5127</v>
      </c>
      <c r="B110" s="42" t="s">
        <v>292</v>
      </c>
      <c r="C110" s="45">
        <v>4415597.09</v>
      </c>
      <c r="D110" s="46">
        <f t="shared" si="0"/>
        <v>7.4949437493509255E-2</v>
      </c>
      <c r="E110" s="42"/>
    </row>
    <row r="111" spans="1:5" x14ac:dyDescent="0.2">
      <c r="A111" s="44">
        <v>5128</v>
      </c>
      <c r="B111" s="42" t="s">
        <v>293</v>
      </c>
      <c r="C111" s="45">
        <v>4137909.38</v>
      </c>
      <c r="D111" s="46">
        <f t="shared" si="0"/>
        <v>7.0236023375519444E-2</v>
      </c>
      <c r="E111" s="42"/>
    </row>
    <row r="112" spans="1:5" x14ac:dyDescent="0.2">
      <c r="A112" s="44">
        <v>5129</v>
      </c>
      <c r="B112" s="42" t="s">
        <v>294</v>
      </c>
      <c r="C112" s="45">
        <v>141356.64000000001</v>
      </c>
      <c r="D112" s="46">
        <f t="shared" si="0"/>
        <v>2.3993585551467271E-3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10607339.170000002</v>
      </c>
      <c r="D113" s="124">
        <f t="shared" si="0"/>
        <v>0.18004679500646367</v>
      </c>
      <c r="E113" s="42"/>
    </row>
    <row r="114" spans="1:5" x14ac:dyDescent="0.2">
      <c r="A114" s="44">
        <v>5131</v>
      </c>
      <c r="B114" s="42" t="s">
        <v>296</v>
      </c>
      <c r="C114" s="45">
        <v>5983.04</v>
      </c>
      <c r="D114" s="46">
        <f t="shared" si="0"/>
        <v>1.0155489130036673E-4</v>
      </c>
      <c r="E114" s="42"/>
    </row>
    <row r="115" spans="1:5" x14ac:dyDescent="0.2">
      <c r="A115" s="44">
        <v>5132</v>
      </c>
      <c r="B115" s="42" t="s">
        <v>297</v>
      </c>
      <c r="C115" s="45">
        <v>151433.35999999999</v>
      </c>
      <c r="D115" s="46">
        <f t="shared" si="0"/>
        <v>2.5703987294167017E-3</v>
      </c>
      <c r="E115" s="42"/>
    </row>
    <row r="116" spans="1:5" x14ac:dyDescent="0.2">
      <c r="A116" s="44">
        <v>5133</v>
      </c>
      <c r="B116" s="42" t="s">
        <v>298</v>
      </c>
      <c r="C116" s="45">
        <v>1594199.86</v>
      </c>
      <c r="D116" s="46">
        <f t="shared" si="0"/>
        <v>2.7059620776956176E-2</v>
      </c>
      <c r="E116" s="42"/>
    </row>
    <row r="117" spans="1:5" x14ac:dyDescent="0.2">
      <c r="A117" s="44">
        <v>5134</v>
      </c>
      <c r="B117" s="42" t="s">
        <v>299</v>
      </c>
      <c r="C117" s="45">
        <v>333271.98</v>
      </c>
      <c r="D117" s="46">
        <f t="shared" si="0"/>
        <v>5.6568900930560372E-3</v>
      </c>
      <c r="E117" s="42"/>
    </row>
    <row r="118" spans="1:5" x14ac:dyDescent="0.2">
      <c r="A118" s="44">
        <v>5135</v>
      </c>
      <c r="B118" s="42" t="s">
        <v>300</v>
      </c>
      <c r="C118" s="45">
        <v>4412128.54</v>
      </c>
      <c r="D118" s="46">
        <f t="shared" si="0"/>
        <v>7.4890563038680302E-2</v>
      </c>
      <c r="E118" s="42"/>
    </row>
    <row r="119" spans="1:5" x14ac:dyDescent="0.2">
      <c r="A119" s="44">
        <v>5136</v>
      </c>
      <c r="B119" s="42" t="s">
        <v>301</v>
      </c>
      <c r="C119" s="45">
        <v>358960</v>
      </c>
      <c r="D119" s="46">
        <f t="shared" si="0"/>
        <v>6.0929132650257463E-3</v>
      </c>
      <c r="E119" s="42"/>
    </row>
    <row r="120" spans="1:5" x14ac:dyDescent="0.2">
      <c r="A120" s="44">
        <v>5137</v>
      </c>
      <c r="B120" s="42" t="s">
        <v>302</v>
      </c>
      <c r="C120" s="45">
        <v>284399.44</v>
      </c>
      <c r="D120" s="46">
        <f t="shared" si="0"/>
        <v>4.8273376435867335E-3</v>
      </c>
      <c r="E120" s="42"/>
    </row>
    <row r="121" spans="1:5" x14ac:dyDescent="0.2">
      <c r="A121" s="44">
        <v>5138</v>
      </c>
      <c r="B121" s="42" t="s">
        <v>303</v>
      </c>
      <c r="C121" s="45">
        <v>2749607.15</v>
      </c>
      <c r="D121" s="46">
        <f t="shared" si="0"/>
        <v>4.6671266653233331E-2</v>
      </c>
      <c r="E121" s="42"/>
    </row>
    <row r="122" spans="1:5" x14ac:dyDescent="0.2">
      <c r="A122" s="44">
        <v>5139</v>
      </c>
      <c r="B122" s="42" t="s">
        <v>304</v>
      </c>
      <c r="C122" s="45">
        <v>717355.8</v>
      </c>
      <c r="D122" s="46">
        <f t="shared" si="0"/>
        <v>1.2176249915208258E-2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1071329.8999999999</v>
      </c>
      <c r="D123" s="124">
        <f t="shared" si="0"/>
        <v>1.8184533538357216E-2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1000000</v>
      </c>
      <c r="D133" s="124">
        <f t="shared" si="0"/>
        <v>1.6973794475779326E-2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1000000</v>
      </c>
      <c r="D136" s="46">
        <f t="shared" si="0"/>
        <v>1.6973794475779326E-2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71329.899999999994</v>
      </c>
      <c r="D138" s="124">
        <f t="shared" si="0"/>
        <v>1.2107390625778916E-3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71329.899999999994</v>
      </c>
      <c r="D140" s="46">
        <f t="shared" si="0"/>
        <v>1.2107390625778916E-3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11693805.380000001</v>
      </c>
      <c r="D181" s="124">
        <f t="shared" si="1"/>
        <v>0.19848824915988256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11693800.960000001</v>
      </c>
      <c r="D182" s="124">
        <f t="shared" si="1"/>
        <v>0.19848817413571099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3688432.43</v>
      </c>
      <c r="D185" s="46">
        <f t="shared" si="1"/>
        <v>6.2606694004619309E-2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7597077.2000000002</v>
      </c>
      <c r="D187" s="46">
        <f t="shared" si="1"/>
        <v>0.12895122700942907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86644.42</v>
      </c>
      <c r="D189" s="46">
        <f t="shared" si="1"/>
        <v>1.4706845775531035E-3</v>
      </c>
      <c r="E189" s="42"/>
    </row>
    <row r="190" spans="1:5" x14ac:dyDescent="0.2">
      <c r="A190" s="44">
        <v>5518</v>
      </c>
      <c r="B190" s="42" t="s">
        <v>41</v>
      </c>
      <c r="C190" s="45">
        <v>321646.90999999997</v>
      </c>
      <c r="D190" s="46">
        <f t="shared" si="1"/>
        <v>5.4595685441094889E-3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4.42</v>
      </c>
      <c r="D200" s="124">
        <f t="shared" si="1"/>
        <v>7.5024171582944614E-8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4.42</v>
      </c>
      <c r="D209" s="46">
        <f t="shared" si="1"/>
        <v>7.5024171582944614E-8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25" right="0.25" top="0.75" bottom="0.75" header="0.3" footer="0.3"/>
  <pageSetup scale="72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zoomScale="80" zoomScaleNormal="80" workbookViewId="0">
      <selection activeCell="H2" sqref="H2:H3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33203125" style="14" customWidth="1"/>
    <col min="11" max="16384" width="9.109375" style="14"/>
  </cols>
  <sheetData>
    <row r="1" spans="1:8" s="11" customFormat="1" ht="18.899999999999999" customHeight="1" x14ac:dyDescent="0.3">
      <c r="A1" s="170" t="s">
        <v>601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899999999999999" customHeight="1" x14ac:dyDescent="0.3">
      <c r="A2" s="170" t="s">
        <v>500</v>
      </c>
      <c r="B2" s="171"/>
      <c r="C2" s="171"/>
      <c r="D2" s="171"/>
      <c r="E2" s="171"/>
      <c r="F2" s="171"/>
      <c r="G2" s="10" t="s">
        <v>498</v>
      </c>
      <c r="H2" s="19" t="s">
        <v>603</v>
      </c>
    </row>
    <row r="3" spans="1:8" s="11" customFormat="1" ht="18.899999999999999" customHeight="1" x14ac:dyDescent="0.3">
      <c r="A3" s="170" t="s">
        <v>599</v>
      </c>
      <c r="B3" s="171"/>
      <c r="C3" s="171"/>
      <c r="D3" s="171"/>
      <c r="E3" s="171"/>
      <c r="F3" s="171"/>
      <c r="G3" s="10" t="s">
        <v>499</v>
      </c>
      <c r="H3" s="19">
        <v>4</v>
      </c>
    </row>
    <row r="4" spans="1:8" s="11" customFormat="1" ht="18.899999999999999" customHeight="1" x14ac:dyDescent="0.3">
      <c r="A4" s="170" t="s">
        <v>514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2100000</v>
      </c>
      <c r="D15" s="18">
        <v>4831000</v>
      </c>
      <c r="E15" s="18">
        <v>6567000</v>
      </c>
      <c r="F15" s="18">
        <v>4282500</v>
      </c>
      <c r="G15" s="18">
        <v>208403.46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4308276.41</v>
      </c>
      <c r="D24" s="18">
        <v>4308276.41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174950083.22999999</v>
      </c>
      <c r="D27" s="18">
        <v>174950083.22999999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558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559</v>
      </c>
      <c r="G55" s="15" t="s">
        <v>560</v>
      </c>
      <c r="H55" s="15" t="s">
        <v>99</v>
      </c>
      <c r="I55" s="15" t="s">
        <v>561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126160265.19</v>
      </c>
      <c r="D56" s="18">
        <f>SUM(D57:D63)</f>
        <v>3688432.43</v>
      </c>
      <c r="E56" s="18">
        <f>SUM(E57:E63)</f>
        <v>9139177.4299999997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73686745.040000007</v>
      </c>
      <c r="D59" s="18">
        <v>3688432.43</v>
      </c>
      <c r="E59" s="18">
        <v>9139177.4299999997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1112987.82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51360532.329999998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69736149.269999996</v>
      </c>
      <c r="D64" s="18">
        <f t="shared" ref="D64:E64" si="0">SUM(D65:D72)</f>
        <v>7597077.2000000002</v>
      </c>
      <c r="E64" s="18">
        <f t="shared" si="0"/>
        <v>44522310.280000001</v>
      </c>
    </row>
    <row r="65" spans="1:9" x14ac:dyDescent="0.2">
      <c r="A65" s="16">
        <v>1241</v>
      </c>
      <c r="B65" s="14" t="s">
        <v>157</v>
      </c>
      <c r="C65" s="18">
        <v>32953757.620000001</v>
      </c>
      <c r="D65" s="18">
        <v>3340894</v>
      </c>
      <c r="E65" s="18">
        <v>28361992.390000001</v>
      </c>
    </row>
    <row r="66" spans="1:9" x14ac:dyDescent="0.2">
      <c r="A66" s="16">
        <v>1242</v>
      </c>
      <c r="B66" s="14" t="s">
        <v>158</v>
      </c>
      <c r="C66" s="18">
        <v>3877064.03</v>
      </c>
      <c r="D66" s="18">
        <v>349316.8</v>
      </c>
      <c r="E66" s="18">
        <v>1506596.53</v>
      </c>
    </row>
    <row r="67" spans="1:9" x14ac:dyDescent="0.2">
      <c r="A67" s="16">
        <v>1243</v>
      </c>
      <c r="B67" s="14" t="s">
        <v>159</v>
      </c>
      <c r="C67" s="18">
        <v>2485735.77</v>
      </c>
      <c r="D67" s="18">
        <v>229810.66</v>
      </c>
      <c r="E67" s="18">
        <v>1291380.02</v>
      </c>
    </row>
    <row r="68" spans="1:9" x14ac:dyDescent="0.2">
      <c r="A68" s="16">
        <v>1244</v>
      </c>
      <c r="B68" s="14" t="s">
        <v>160</v>
      </c>
      <c r="C68" s="18">
        <v>19833102.949999999</v>
      </c>
      <c r="D68" s="18">
        <v>2989151.95</v>
      </c>
      <c r="E68" s="18">
        <v>10506348.380000001</v>
      </c>
    </row>
    <row r="69" spans="1:9" x14ac:dyDescent="0.2">
      <c r="A69" s="16">
        <v>1245</v>
      </c>
      <c r="B69" s="14" t="s">
        <v>161</v>
      </c>
      <c r="C69" s="18">
        <v>4076632.76</v>
      </c>
      <c r="D69" s="18">
        <v>52781.54</v>
      </c>
      <c r="E69" s="18">
        <v>57031.54</v>
      </c>
    </row>
    <row r="70" spans="1:9" x14ac:dyDescent="0.2">
      <c r="A70" s="16">
        <v>1246</v>
      </c>
      <c r="B70" s="14" t="s">
        <v>162</v>
      </c>
      <c r="C70" s="18">
        <v>6504379.6699999999</v>
      </c>
      <c r="D70" s="18">
        <v>635122.25</v>
      </c>
      <c r="E70" s="18">
        <v>2798961.42</v>
      </c>
    </row>
    <row r="71" spans="1:9" x14ac:dyDescent="0.2">
      <c r="A71" s="16">
        <v>1247</v>
      </c>
      <c r="B71" s="14" t="s">
        <v>163</v>
      </c>
      <c r="C71" s="18">
        <v>5476.47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562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1208370.72</v>
      </c>
      <c r="D76" s="18">
        <f>SUM(D77:D81)</f>
        <v>86644.420000000013</v>
      </c>
      <c r="E76" s="18">
        <f>SUM(E77:E81)</f>
        <v>275840.32</v>
      </c>
    </row>
    <row r="77" spans="1:9" x14ac:dyDescent="0.2">
      <c r="A77" s="16">
        <v>1251</v>
      </c>
      <c r="B77" s="14" t="s">
        <v>167</v>
      </c>
      <c r="C77" s="18">
        <v>368893</v>
      </c>
      <c r="D77" s="18">
        <v>47599.3</v>
      </c>
      <c r="E77" s="18">
        <v>234029.6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839477.72</v>
      </c>
      <c r="D80" s="18">
        <v>39045.120000000003</v>
      </c>
      <c r="E80" s="18">
        <v>41810.720000000001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563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582</v>
      </c>
    </row>
    <row r="110" spans="1:8" x14ac:dyDescent="0.2">
      <c r="A110" s="16">
        <v>2110</v>
      </c>
      <c r="B110" s="14" t="s">
        <v>188</v>
      </c>
      <c r="C110" s="18">
        <f>SUM(C111:C119)</f>
        <v>1343947.05</v>
      </c>
      <c r="D110" s="18">
        <f>SUM(D111:D119)</f>
        <v>1343947.05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864976.89</v>
      </c>
      <c r="D117" s="18">
        <f t="shared" si="1"/>
        <v>864976.89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478970.16</v>
      </c>
      <c r="D119" s="18">
        <f t="shared" si="1"/>
        <v>478970.16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564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565</v>
      </c>
      <c r="C144" s="18">
        <f>SUM(C145:C147)</f>
        <v>0</v>
      </c>
    </row>
    <row r="145" spans="1:5" x14ac:dyDescent="0.2">
      <c r="A145" s="16">
        <v>2151</v>
      </c>
      <c r="B145" s="14" t="s">
        <v>566</v>
      </c>
      <c r="C145" s="18">
        <v>0</v>
      </c>
    </row>
    <row r="146" spans="1:5" x14ac:dyDescent="0.2">
      <c r="A146" s="16">
        <v>2152</v>
      </c>
      <c r="B146" s="14" t="s">
        <v>567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568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569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570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571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572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573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574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575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576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577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578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579</v>
      </c>
      <c r="C167" s="130">
        <f>SUM(C168:C170)</f>
        <v>0.27</v>
      </c>
      <c r="D167" s="129"/>
      <c r="E167" s="129"/>
    </row>
    <row r="168" spans="1:5" x14ac:dyDescent="0.2">
      <c r="A168" s="128">
        <v>2191</v>
      </c>
      <c r="B168" s="129" t="s">
        <v>580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581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0.27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516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23" sqref="B23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899999999999999" customHeight="1" x14ac:dyDescent="0.2">
      <c r="A2" s="172" t="s">
        <v>502</v>
      </c>
      <c r="B2" s="172"/>
      <c r="C2" s="172"/>
      <c r="D2" s="21" t="s">
        <v>498</v>
      </c>
      <c r="E2" s="22" t="s">
        <v>603</v>
      </c>
    </row>
    <row r="3" spans="1:5" ht="18.899999999999999" customHeight="1" x14ac:dyDescent="0.2">
      <c r="A3" s="172" t="s">
        <v>599</v>
      </c>
      <c r="B3" s="172"/>
      <c r="C3" s="172"/>
      <c r="D3" s="21" t="s">
        <v>499</v>
      </c>
      <c r="E3" s="22">
        <v>4</v>
      </c>
    </row>
    <row r="4" spans="1:5" ht="18.899999999999999" customHeight="1" x14ac:dyDescent="0.2">
      <c r="A4" s="172" t="s">
        <v>514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772472641.58000004</v>
      </c>
    </row>
    <row r="10" spans="1:5" x14ac:dyDescent="0.2">
      <c r="A10" s="27">
        <v>3120</v>
      </c>
      <c r="B10" s="23" t="s">
        <v>383</v>
      </c>
      <c r="C10" s="28">
        <v>1891413.45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-9859248.3900000006</v>
      </c>
    </row>
    <row r="16" spans="1:5" x14ac:dyDescent="0.2">
      <c r="A16" s="27">
        <v>3220</v>
      </c>
      <c r="B16" s="23" t="s">
        <v>387</v>
      </c>
      <c r="C16" s="28">
        <v>-7198527.0300000003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="130" zoomScaleNormal="130" workbookViewId="0">
      <selection activeCell="E2" sqref="E2:E3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899999999999999" customHeight="1" x14ac:dyDescent="0.3">
      <c r="A2" s="172" t="s">
        <v>503</v>
      </c>
      <c r="B2" s="172"/>
      <c r="C2" s="172"/>
      <c r="D2" s="21" t="s">
        <v>498</v>
      </c>
      <c r="E2" s="22" t="s">
        <v>603</v>
      </c>
    </row>
    <row r="3" spans="1:5" s="29" customFormat="1" ht="18.899999999999999" customHeight="1" x14ac:dyDescent="0.3">
      <c r="A3" s="172" t="s">
        <v>599</v>
      </c>
      <c r="B3" s="172"/>
      <c r="C3" s="172"/>
      <c r="D3" s="21" t="s">
        <v>499</v>
      </c>
      <c r="E3" s="22">
        <v>4</v>
      </c>
    </row>
    <row r="4" spans="1:5" s="29" customFormat="1" ht="18.899999999999999" customHeight="1" x14ac:dyDescent="0.3">
      <c r="A4" s="172" t="s">
        <v>514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588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434124410.13999999</v>
      </c>
      <c r="D10" s="28">
        <v>42882045.530000001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517</v>
      </c>
      <c r="C16" s="84">
        <f>SUM(C9:C15)</f>
        <v>434124410.13999999</v>
      </c>
      <c r="D16" s="84">
        <f>SUM(D9:D15)</f>
        <v>42882045.530000001</v>
      </c>
    </row>
    <row r="19" spans="1:4" x14ac:dyDescent="0.2">
      <c r="A19" s="25" t="s">
        <v>589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20556311.600000001</v>
      </c>
      <c r="D21" s="84">
        <f>SUM(D22:D28)</f>
        <v>31951296.960000001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992370.1</v>
      </c>
    </row>
    <row r="27" spans="1:4" x14ac:dyDescent="0.2">
      <c r="A27" s="27">
        <v>1236</v>
      </c>
      <c r="B27" s="23" t="s">
        <v>154</v>
      </c>
      <c r="C27" s="28">
        <v>20556311.600000001</v>
      </c>
      <c r="D27" s="28">
        <v>30958926.859999999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7658692.8599999994</v>
      </c>
      <c r="D29" s="84">
        <f>SUM(D30:D37)</f>
        <v>9412720.9900000002</v>
      </c>
    </row>
    <row r="30" spans="1:4" x14ac:dyDescent="0.2">
      <c r="A30" s="27">
        <v>1241</v>
      </c>
      <c r="B30" s="23" t="s">
        <v>157</v>
      </c>
      <c r="C30" s="28">
        <v>1599804.64</v>
      </c>
      <c r="D30" s="28">
        <v>1105486.33</v>
      </c>
    </row>
    <row r="31" spans="1:4" x14ac:dyDescent="0.2">
      <c r="A31" s="27">
        <v>1242</v>
      </c>
      <c r="B31" s="23" t="s">
        <v>158</v>
      </c>
      <c r="C31" s="28">
        <v>192548.49</v>
      </c>
      <c r="D31" s="28">
        <v>1519392.71</v>
      </c>
    </row>
    <row r="32" spans="1:4" x14ac:dyDescent="0.2">
      <c r="A32" s="27">
        <v>1243</v>
      </c>
      <c r="B32" s="23" t="s">
        <v>159</v>
      </c>
      <c r="C32" s="28">
        <v>657737.81999999995</v>
      </c>
      <c r="D32" s="28">
        <v>303497.86</v>
      </c>
    </row>
    <row r="33" spans="1:5" x14ac:dyDescent="0.2">
      <c r="A33" s="27">
        <v>1244</v>
      </c>
      <c r="B33" s="23" t="s">
        <v>160</v>
      </c>
      <c r="C33" s="28">
        <v>4188086</v>
      </c>
      <c r="D33" s="28">
        <v>6343945</v>
      </c>
    </row>
    <row r="34" spans="1:5" x14ac:dyDescent="0.2">
      <c r="A34" s="27">
        <v>1245</v>
      </c>
      <c r="B34" s="23" t="s">
        <v>161</v>
      </c>
      <c r="C34" s="28">
        <v>904826.11</v>
      </c>
      <c r="D34" s="28">
        <v>82399.09</v>
      </c>
    </row>
    <row r="35" spans="1:5" x14ac:dyDescent="0.2">
      <c r="A35" s="27">
        <v>1246</v>
      </c>
      <c r="B35" s="23" t="s">
        <v>162</v>
      </c>
      <c r="C35" s="28">
        <v>115689.8</v>
      </c>
      <c r="D35" s="28">
        <v>58000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673543</v>
      </c>
      <c r="D38" s="133">
        <f>SUM(D39:D43)</f>
        <v>165934.72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673543</v>
      </c>
      <c r="D42" s="136">
        <v>165934.72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518</v>
      </c>
      <c r="C44" s="84">
        <f>C21+C29+C38</f>
        <v>28888547.460000001</v>
      </c>
      <c r="D44" s="84">
        <f>D21+D29+D38</f>
        <v>41529952.670000002</v>
      </c>
    </row>
    <row r="46" spans="1:5" x14ac:dyDescent="0.2">
      <c r="A46" s="25" t="s">
        <v>590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519</v>
      </c>
      <c r="C48" s="84">
        <v>-9859248.3900000006</v>
      </c>
      <c r="D48" s="84">
        <v>-1472149.12</v>
      </c>
    </row>
    <row r="49" spans="1:4" x14ac:dyDescent="0.2">
      <c r="A49" s="27"/>
      <c r="B49" s="85" t="s">
        <v>508</v>
      </c>
      <c r="C49" s="84">
        <f>C54+C66+C94+C97+C50</f>
        <v>11693805.380000001</v>
      </c>
      <c r="D49" s="84">
        <f>D54+D66+D94+D97+D50</f>
        <v>14300413.75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538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509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510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511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512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512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513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11693805.380000001</v>
      </c>
      <c r="D66" s="84">
        <f>D67+D76+D79+D85</f>
        <v>14300413.75</v>
      </c>
    </row>
    <row r="67" spans="1:4" x14ac:dyDescent="0.2">
      <c r="A67" s="27">
        <v>5510</v>
      </c>
      <c r="B67" s="23" t="s">
        <v>357</v>
      </c>
      <c r="C67" s="28">
        <f>SUM(C68:C75)</f>
        <v>11693800.960000001</v>
      </c>
      <c r="D67" s="28">
        <f>SUM(D68:D75)</f>
        <v>14300408.470000001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3688432.43</v>
      </c>
      <c r="D70" s="28">
        <v>3652290.12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7597077.2000000002</v>
      </c>
      <c r="D72" s="28">
        <v>10518519.16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86644.42</v>
      </c>
      <c r="D74" s="28">
        <v>50364.9</v>
      </c>
    </row>
    <row r="75" spans="1:4" x14ac:dyDescent="0.2">
      <c r="A75" s="27">
        <v>5518</v>
      </c>
      <c r="B75" s="23" t="s">
        <v>41</v>
      </c>
      <c r="C75" s="28">
        <v>321646.90999999997</v>
      </c>
      <c r="D75" s="28">
        <v>79234.289999999994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4.42</v>
      </c>
      <c r="D85" s="28">
        <f>SUM(D86:D93)</f>
        <v>5.28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4.42</v>
      </c>
      <c r="D93" s="28">
        <v>5.28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520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521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522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523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524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525</v>
      </c>
      <c r="C102" s="28">
        <v>0</v>
      </c>
      <c r="D102" s="28">
        <v>0</v>
      </c>
    </row>
    <row r="103" spans="1:4" x14ac:dyDescent="0.2">
      <c r="A103" s="27"/>
      <c r="B103" s="85" t="s">
        <v>526</v>
      </c>
      <c r="C103" s="84">
        <f>+C104</f>
        <v>590523332.66999996</v>
      </c>
      <c r="D103" s="84">
        <f>+D104</f>
        <v>29983325.969999999</v>
      </c>
    </row>
    <row r="104" spans="1:4" x14ac:dyDescent="0.2">
      <c r="A104" s="100">
        <v>3100</v>
      </c>
      <c r="B104" s="106" t="s">
        <v>539</v>
      </c>
      <c r="C104" s="107">
        <f>SUM(C105:C108)</f>
        <v>590523332.66999996</v>
      </c>
      <c r="D104" s="107">
        <f>SUM(D105:D108)</f>
        <v>29983325.969999999</v>
      </c>
    </row>
    <row r="105" spans="1:4" x14ac:dyDescent="0.2">
      <c r="A105" s="103"/>
      <c r="B105" s="108" t="s">
        <v>540</v>
      </c>
      <c r="C105" s="109">
        <v>586237191.11000001</v>
      </c>
      <c r="D105" s="109">
        <v>23735073.969999999</v>
      </c>
    </row>
    <row r="106" spans="1:4" x14ac:dyDescent="0.2">
      <c r="A106" s="103"/>
      <c r="B106" s="108" t="s">
        <v>541</v>
      </c>
      <c r="C106" s="109">
        <v>0</v>
      </c>
      <c r="D106" s="109">
        <v>0</v>
      </c>
    </row>
    <row r="107" spans="1:4" x14ac:dyDescent="0.2">
      <c r="A107" s="103"/>
      <c r="B107" s="108" t="s">
        <v>542</v>
      </c>
      <c r="C107" s="109">
        <v>0</v>
      </c>
      <c r="D107" s="109">
        <v>0</v>
      </c>
    </row>
    <row r="108" spans="1:4" x14ac:dyDescent="0.2">
      <c r="A108" s="103"/>
      <c r="B108" s="108" t="s">
        <v>543</v>
      </c>
      <c r="C108" s="109">
        <v>4286141.5599999996</v>
      </c>
      <c r="D108" s="109">
        <v>6248252</v>
      </c>
    </row>
    <row r="109" spans="1:4" x14ac:dyDescent="0.2">
      <c r="A109" s="103"/>
      <c r="B109" s="110" t="s">
        <v>544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545</v>
      </c>
      <c r="C111" s="109">
        <v>0</v>
      </c>
      <c r="D111" s="109">
        <v>0</v>
      </c>
    </row>
    <row r="112" spans="1:4" x14ac:dyDescent="0.2">
      <c r="A112" s="103"/>
      <c r="B112" s="110" t="s">
        <v>546</v>
      </c>
      <c r="C112" s="102">
        <f>+C113+C135</f>
        <v>2100007.09</v>
      </c>
      <c r="D112" s="102">
        <f>+D113+D135</f>
        <v>4831006.6900000004</v>
      </c>
    </row>
    <row r="113" spans="1:4" x14ac:dyDescent="0.2">
      <c r="A113" s="100">
        <v>4300</v>
      </c>
      <c r="B113" s="106" t="s">
        <v>594</v>
      </c>
      <c r="C113" s="107">
        <f>C127+C114+C117+C123+C125</f>
        <v>7.09</v>
      </c>
      <c r="D113" s="111">
        <f>D127+D114+D117+D123+D125</f>
        <v>6.69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7.09</v>
      </c>
      <c r="D127" s="141">
        <f>SUM(D128:D134)</f>
        <v>6.69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7.09</v>
      </c>
      <c r="D134" s="109">
        <v>6.69</v>
      </c>
    </row>
    <row r="135" spans="1:4" x14ac:dyDescent="0.2">
      <c r="A135" s="34">
        <v>1120</v>
      </c>
      <c r="B135" s="88" t="s">
        <v>527</v>
      </c>
      <c r="C135" s="84">
        <f>SUM(C136:C144)</f>
        <v>2100000</v>
      </c>
      <c r="D135" s="84">
        <f>SUM(D136:D144)</f>
        <v>4831000</v>
      </c>
    </row>
    <row r="136" spans="1:4" x14ac:dyDescent="0.2">
      <c r="A136" s="27">
        <v>1124</v>
      </c>
      <c r="B136" s="89" t="s">
        <v>528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529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530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531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532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533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534</v>
      </c>
      <c r="C142" s="28">
        <v>2100000</v>
      </c>
      <c r="D142" s="28">
        <v>4831000</v>
      </c>
    </row>
    <row r="143" spans="1:4" x14ac:dyDescent="0.2">
      <c r="A143" s="27">
        <v>1122</v>
      </c>
      <c r="B143" s="89" t="s">
        <v>535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536</v>
      </c>
      <c r="C144" s="28">
        <v>0</v>
      </c>
      <c r="D144" s="28">
        <v>0</v>
      </c>
    </row>
    <row r="145" spans="1:4" x14ac:dyDescent="0.2">
      <c r="A145" s="27"/>
      <c r="B145" s="91" t="s">
        <v>537</v>
      </c>
      <c r="C145" s="84">
        <f>C48+C49+C103-C109-C112</f>
        <v>590257882.56999993</v>
      </c>
      <c r="D145" s="84">
        <f>D48+D49+D103-D109-D112</f>
        <v>37980583.909999996</v>
      </c>
    </row>
    <row r="147" spans="1:4" x14ac:dyDescent="0.2">
      <c r="B147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7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workbookViewId="0">
      <selection activeCell="B27" sqref="B27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3" t="s">
        <v>601</v>
      </c>
      <c r="B1" s="174"/>
      <c r="C1" s="175"/>
    </row>
    <row r="2" spans="1:3" s="30" customFormat="1" ht="18" customHeight="1" x14ac:dyDescent="0.3">
      <c r="A2" s="176" t="s">
        <v>504</v>
      </c>
      <c r="B2" s="177"/>
      <c r="C2" s="178"/>
    </row>
    <row r="3" spans="1:3" s="30" customFormat="1" ht="18" customHeight="1" x14ac:dyDescent="0.3">
      <c r="A3" s="176" t="s">
        <v>599</v>
      </c>
      <c r="B3" s="177"/>
      <c r="C3" s="178"/>
    </row>
    <row r="4" spans="1:3" s="32" customFormat="1" ht="18" customHeight="1" x14ac:dyDescent="0.2">
      <c r="A4" s="179" t="s">
        <v>505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639578423.14999998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7.09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7.09</v>
      </c>
    </row>
    <row r="15" spans="1:3" x14ac:dyDescent="0.2">
      <c r="A15" s="48"/>
      <c r="B15" s="55"/>
      <c r="C15" s="56"/>
    </row>
    <row r="16" spans="1:3" x14ac:dyDescent="0.2">
      <c r="A16" s="57" t="s">
        <v>596</v>
      </c>
      <c r="B16" s="49"/>
      <c r="C16" s="93">
        <f>SUM(C17:C19)</f>
        <v>590523332.66999996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590523332.66999996</v>
      </c>
    </row>
    <row r="20" spans="1:3" x14ac:dyDescent="0.2">
      <c r="A20" s="48"/>
      <c r="B20" s="60"/>
      <c r="C20" s="61"/>
    </row>
    <row r="21" spans="1:3" x14ac:dyDescent="0.2">
      <c r="A21" s="62" t="s">
        <v>547</v>
      </c>
      <c r="B21" s="62"/>
      <c r="C21" s="92">
        <f>C6+C8-C16</f>
        <v>49055097.570000052</v>
      </c>
    </row>
    <row r="23" spans="1:3" x14ac:dyDescent="0.2">
      <c r="B23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94" fitToHeight="0"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showGridLines="0" view="pageBreakPreview" zoomScale="60" zoomScaleNormal="60" workbookViewId="0">
      <selection activeCell="G46" sqref="G46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4" t="s">
        <v>601</v>
      </c>
      <c r="B1" s="185"/>
      <c r="C1" s="186"/>
    </row>
    <row r="2" spans="1:3" s="33" customFormat="1" ht="18.899999999999999" customHeight="1" x14ac:dyDescent="0.3">
      <c r="A2" s="187" t="s">
        <v>506</v>
      </c>
      <c r="B2" s="188"/>
      <c r="C2" s="189"/>
    </row>
    <row r="3" spans="1:3" s="33" customFormat="1" ht="18.899999999999999" customHeight="1" x14ac:dyDescent="0.3">
      <c r="A3" s="187" t="s">
        <v>599</v>
      </c>
      <c r="B3" s="188"/>
      <c r="C3" s="189"/>
    </row>
    <row r="4" spans="1:3" x14ac:dyDescent="0.2">
      <c r="A4" s="179" t="s">
        <v>505</v>
      </c>
      <c r="B4" s="180"/>
      <c r="C4" s="181"/>
    </row>
    <row r="5" spans="1:3" ht="22.2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76109088.040000007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28888547.460000001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1599804.64</v>
      </c>
    </row>
    <row r="12" spans="1:3" x14ac:dyDescent="0.2">
      <c r="A12" s="78">
        <v>2.4</v>
      </c>
      <c r="B12" s="65" t="s">
        <v>158</v>
      </c>
      <c r="C12" s="97">
        <v>192548.49</v>
      </c>
    </row>
    <row r="13" spans="1:3" x14ac:dyDescent="0.2">
      <c r="A13" s="78">
        <v>2.5</v>
      </c>
      <c r="B13" s="65" t="s">
        <v>159</v>
      </c>
      <c r="C13" s="97">
        <v>657737.81999999995</v>
      </c>
    </row>
    <row r="14" spans="1:3" x14ac:dyDescent="0.2">
      <c r="A14" s="78">
        <v>2.6</v>
      </c>
      <c r="B14" s="65" t="s">
        <v>160</v>
      </c>
      <c r="C14" s="97">
        <v>4188086</v>
      </c>
    </row>
    <row r="15" spans="1:3" x14ac:dyDescent="0.2">
      <c r="A15" s="78">
        <v>2.7</v>
      </c>
      <c r="B15" s="65" t="s">
        <v>161</v>
      </c>
      <c r="C15" s="97">
        <v>904826.11</v>
      </c>
    </row>
    <row r="16" spans="1:3" x14ac:dyDescent="0.2">
      <c r="A16" s="78">
        <v>2.8</v>
      </c>
      <c r="B16" s="65" t="s">
        <v>162</v>
      </c>
      <c r="C16" s="97">
        <v>115689.8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673543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20556311.600000001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11693805.380000001</v>
      </c>
    </row>
    <row r="32" spans="1:3" x14ac:dyDescent="0.2">
      <c r="A32" s="78" t="s">
        <v>469</v>
      </c>
      <c r="B32" s="65" t="s">
        <v>357</v>
      </c>
      <c r="C32" s="97">
        <v>11693800.960000001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4.42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549</v>
      </c>
      <c r="B37" s="65" t="s">
        <v>597</v>
      </c>
      <c r="C37" s="97">
        <v>0</v>
      </c>
    </row>
    <row r="38" spans="1:3" x14ac:dyDescent="0.2">
      <c r="A38" s="78" t="s">
        <v>550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548</v>
      </c>
      <c r="B40" s="47"/>
      <c r="C40" s="92">
        <f>C6-C8+C31</f>
        <v>58914345.960000008</v>
      </c>
    </row>
    <row r="42" spans="1:3" x14ac:dyDescent="0.2">
      <c r="B42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69" orientation="portrait" r:id="rId1"/>
  <rowBreaks count="1" manualBreakCount="1">
    <brk id="54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view="pageBreakPreview" zoomScale="50" zoomScaleNormal="100" zoomScaleSheetLayoutView="50" workbookViewId="0">
      <selection activeCell="G37" sqref="G37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2" t="s">
        <v>601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899999999999999" customHeight="1" x14ac:dyDescent="0.2">
      <c r="A2" s="172" t="s">
        <v>507</v>
      </c>
      <c r="B2" s="193"/>
      <c r="C2" s="193"/>
      <c r="D2" s="193"/>
      <c r="E2" s="193"/>
      <c r="F2" s="193"/>
      <c r="G2" s="21" t="s">
        <v>498</v>
      </c>
      <c r="H2" s="22" t="s">
        <v>603</v>
      </c>
    </row>
    <row r="3" spans="1:10" ht="18.899999999999999" customHeight="1" x14ac:dyDescent="0.2">
      <c r="A3" s="194" t="s">
        <v>599</v>
      </c>
      <c r="B3" s="195"/>
      <c r="C3" s="195"/>
      <c r="D3" s="195"/>
      <c r="E3" s="195"/>
      <c r="F3" s="195"/>
      <c r="G3" s="21" t="s">
        <v>499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60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551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50340884.670000002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-39189932.299999997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628427470.77999997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-2100000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-637478423.14999998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552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-50340884.670000002</v>
      </c>
    </row>
    <row r="51" spans="1:3" x14ac:dyDescent="0.2">
      <c r="A51" s="23">
        <v>8220</v>
      </c>
      <c r="B51" s="112" t="s">
        <v>46</v>
      </c>
      <c r="C51" s="114">
        <v>12508000.82</v>
      </c>
    </row>
    <row r="52" spans="1:3" x14ac:dyDescent="0.2">
      <c r="A52" s="23">
        <v>8230</v>
      </c>
      <c r="B52" s="112" t="s">
        <v>598</v>
      </c>
      <c r="C52" s="114">
        <v>-628427470.77999997</v>
      </c>
    </row>
    <row r="53" spans="1:3" x14ac:dyDescent="0.2">
      <c r="A53" s="23">
        <v>8240</v>
      </c>
      <c r="B53" s="112" t="s">
        <v>45</v>
      </c>
      <c r="C53" s="114">
        <v>590151266.59000003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76109088.040000007</v>
      </c>
    </row>
    <row r="58" spans="1:3" x14ac:dyDescent="0.2">
      <c r="B58" s="14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25" right="0.25" top="0.75" bottom="0.75" header="0.3" footer="0.3"/>
  <pageSetup scale="54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Lupita</cp:lastModifiedBy>
  <cp:lastPrinted>2025-01-28T17:43:01Z</cp:lastPrinted>
  <dcterms:created xsi:type="dcterms:W3CDTF">2012-12-11T20:36:24Z</dcterms:created>
  <dcterms:modified xsi:type="dcterms:W3CDTF">2025-01-28T19:14:11Z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