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xr:revisionPtr revIDLastSave="0" documentId="13_ncr:1_{D83B4A99-10E9-4470-A90D-7B3466B964FB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4">EFE!$A$1:$F$161</definedName>
    <definedName name="_xlnm.Print_Area" localSheetId="2">ESF!$A$1:$J$183</definedName>
    <definedName name="_xlnm.Print_Area" localSheetId="7">Memoria!$A$1:$K$71</definedName>
    <definedName name="_xlnm.Print_Area" localSheetId="3">VHP!$A$1:$F$43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<sst xmlns="http://schemas.openxmlformats.org/spreadsheetml/2006/main" count="859" uniqueCount="603">
  <si>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</si>
  <si>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</si>
  <si>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</si>
  <si>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</si>
  <si>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</si>
  <si>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</si>
  <si>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</si>
  <si>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</si>
  <si>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</si>
  <si>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</si>
  <si>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</si>
  <si>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</si>
  <si>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</si>
  <si>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</si>
  <si>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</si>
  <si>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</si>
  <si>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</si>
  <si>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</si>
  <si>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</si>
  <si>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</si>
  <si>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</si>
  <si>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</si>
  <si>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</si>
  <si>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</si>
  <si>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</si>
  <si>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</si>
  <si>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</si>
  <si>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</si>
  <si>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</si>
  <si>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</si>
  <si>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</si>
  <si>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</si>
  <si>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</si>
  <si>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</si>
  <si>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</si>
  <si>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</si>
  <si>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</si>
  <si>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</si>
  <si>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</si>
  <si>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</si>
  <si>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</si>
  <si>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</si>
  <si>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</si>
  <si>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</si>
  <si>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</si>
  <si>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</si>
  <si>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</si>
  <si>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</si>
  <si>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</si>
  <si>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</si>
  <si>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</si>
  <si>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</si>
  <si>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</si>
  <si>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</si>
  <si>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</si>
  <si>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</si>
  <si>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</si>
  <si>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</si>
  <si>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</si>
  <si>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</si>
  <si>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</si>
  <si>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</si>
  <si>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</si>
  <si>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</si>
  <si>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</si>
  <si>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</si>
  <si>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</si>
  <si>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</si>
  <si>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</si>
  <si>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</si>
  <si>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</si>
  <si>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</si>
  <si>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</si>
  <si>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</si>
  <si>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</si>
  <si>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</si>
  <si>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</si>
  <si>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</si>
  <si>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</si>
  <si>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</si>
  <si>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</si>
  <si>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</si>
  <si>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</si>
  <si>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</si>
  <si>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</si>
  <si>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</si>
  <si>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</si>
  <si>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</si>
  <si>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</si>
  <si>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</si>
  <si>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</si>
  <si>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</si>
  <si>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</si>
  <si>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</si>
  <si>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</si>
  <si>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</si>
  <si>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</si>
  <si>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</si>
  <si>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</si>
  <si>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</si>
  <si>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</si>
  <si>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</si>
  <si>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</si>
  <si>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</si>
  <si>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</si>
  <si>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</si>
  <si>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</si>
  <si>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</si>
  <si>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</si>
  <si>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</si>
  <si>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</si>
  <si>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</si>
  <si>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</si>
  <si>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</si>
  <si>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</si>
  <si>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</si>
  <si>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</si>
  <si>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</si>
  <si>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</si>
  <si>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</si>
  <si>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</si>
  <si>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</si>
  <si>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</si>
  <si>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</si>
  <si>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</si>
  <si>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</si>
  <si>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</si>
  <si>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</si>
  <si>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</si>
  <si>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</si>
  <si>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</si>
  <si>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</si>
  <si>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</si>
  <si>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</si>
  <si>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</si>
  <si>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</si>
  <si>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</si>
  <si>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</si>
  <si>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</si>
  <si>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</si>
  <si>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</si>
  <si>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</si>
  <si>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</si>
  <si>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</si>
  <si>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</si>
  <si>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</si>
  <si>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</si>
  <si>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</si>
  <si>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</si>
  <si>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</si>
  <si>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</si>
  <si>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</si>
  <si>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</si>
  <si>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</si>
  <si>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</si>
  <si>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</si>
  <si>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</si>
  <si>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</si>
  <si>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</si>
  <si>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</si>
  <si>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</si>
  <si>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</si>
  <si>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</si>
  <si>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</si>
  <si>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</si>
  <si>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</si>
  <si>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</si>
  <si>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</si>
  <si>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</si>
  <si>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</si>
  <si>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</si>
  <si>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</si>
  <si>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</si>
  <si>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</si>
  <si>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</si>
  <si>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</si>
  <si>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</si>
  <si>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</si>
  <si>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</si>
  <si>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</si>
  <si>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</si>
  <si>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</si>
  <si>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</si>
  <si>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</si>
  <si>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</si>
  <si>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</si>
  <si>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</si>
  <si>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</si>
  <si>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</si>
  <si>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</si>
  <si>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</si>
  <si>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</si>
  <si>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</si>
  <si>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</si>
  <si>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</si>
  <si>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</si>
  <si>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</si>
  <si>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</si>
  <si>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</si>
  <si>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</si>
  <si>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</si>
  <si>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</si>
  <si>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</si>
  <si>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</si>
  <si>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</si>
  <si>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</si>
  <si>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</si>
  <si>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</si>
  <si>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</si>
  <si>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</si>
  <si>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</si>
  <si>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</si>
  <si>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</si>
  <si>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</si>
  <si>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</si>
  <si>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</si>
  <si>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</si>
  <si>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</si>
  <si>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</si>
  <si>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</si>
  <si>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</si>
  <si>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</si>
  <si>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</si>
  <si>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</si>
  <si>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</si>
  <si>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</si>
  <si>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</si>
  <si>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</si>
  <si>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</si>
  <si>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</si>
  <si>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</si>
  <si>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</si>
  <si>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</si>
  <si>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</si>
  <si>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</si>
  <si>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</si>
  <si>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</si>
  <si>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</si>
  <si>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</si>
  <si>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</si>
  <si>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</si>
  <si>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</si>
  <si>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</si>
  <si>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</si>
  <si>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</si>
  <si>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</si>
  <si>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</si>
  <si>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</si>
  <si>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</si>
  <si>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</si>
  <si>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</si>
  <si>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</si>
  <si>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</si>
  <si>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</si>
  <si>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</si>
  <si>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</si>
  <si>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</si>
  <si>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</si>
  <si>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</si>
  <si>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</si>
  <si>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</si>
  <si>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</si>
  <si>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</si>
  <si>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</si>
  <si>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</si>
  <si>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</si>
  <si>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</si>
  <si>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</si>
  <si>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</si>
  <si>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</si>
  <si>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</si>
  <si>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</si>
  <si>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</si>
  <si>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</si>
  <si>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</si>
  <si>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</si>
  <si>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</si>
  <si>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</si>
  <si>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</si>
  <si>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</si>
  <si>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</si>
  <si>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</si>
  <si>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</si>
  <si>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</si>
  <si>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</si>
  <si>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</si>
  <si>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</si>
  <si>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</si>
  <si>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</si>
  <si>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</si>
  <si>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</si>
  <si>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</si>
  <si>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</si>
  <si>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</si>
  <si>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</si>
  <si>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</si>
  <si>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</si>
  <si>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</si>
  <si>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</si>
  <si>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</si>
  <si>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</si>
  <si>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</si>
  <si>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</si>
  <si>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</si>
  <si>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</si>
  <si>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</si>
  <si>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</si>
  <si>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</si>
  <si>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</si>
  <si>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</si>
  <si>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</si>
  <si>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</si>
  <si>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</si>
  <si>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</si>
  <si>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</si>
  <si>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</si>
  <si>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</si>
  <si>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</si>
  <si>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</si>
  <si>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</si>
  <si>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</si>
  <si>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</si>
  <si>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</si>
  <si>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</si>
  <si>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</si>
  <si>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</si>
  <si>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</si>
  <si>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</si>
  <si>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</si>
  <si>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</si>
  <si>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</si>
  <si>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</si>
  <si>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</si>
  <si>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</si>
  <si>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</si>
  <si>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</si>
  <si>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</si>
  <si>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</si>
  <si>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</si>
  <si>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</si>
  <si>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</si>
  <si>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</si>
  <si>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</si>
  <si>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</si>
  <si>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</si>
  <si>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</si>
  <si>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</si>
  <si>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</si>
  <si>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</si>
  <si>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</si>
  <si>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</si>
  <si>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</si>
  <si>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</si>
  <si>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</si>
  <si>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</si>
  <si>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</si>
  <si>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</si>
  <si>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</si>
  <si>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</si>
  <si>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</si>
  <si>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</si>
  <si>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</si>
  <si>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</si>
  <si>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</si>
  <si>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</si>
  <si>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</si>
  <si>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</si>
  <si>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</si>
  <si>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</si>
  <si>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</si>
  <si>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</si>
  <si>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</si>
  <si>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</si>
  <si>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</si>
  <si>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</si>
  <si>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</si>
  <si>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</si>
  <si>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</si>
  <si>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</si>
  <si>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</si>
  <si>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</si>
  <si>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</si>
  <si>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</si>
  <si>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</si>
  <si>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</si>
  <si>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</si>
  <si>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</si>
  <si>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</si>
  <si>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</si>
  <si>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</si>
  <si>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</si>
  <si>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</si>
  <si>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</si>
  <si>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</si>
  <si>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</si>
  <si>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</si>
  <si>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</si>
  <si>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</si>
  <si>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</si>
  <si>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</si>
  <si>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</si>
  <si>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</si>
  <si>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</si>
  <si>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</si>
  <si>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</si>
  <si>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</si>
  <si>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</si>
  <si>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</si>
  <si>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</si>
  <si>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</si>
  <si>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</si>
  <si>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</si>
  <si>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</si>
  <si>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</si>
  <si>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</si>
  <si>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</si>
  <si>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</si>
  <si>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</si>
  <si>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</si>
  <si>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</si>
  <si>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</si>
  <si>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</si>
  <si>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</si>
  <si>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</si>
  <si>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</si>
  <si>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</si>
  <si>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</si>
  <si>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</si>
  <si>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</si>
  <si>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</si>
  <si>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</si>
  <si>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</si>
  <si>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</si>
  <si>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</si>
  <si>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</si>
  <si>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</si>
  <si>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</si>
  <si>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</si>
  <si>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</si>
  <si>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</si>
  <si>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</si>
  <si>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</si>
  <si>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</si>
  <si>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</si>
  <si>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</si>
  <si>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</si>
  <si>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</si>
  <si>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</si>
  <si>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</si>
  <si>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</si>
  <si>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</si>
  <si>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</si>
  <si>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</si>
  <si>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</si>
  <si>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</si>
  <si>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</si>
  <si>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</si>
  <si>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</si>
  <si>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</si>
  <si>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</si>
  <si>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</si>
  <si>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</si>
  <si>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</si>
  <si>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</si>
  <si>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</si>
  <si>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</si>
  <si>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</si>
  <si>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</si>
  <si>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</si>
  <si>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</si>
  <si>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</si>
  <si>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</si>
  <si>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</si>
  <si>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</si>
  <si>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</si>
  <si>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</si>
  <si>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</si>
  <si>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</si>
  <si>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</si>
  <si>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</si>
  <si>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</si>
  <si>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</si>
  <si>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</si>
  <si>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</si>
  <si>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</si>
  <si>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</si>
  <si>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</si>
  <si>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</si>
  <si>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</si>
  <si>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</si>
  <si>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</si>
  <si>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</si>
  <si>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</si>
  <si>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</si>
  <si>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</si>
  <si>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</si>
  <si>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</si>
  <si>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</si>
  <si>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</si>
  <si>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</si>
  <si>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</si>
  <si>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</si>
  <si>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</si>
  <si>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</si>
  <si>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</si>
  <si>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</si>
  <si>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</si>
  <si>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</si>
  <si>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</si>
  <si>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</si>
  <si>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</si>
  <si>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</si>
  <si>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</si>
  <si>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</si>
  <si>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</si>
  <si>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</si>
  <si>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</si>
  <si>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</si>
  <si>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</si>
  <si>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</si>
  <si>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</si>
  <si>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</si>
  <si>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</si>
  <si>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</si>
  <si>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</si>
  <si>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</si>
  <si>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</si>
  <si>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</si>
  <si>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</si>
  <si>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</si>
  <si>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</si>
  <si>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</si>
  <si>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</si>
  <si>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</si>
  <si>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</si>
  <si>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</si>
  <si>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</si>
  <si>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</si>
  <si>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</si>
  <si>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</si>
  <si>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</si>
  <si>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</si>
  <si>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</si>
  <si>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</si>
  <si>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</si>
  <si>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</si>
  <si>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</si>
  <si>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</si>
  <si>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</si>
  <si>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</si>
  <si>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</si>
  <si>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</si>
  <si>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</si>
  <si>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</si>
  <si>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</si>
  <si>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</si>
  <si>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</si>
  <si>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</si>
  <si>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</si>
  <si>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</si>
  <si>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</si>
  <si>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</si>
  <si>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</si>
  <si>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</si>
  <si>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</si>
  <si>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</si>
  <si>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</si>
  <si>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</si>
  <si>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</si>
  <si>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</si>
  <si>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</si>
  <si>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</si>
  <si>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</si>
  <si>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</si>
  <si>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</si>
  <si>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</si>
  <si>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</si>
  <si>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</si>
  <si>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</si>
  <si>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</si>
  <si>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</si>
  <si>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</si>
  <si>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</si>
  <si>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</si>
  <si>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</si>
  <si>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</si>
  <si>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</si>
  <si>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</si>
  <si>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</si>
  <si>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</si>
  <si>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</si>
  <si>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</si>
  <si>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</si>
  <si>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</si>
  <si>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</si>
  <si>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</si>
  <si>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</si>
  <si>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</si>
  <si>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</si>
  <si>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</si>
  <si>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Del 1 de Enero al 30 de Septiembre de 2024</t>
  </si>
  <si>
    <t>INSTITUTO DE FORMACIÓN EN SEGURIDAD PÚBLICA DEL ESTADO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</si>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</sst>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8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51</xdr:row>
      <xdr:rowOff>9525</xdr:rowOff>
    </xdr:from>
    <xdr:to>
      <xdr:col>5</xdr:col>
      <xdr:colOff>714375</xdr:colOff>
      <xdr:row>58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32C132-B3A3-48C0-98AA-0216128BC06A}"/>
            </a:ext>
          </a:extLst>
        </xdr:cNvPr>
        <xdr:cNvSpPr txBox="1"/>
      </xdr:nvSpPr>
      <xdr:spPr>
        <a:xfrm>
          <a:off x="95250" y="7581900"/>
          <a:ext cx="87725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222</xdr:row>
      <xdr:rowOff>76200</xdr:rowOff>
    </xdr:from>
    <xdr:to>
      <xdr:col>4</xdr:col>
      <xdr:colOff>714375</xdr:colOff>
      <xdr:row>229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C8D359-58E2-4B3C-A6CB-1131CA8BD5F5}"/>
            </a:ext>
          </a:extLst>
        </xdr:cNvPr>
        <xdr:cNvSpPr txBox="1"/>
      </xdr:nvSpPr>
      <xdr:spPr>
        <a:xfrm>
          <a:off x="238125" y="34175700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404813</xdr:colOff>
      <xdr:row>176</xdr:row>
      <xdr:rowOff>83344</xdr:rowOff>
    </xdr:from>
    <xdr:to>
      <xdr:col>4</xdr:col>
      <xdr:colOff>1831182</xdr:colOff>
      <xdr:row>183</xdr:row>
      <xdr:rowOff>92869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7D11C8-07DA-49D7-BB2E-3BD8AFA1D3AB}"/>
            </a:ext>
          </a:extLst>
        </xdr:cNvPr>
        <xdr:cNvSpPr txBox="1"/>
      </xdr:nvSpPr>
      <xdr:spPr>
        <a:xfrm>
          <a:off x="404813" y="25610344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57150</xdr:rowOff>
    </xdr:from>
    <xdr:to>
      <xdr:col>6</xdr:col>
      <xdr:colOff>533400</xdr:colOff>
      <xdr:row>44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4450782-24A7-473F-8440-FE23D2578DC2}"/>
            </a:ext>
          </a:extLst>
        </xdr:cNvPr>
        <xdr:cNvSpPr txBox="1"/>
      </xdr:nvSpPr>
      <xdr:spPr>
        <a:xfrm>
          <a:off x="0" y="5724525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152</xdr:row>
      <xdr:rowOff>36635</xdr:rowOff>
    </xdr:from>
    <xdr:to>
      <xdr:col>5</xdr:col>
      <xdr:colOff>485775</xdr:colOff>
      <xdr:row>159</xdr:row>
      <xdr:rowOff>20516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8225862-8367-4CA5-BA93-DD9C7EC3B375}"/>
            </a:ext>
          </a:extLst>
        </xdr:cNvPr>
        <xdr:cNvSpPr txBox="1"/>
      </xdr:nvSpPr>
      <xdr:spPr>
        <a:xfrm>
          <a:off x="0" y="22691481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19050</xdr:rowOff>
    </xdr:from>
    <xdr:to>
      <xdr:col>7</xdr:col>
      <xdr:colOff>152400</xdr:colOff>
      <xdr:row>35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624225-11A3-4F27-A700-2937262F93FB}"/>
            </a:ext>
          </a:extLst>
        </xdr:cNvPr>
        <xdr:cNvSpPr txBox="1"/>
      </xdr:nvSpPr>
      <xdr:spPr>
        <a:xfrm>
          <a:off x="38100" y="4448175"/>
          <a:ext cx="87725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114300</xdr:rowOff>
    </xdr:from>
    <xdr:to>
      <xdr:col>7</xdr:col>
      <xdr:colOff>152400</xdr:colOff>
      <xdr:row>54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96BD24-1AE9-47A7-98D1-04EE7B1FA450}"/>
            </a:ext>
          </a:extLst>
        </xdr:cNvPr>
        <xdr:cNvSpPr txBox="1"/>
      </xdr:nvSpPr>
      <xdr:spPr>
        <a:xfrm>
          <a:off x="0" y="7248525"/>
          <a:ext cx="87725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62</xdr:row>
      <xdr:rowOff>114300</xdr:rowOff>
    </xdr:from>
    <xdr:to>
      <xdr:col>4</xdr:col>
      <xdr:colOff>1076325</xdr:colOff>
      <xdr:row>69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F3E330-5462-4F45-B818-4B59CF75642A}"/>
            </a:ext>
          </a:extLst>
        </xdr:cNvPr>
        <xdr:cNvSpPr txBox="1"/>
      </xdr:nvSpPr>
      <xdr:spPr>
        <a:xfrm>
          <a:off x="285750" y="9258300"/>
          <a:ext cx="8772525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A48" sqref="A4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600</v>
      </c>
      <c r="B3" s="165"/>
      <c r="C3" s="10" t="s">
        <v>496</v>
      </c>
      <c r="D3" s="118">
        <v>3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7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600</v>
      </c>
      <c r="B3" s="163"/>
      <c r="C3" s="163"/>
      <c r="D3" s="10" t="s">
        <v>499</v>
      </c>
      <c r="E3" s="19">
        <v>3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32382246.920000002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4687930.84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4687930.84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4687930.84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27693832.73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7319137.5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7319137.5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20374695.23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20374695.23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483.35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483.35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483.35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30253063.280000001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28903761.100000001</v>
      </c>
      <c r="D95" s="124">
        <f>C95/$C$94</f>
        <v>0.95539948574754707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17159540.370000001</v>
      </c>
      <c r="D96" s="124">
        <f t="shared" ref="D96:D159" si="0">C96/$C$94</f>
        <v>0.56720009511711178</v>
      </c>
      <c r="E96" s="42"/>
    </row>
    <row r="97" spans="1:5" x14ac:dyDescent="0.2">
      <c r="A97" s="44">
        <v>5111</v>
      </c>
      <c r="B97" s="42" t="s">
        <v>279</v>
      </c>
      <c r="C97" s="45">
        <v>3090652.09</v>
      </c>
      <c r="D97" s="46">
        <f t="shared" si="0"/>
        <v>0.10215997174881788</v>
      </c>
      <c r="E97" s="42"/>
    </row>
    <row r="98" spans="1:5" x14ac:dyDescent="0.2">
      <c r="A98" s="44">
        <v>5112</v>
      </c>
      <c r="B98" s="42" t="s">
        <v>280</v>
      </c>
      <c r="C98" s="45">
        <v>5396146.21</v>
      </c>
      <c r="D98" s="46">
        <f t="shared" si="0"/>
        <v>0.17836693626880881</v>
      </c>
      <c r="E98" s="42"/>
    </row>
    <row r="99" spans="1:5" x14ac:dyDescent="0.2">
      <c r="A99" s="44">
        <v>5113</v>
      </c>
      <c r="B99" s="42" t="s">
        <v>281</v>
      </c>
      <c r="C99" s="45">
        <v>2729455.99</v>
      </c>
      <c r="D99" s="46">
        <f t="shared" si="0"/>
        <v>9.0220813830922578E-2</v>
      </c>
      <c r="E99" s="42"/>
    </row>
    <row r="100" spans="1:5" x14ac:dyDescent="0.2">
      <c r="A100" s="44">
        <v>5114</v>
      </c>
      <c r="B100" s="42" t="s">
        <v>282</v>
      </c>
      <c r="C100" s="45">
        <v>1137920.1399999999</v>
      </c>
      <c r="D100" s="46">
        <f t="shared" si="0"/>
        <v>3.7613385774136386E-2</v>
      </c>
      <c r="E100" s="42"/>
    </row>
    <row r="101" spans="1:5" x14ac:dyDescent="0.2">
      <c r="A101" s="44">
        <v>5115</v>
      </c>
      <c r="B101" s="42" t="s">
        <v>283</v>
      </c>
      <c r="C101" s="45">
        <v>4796031.62</v>
      </c>
      <c r="D101" s="46">
        <f t="shared" si="0"/>
        <v>0.15853044617701934</v>
      </c>
      <c r="E101" s="42"/>
    </row>
    <row r="102" spans="1:5" x14ac:dyDescent="0.2">
      <c r="A102" s="44">
        <v>5116</v>
      </c>
      <c r="B102" s="42" t="s">
        <v>284</v>
      </c>
      <c r="C102" s="45">
        <v>9334.32</v>
      </c>
      <c r="D102" s="46">
        <f t="shared" si="0"/>
        <v>3.0854131740671778E-4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3539792.99</v>
      </c>
      <c r="D103" s="124">
        <f t="shared" si="0"/>
        <v>0.1170061014066011</v>
      </c>
      <c r="E103" s="42"/>
    </row>
    <row r="104" spans="1:5" x14ac:dyDescent="0.2">
      <c r="A104" s="44">
        <v>5121</v>
      </c>
      <c r="B104" s="42" t="s">
        <v>286</v>
      </c>
      <c r="C104" s="45">
        <v>289301.64</v>
      </c>
      <c r="D104" s="46">
        <f t="shared" si="0"/>
        <v>9.562722205101605E-3</v>
      </c>
      <c r="E104" s="42"/>
    </row>
    <row r="105" spans="1:5" x14ac:dyDescent="0.2">
      <c r="A105" s="44">
        <v>5122</v>
      </c>
      <c r="B105" s="42" t="s">
        <v>287</v>
      </c>
      <c r="C105" s="45">
        <v>440</v>
      </c>
      <c r="D105" s="46">
        <f t="shared" si="0"/>
        <v>1.4543981742532486E-5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40531.519999999997</v>
      </c>
      <c r="D107" s="46">
        <f t="shared" si="0"/>
        <v>1.3397492883570235E-3</v>
      </c>
      <c r="E107" s="42"/>
    </row>
    <row r="108" spans="1:5" x14ac:dyDescent="0.2">
      <c r="A108" s="44">
        <v>5125</v>
      </c>
      <c r="B108" s="42" t="s">
        <v>290</v>
      </c>
      <c r="C108" s="45">
        <v>23316.89</v>
      </c>
      <c r="D108" s="46">
        <f t="shared" si="0"/>
        <v>7.7072823284690521E-4</v>
      </c>
      <c r="E108" s="42"/>
    </row>
    <row r="109" spans="1:5" x14ac:dyDescent="0.2">
      <c r="A109" s="44">
        <v>5126</v>
      </c>
      <c r="B109" s="42" t="s">
        <v>291</v>
      </c>
      <c r="C109" s="45">
        <v>565328.65</v>
      </c>
      <c r="D109" s="46">
        <f t="shared" si="0"/>
        <v>1.8686658100296679E-2</v>
      </c>
      <c r="E109" s="42"/>
    </row>
    <row r="110" spans="1:5" x14ac:dyDescent="0.2">
      <c r="A110" s="44">
        <v>5127</v>
      </c>
      <c r="B110" s="42" t="s">
        <v>292</v>
      </c>
      <c r="C110" s="45">
        <v>829384.54</v>
      </c>
      <c r="D110" s="46">
        <f t="shared" si="0"/>
        <v>2.7414894562042512E-2</v>
      </c>
      <c r="E110" s="42"/>
    </row>
    <row r="111" spans="1:5" x14ac:dyDescent="0.2">
      <c r="A111" s="44">
        <v>5128</v>
      </c>
      <c r="B111" s="42" t="s">
        <v>293</v>
      </c>
      <c r="C111" s="45">
        <v>1744610.25</v>
      </c>
      <c r="D111" s="46">
        <f t="shared" si="0"/>
        <v>5.7667226417806902E-2</v>
      </c>
      <c r="E111" s="42"/>
    </row>
    <row r="112" spans="1:5" x14ac:dyDescent="0.2">
      <c r="A112" s="44">
        <v>5129</v>
      </c>
      <c r="B112" s="42" t="s">
        <v>294</v>
      </c>
      <c r="C112" s="45">
        <v>46879.5</v>
      </c>
      <c r="D112" s="46">
        <f t="shared" si="0"/>
        <v>1.5495786184069357E-3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8204427.7400000012</v>
      </c>
      <c r="D113" s="124">
        <f t="shared" si="0"/>
        <v>0.27119328922383429</v>
      </c>
      <c r="E113" s="42"/>
    </row>
    <row r="114" spans="1:5" x14ac:dyDescent="0.2">
      <c r="A114" s="44">
        <v>5131</v>
      </c>
      <c r="B114" s="42" t="s">
        <v>296</v>
      </c>
      <c r="C114" s="45">
        <v>5983.04</v>
      </c>
      <c r="D114" s="46">
        <f t="shared" si="0"/>
        <v>1.9776641937463993E-4</v>
      </c>
      <c r="E114" s="42"/>
    </row>
    <row r="115" spans="1:5" x14ac:dyDescent="0.2">
      <c r="A115" s="44">
        <v>5132</v>
      </c>
      <c r="B115" s="42" t="s">
        <v>297</v>
      </c>
      <c r="C115" s="45">
        <v>151433.35999999999</v>
      </c>
      <c r="D115" s="46">
        <f t="shared" si="0"/>
        <v>5.005554597841703E-3</v>
      </c>
      <c r="E115" s="42"/>
    </row>
    <row r="116" spans="1:5" x14ac:dyDescent="0.2">
      <c r="A116" s="44">
        <v>5133</v>
      </c>
      <c r="B116" s="42" t="s">
        <v>298</v>
      </c>
      <c r="C116" s="45">
        <v>1236799.8700000001</v>
      </c>
      <c r="D116" s="46">
        <f t="shared" si="0"/>
        <v>4.0881806201014899E-2</v>
      </c>
      <c r="E116" s="42"/>
    </row>
    <row r="117" spans="1:5" x14ac:dyDescent="0.2">
      <c r="A117" s="44">
        <v>5134</v>
      </c>
      <c r="B117" s="42" t="s">
        <v>299</v>
      </c>
      <c r="C117" s="45">
        <v>175827.78</v>
      </c>
      <c r="D117" s="46">
        <f t="shared" si="0"/>
        <v>5.8119000503409519E-3</v>
      </c>
      <c r="E117" s="42"/>
    </row>
    <row r="118" spans="1:5" x14ac:dyDescent="0.2">
      <c r="A118" s="44">
        <v>5135</v>
      </c>
      <c r="B118" s="42" t="s">
        <v>300</v>
      </c>
      <c r="C118" s="45">
        <v>3212269.48</v>
      </c>
      <c r="D118" s="46">
        <f t="shared" si="0"/>
        <v>0.10617997424821438</v>
      </c>
      <c r="E118" s="42"/>
    </row>
    <row r="119" spans="1:5" x14ac:dyDescent="0.2">
      <c r="A119" s="44">
        <v>5136</v>
      </c>
      <c r="B119" s="42" t="s">
        <v>301</v>
      </c>
      <c r="C119" s="45">
        <v>346200</v>
      </c>
      <c r="D119" s="46">
        <f t="shared" si="0"/>
        <v>1.1443469271056243E-2</v>
      </c>
      <c r="E119" s="42"/>
    </row>
    <row r="120" spans="1:5" x14ac:dyDescent="0.2">
      <c r="A120" s="44">
        <v>5137</v>
      </c>
      <c r="B120" s="42" t="s">
        <v>302</v>
      </c>
      <c r="C120" s="45">
        <v>191730.94</v>
      </c>
      <c r="D120" s="46">
        <f t="shared" si="0"/>
        <v>6.3375711155422539E-3</v>
      </c>
      <c r="E120" s="42"/>
    </row>
    <row r="121" spans="1:5" x14ac:dyDescent="0.2">
      <c r="A121" s="44">
        <v>5138</v>
      </c>
      <c r="B121" s="42" t="s">
        <v>303</v>
      </c>
      <c r="C121" s="45">
        <v>2398470.14</v>
      </c>
      <c r="D121" s="46">
        <f t="shared" si="0"/>
        <v>7.9280240741293959E-2</v>
      </c>
      <c r="E121" s="42"/>
    </row>
    <row r="122" spans="1:5" x14ac:dyDescent="0.2">
      <c r="A122" s="44">
        <v>5139</v>
      </c>
      <c r="B122" s="42" t="s">
        <v>304</v>
      </c>
      <c r="C122" s="45">
        <v>485713.13</v>
      </c>
      <c r="D122" s="46">
        <f t="shared" si="0"/>
        <v>1.6055006579155245E-2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1053485.3600000001</v>
      </c>
      <c r="D123" s="124">
        <f t="shared" si="0"/>
        <v>3.4822436004239239E-2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1000000</v>
      </c>
      <c r="D133" s="124">
        <f t="shared" si="0"/>
        <v>3.3054503960301108E-2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1000000</v>
      </c>
      <c r="D136" s="46">
        <f t="shared" si="0"/>
        <v>3.3054503960301108E-2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53485.36</v>
      </c>
      <c r="D138" s="124">
        <f t="shared" si="0"/>
        <v>1.7679320439381303E-3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53485.36</v>
      </c>
      <c r="D140" s="46">
        <f t="shared" si="0"/>
        <v>1.7679320439381303E-3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295816.82</v>
      </c>
      <c r="D181" s="124">
        <f t="shared" si="1"/>
        <v>9.7780782482136796E-3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295812.7</v>
      </c>
      <c r="D182" s="124">
        <f t="shared" si="1"/>
        <v>9.7779420636573636E-3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295812.7</v>
      </c>
      <c r="D190" s="46">
        <f t="shared" si="1"/>
        <v>9.7779420636573636E-3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4.12</v>
      </c>
      <c r="D200" s="124">
        <f t="shared" si="1"/>
        <v>1.3618455631644055E-7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4.12</v>
      </c>
      <c r="D209" s="46">
        <f t="shared" si="1"/>
        <v>1.3618455631644055E-7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6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B37" sqref="B3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600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4831000</v>
      </c>
      <c r="E15" s="18">
        <v>6567000</v>
      </c>
      <c r="F15" s="18">
        <v>4282500</v>
      </c>
      <c r="G15" s="18">
        <v>208403.46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8000</v>
      </c>
      <c r="D21" s="18">
        <v>8000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4308276.41</v>
      </c>
      <c r="D24" s="18">
        <v>4308276.41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174950083.22999999</v>
      </c>
      <c r="D27" s="18">
        <v>174950083.22999999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95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126160265.19</v>
      </c>
      <c r="D56" s="18">
        <f>SUM(D57:D63)</f>
        <v>0</v>
      </c>
      <c r="E56" s="18">
        <f>SUM(E57:E63)</f>
        <v>-10901490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73686745.040000007</v>
      </c>
      <c r="D59" s="18">
        <v>0</v>
      </c>
      <c r="E59" s="18">
        <v>-5450745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1112987.82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51360532.329999998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-5450745</v>
      </c>
    </row>
    <row r="64" spans="1:10" x14ac:dyDescent="0.2">
      <c r="A64" s="16">
        <v>1240</v>
      </c>
      <c r="B64" s="14" t="s">
        <v>156</v>
      </c>
      <c r="C64" s="18">
        <f>SUM(C65:C72)</f>
        <v>65042111.749999993</v>
      </c>
      <c r="D64" s="18">
        <f t="shared" ref="D64:E64" si="0">SUM(D65:D72)</f>
        <v>0</v>
      </c>
      <c r="E64" s="18">
        <f t="shared" si="0"/>
        <v>37398771.789999992</v>
      </c>
    </row>
    <row r="65" spans="1:9" x14ac:dyDescent="0.2">
      <c r="A65" s="16">
        <v>1241</v>
      </c>
      <c r="B65" s="14" t="s">
        <v>157</v>
      </c>
      <c r="C65" s="18">
        <v>32399982.010000002</v>
      </c>
      <c r="D65" s="18">
        <v>0</v>
      </c>
      <c r="E65" s="18">
        <v>25178240.399999999</v>
      </c>
    </row>
    <row r="66" spans="1:9" x14ac:dyDescent="0.2">
      <c r="A66" s="16">
        <v>1242</v>
      </c>
      <c r="B66" s="14" t="s">
        <v>158</v>
      </c>
      <c r="C66" s="18">
        <v>3929725.03</v>
      </c>
      <c r="D66" s="18">
        <v>0</v>
      </c>
      <c r="E66" s="18">
        <v>1206802.24</v>
      </c>
    </row>
    <row r="67" spans="1:9" x14ac:dyDescent="0.2">
      <c r="A67" s="16">
        <v>1243</v>
      </c>
      <c r="B67" s="14" t="s">
        <v>159</v>
      </c>
      <c r="C67" s="18">
        <v>2215710.9700000002</v>
      </c>
      <c r="D67" s="18">
        <v>0</v>
      </c>
      <c r="E67" s="18">
        <v>1063680.56</v>
      </c>
    </row>
    <row r="68" spans="1:9" x14ac:dyDescent="0.2">
      <c r="A68" s="16">
        <v>1244</v>
      </c>
      <c r="B68" s="14" t="s">
        <v>160</v>
      </c>
      <c r="C68" s="18">
        <v>15863012.949999999</v>
      </c>
      <c r="D68" s="18">
        <v>0</v>
      </c>
      <c r="E68" s="18">
        <v>7735192.4299999997</v>
      </c>
    </row>
    <row r="69" spans="1:9" x14ac:dyDescent="0.2">
      <c r="A69" s="16">
        <v>1245</v>
      </c>
      <c r="B69" s="14" t="s">
        <v>161</v>
      </c>
      <c r="C69" s="18">
        <v>4076632.76</v>
      </c>
      <c r="D69" s="18">
        <v>0</v>
      </c>
      <c r="E69" s="18">
        <v>4250</v>
      </c>
    </row>
    <row r="70" spans="1:9" x14ac:dyDescent="0.2">
      <c r="A70" s="16">
        <v>1246</v>
      </c>
      <c r="B70" s="14" t="s">
        <v>162</v>
      </c>
      <c r="C70" s="18">
        <v>6551571.5599999996</v>
      </c>
      <c r="D70" s="18">
        <v>0</v>
      </c>
      <c r="E70" s="18">
        <v>2210606.16</v>
      </c>
    </row>
    <row r="71" spans="1:9" x14ac:dyDescent="0.2">
      <c r="A71" s="16">
        <v>1247</v>
      </c>
      <c r="B71" s="14" t="s">
        <v>163</v>
      </c>
      <c r="C71" s="18">
        <v>5476.47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1208370.76</v>
      </c>
      <c r="D76" s="18">
        <f>SUM(D77:D81)</f>
        <v>0</v>
      </c>
      <c r="E76" s="18">
        <f>SUM(E77:E81)</f>
        <v>189195.9</v>
      </c>
    </row>
    <row r="77" spans="1:9" x14ac:dyDescent="0.2">
      <c r="A77" s="16">
        <v>1251</v>
      </c>
      <c r="B77" s="14" t="s">
        <v>167</v>
      </c>
      <c r="C77" s="18">
        <v>368893</v>
      </c>
      <c r="D77" s="18">
        <v>0</v>
      </c>
      <c r="E77" s="18">
        <v>186430.3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839477.76000000001</v>
      </c>
      <c r="D80" s="18">
        <v>0</v>
      </c>
      <c r="E80" s="18">
        <v>2765.6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478118.16000000003</v>
      </c>
      <c r="D110" s="18">
        <f>SUM(D111:D119)</f>
        <v>478118.16000000003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5093.2700000000004</v>
      </c>
      <c r="D111" s="18">
        <f>C111</f>
        <v>5093.2700000000004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347576.36</v>
      </c>
      <c r="D117" s="18">
        <f t="shared" si="1"/>
        <v>347576.36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125448.53</v>
      </c>
      <c r="D119" s="18">
        <f t="shared" si="1"/>
        <v>125448.53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0.2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0.2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zoomScaleNormal="100" workbookViewId="0">
      <selection activeCell="J31" sqref="J3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600</v>
      </c>
      <c r="B3" s="171"/>
      <c r="C3" s="171"/>
      <c r="D3" s="21" t="s">
        <v>499</v>
      </c>
      <c r="E3" s="22">
        <v>3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396524219.31999999</v>
      </c>
    </row>
    <row r="10" spans="1:5" x14ac:dyDescent="0.2">
      <c r="A10" s="27">
        <v>3120</v>
      </c>
      <c r="B10" s="23" t="s">
        <v>383</v>
      </c>
      <c r="C10" s="28">
        <v>1891413.45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2129183.64</v>
      </c>
    </row>
    <row r="16" spans="1:5" x14ac:dyDescent="0.2">
      <c r="A16" s="27">
        <v>3220</v>
      </c>
      <c r="B16" s="23" t="s">
        <v>387</v>
      </c>
      <c r="C16" s="28">
        <v>-7198527.0300000003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99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21" zoomScale="130" zoomScaleNormal="13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600</v>
      </c>
      <c r="B3" s="171"/>
      <c r="C3" s="171"/>
      <c r="D3" s="21" t="s">
        <v>499</v>
      </c>
      <c r="E3" s="22">
        <v>3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65186013.090000004</v>
      </c>
      <c r="D10" s="28">
        <v>42882045.530000001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65186013.090000004</v>
      </c>
      <c r="D16" s="84">
        <f>SUM(D9:D15)</f>
        <v>42882045.530000001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20556311.600000001</v>
      </c>
      <c r="D21" s="84">
        <f>SUM(D22:D28)</f>
        <v>31951296.960000001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992370.1</v>
      </c>
    </row>
    <row r="27" spans="1:4" x14ac:dyDescent="0.2">
      <c r="A27" s="27">
        <v>1236</v>
      </c>
      <c r="B27" s="23" t="s">
        <v>154</v>
      </c>
      <c r="C27" s="28">
        <v>20556311.600000001</v>
      </c>
      <c r="D27" s="28">
        <v>30958926.859999999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2465282.4199999995</v>
      </c>
      <c r="D29" s="84">
        <f>SUM(D30:D37)</f>
        <v>9412720.9900000002</v>
      </c>
    </row>
    <row r="30" spans="1:4" x14ac:dyDescent="0.2">
      <c r="A30" s="27">
        <v>1241</v>
      </c>
      <c r="B30" s="23" t="s">
        <v>157</v>
      </c>
      <c r="C30" s="28">
        <v>870838.6</v>
      </c>
      <c r="D30" s="28">
        <v>1105486.33</v>
      </c>
    </row>
    <row r="31" spans="1:4" x14ac:dyDescent="0.2">
      <c r="A31" s="27">
        <v>1242</v>
      </c>
      <c r="B31" s="23" t="s">
        <v>158</v>
      </c>
      <c r="C31" s="28">
        <v>192548.49</v>
      </c>
      <c r="D31" s="28">
        <v>1519392.71</v>
      </c>
    </row>
    <row r="32" spans="1:4" x14ac:dyDescent="0.2">
      <c r="A32" s="27">
        <v>1243</v>
      </c>
      <c r="B32" s="23" t="s">
        <v>159</v>
      </c>
      <c r="C32" s="28">
        <v>381379.42</v>
      </c>
      <c r="D32" s="28">
        <v>303497.86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6343945</v>
      </c>
    </row>
    <row r="34" spans="1:5" x14ac:dyDescent="0.2">
      <c r="A34" s="27">
        <v>1245</v>
      </c>
      <c r="B34" s="23" t="s">
        <v>161</v>
      </c>
      <c r="C34" s="28">
        <v>904826.11</v>
      </c>
      <c r="D34" s="28">
        <v>82399.09</v>
      </c>
    </row>
    <row r="35" spans="1:5" x14ac:dyDescent="0.2">
      <c r="A35" s="27">
        <v>1246</v>
      </c>
      <c r="B35" s="23" t="s">
        <v>162</v>
      </c>
      <c r="C35" s="28">
        <v>115689.8</v>
      </c>
      <c r="D35" s="28">
        <v>58000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673543.04</v>
      </c>
      <c r="D38" s="133">
        <f>SUM(D39:D43)</f>
        <v>165934.72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673543.04</v>
      </c>
      <c r="D42" s="136">
        <v>165934.72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23695137.059999999</v>
      </c>
      <c r="D44" s="84">
        <f>D21+D29+D38</f>
        <v>41529952.670000002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2129183.64</v>
      </c>
      <c r="D48" s="84">
        <v>-1472149.12</v>
      </c>
    </row>
    <row r="49" spans="1:4" x14ac:dyDescent="0.2">
      <c r="A49" s="27"/>
      <c r="B49" s="85" t="s">
        <v>509</v>
      </c>
      <c r="C49" s="84">
        <f>C54+C66+C94+C97+C50</f>
        <v>295816.82</v>
      </c>
      <c r="D49" s="84">
        <f>D54+D66+D94+D97+D50</f>
        <v>14300413.75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295816.82</v>
      </c>
      <c r="D66" s="84">
        <f>D67+D76+D79+D85</f>
        <v>14300413.75</v>
      </c>
    </row>
    <row r="67" spans="1:4" x14ac:dyDescent="0.2">
      <c r="A67" s="27">
        <v>5510</v>
      </c>
      <c r="B67" s="23" t="s">
        <v>357</v>
      </c>
      <c r="C67" s="28">
        <f>SUM(C68:C75)</f>
        <v>295812.7</v>
      </c>
      <c r="D67" s="28">
        <f>SUM(D68:D75)</f>
        <v>14300408.470000001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3652290.12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10518519.16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50364.9</v>
      </c>
    </row>
    <row r="75" spans="1:4" x14ac:dyDescent="0.2">
      <c r="A75" s="27">
        <v>5518</v>
      </c>
      <c r="B75" s="23" t="s">
        <v>41</v>
      </c>
      <c r="C75" s="28">
        <v>295812.7</v>
      </c>
      <c r="D75" s="28">
        <v>79234.289999999994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4.12</v>
      </c>
      <c r="D85" s="28">
        <f>SUM(D86:D93)</f>
        <v>5.28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4.12</v>
      </c>
      <c r="D93" s="28">
        <v>5.28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214574910.41</v>
      </c>
      <c r="D103" s="84">
        <f>+D104</f>
        <v>29983325.969999999</v>
      </c>
    </row>
    <row r="104" spans="1:4" x14ac:dyDescent="0.2">
      <c r="A104" s="100">
        <v>3100</v>
      </c>
      <c r="B104" s="106" t="s">
        <v>540</v>
      </c>
      <c r="C104" s="107">
        <f>SUM(C105:C108)</f>
        <v>214574910.41</v>
      </c>
      <c r="D104" s="107">
        <f>SUM(D105:D108)</f>
        <v>29983325.969999999</v>
      </c>
    </row>
    <row r="105" spans="1:4" x14ac:dyDescent="0.2">
      <c r="A105" s="103"/>
      <c r="B105" s="108" t="s">
        <v>541</v>
      </c>
      <c r="C105" s="109">
        <v>210797701.21000001</v>
      </c>
      <c r="D105" s="109">
        <v>23735073.969999999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3777209.2</v>
      </c>
      <c r="D108" s="109">
        <v>6248252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3.92</v>
      </c>
      <c r="D112" s="102">
        <f>+D113+D135</f>
        <v>4831006.6900000004</v>
      </c>
    </row>
    <row r="113" spans="1:4" x14ac:dyDescent="0.2">
      <c r="A113" s="100">
        <v>4300</v>
      </c>
      <c r="B113" s="106" t="s">
        <v>595</v>
      </c>
      <c r="C113" s="107">
        <f>C127+C114+C117+C123+C125</f>
        <v>3.92</v>
      </c>
      <c r="D113" s="111">
        <f>D127+D114+D117+D123+D125</f>
        <v>6.69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3.92</v>
      </c>
      <c r="D127" s="141">
        <f>SUM(D128:D134)</f>
        <v>6.69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3.92</v>
      </c>
      <c r="D134" s="109">
        <v>6.69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4831000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4831000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216999906.95000002</v>
      </c>
      <c r="D145" s="84">
        <f>D48+D49+D103-D109-D112</f>
        <v>37980583.909999996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91" fitToHeight="0" orientation="landscape" r:id="rId1"/>
  <rowBreaks count="3" manualBreakCount="3">
    <brk id="45" max="5" man="1"/>
    <brk id="93" max="5" man="1"/>
    <brk id="134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5" sqref="B2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600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246957153.41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3.92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3.92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214574910.41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214574910.41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32382246.919999987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7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600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53652383.520000003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23695137.060000002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870838.6</v>
      </c>
    </row>
    <row r="12" spans="1:3" x14ac:dyDescent="0.2">
      <c r="A12" s="78">
        <v>2.4</v>
      </c>
      <c r="B12" s="65" t="s">
        <v>158</v>
      </c>
      <c r="C12" s="97">
        <v>192548.49</v>
      </c>
    </row>
    <row r="13" spans="1:3" x14ac:dyDescent="0.2">
      <c r="A13" s="78">
        <v>2.5</v>
      </c>
      <c r="B13" s="65" t="s">
        <v>159</v>
      </c>
      <c r="C13" s="97">
        <v>381379.42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904826.11</v>
      </c>
    </row>
    <row r="16" spans="1:3" x14ac:dyDescent="0.2">
      <c r="A16" s="78">
        <v>2.8</v>
      </c>
      <c r="B16" s="65" t="s">
        <v>162</v>
      </c>
      <c r="C16" s="97">
        <v>115689.8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673543.04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20556311.600000001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295816.82</v>
      </c>
    </row>
    <row r="32" spans="1:3" x14ac:dyDescent="0.2">
      <c r="A32" s="78" t="s">
        <v>469</v>
      </c>
      <c r="B32" s="65" t="s">
        <v>357</v>
      </c>
      <c r="C32" s="97">
        <v>295812.7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4.12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30253063.280000001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zoomScaleNormal="100" workbookViewId="0">
      <selection activeCell="E39" sqref="E3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8" width="20.28515625" style="23" customWidth="1"/>
    <col min="9" max="9" width="13.28515625" style="23" customWidth="1"/>
    <col min="10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600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50340884.670000002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-443130044.86000001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639746313.60000002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-246957153.41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-50340884.670000002</v>
      </c>
    </row>
    <row r="51" spans="1:3" x14ac:dyDescent="0.2">
      <c r="A51" s="23">
        <v>8220</v>
      </c>
      <c r="B51" s="112" t="s">
        <v>46</v>
      </c>
      <c r="C51" s="114">
        <v>38421559.840000004</v>
      </c>
    </row>
    <row r="52" spans="1:3" x14ac:dyDescent="0.2">
      <c r="A52" s="23">
        <v>8230</v>
      </c>
      <c r="B52" s="112" t="s">
        <v>599</v>
      </c>
      <c r="C52" s="114">
        <v>-639746313.60000002</v>
      </c>
    </row>
    <row r="53" spans="1:3" x14ac:dyDescent="0.2">
      <c r="A53" s="23">
        <v>8240</v>
      </c>
      <c r="B53" s="112" t="s">
        <v>45</v>
      </c>
      <c r="C53" s="114">
        <v>615576099.79999995</v>
      </c>
    </row>
    <row r="54" spans="1:3" x14ac:dyDescent="0.2">
      <c r="A54" s="23">
        <v>8250</v>
      </c>
      <c r="B54" s="112" t="s">
        <v>44</v>
      </c>
      <c r="C54" s="114">
        <v>-17562844.890000001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53652383.520000003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2024-10-17T16:15:19Z</cp:lastPrinted>
  <dcterms:created xsi:type="dcterms:W3CDTF">2012-12-11T20:36:24Z</dcterms:created>
  <dcterms:modified xsi:type="dcterms:W3CDTF">2024-10-17T22:56:30Z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