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0.16.7.16\Compartida\2024\Estados Financieros\2do trimestre 2024\19.07.2024\"/>
    </mc:Choice>
  </mc:AlternateContent>
  <xr:revisionPtr revIDLastSave="0" documentId="8_{4DD1C026-8038-41A8-97B3-7FAE0706B7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 (2)" sheetId="43" r:id="rId1"/>
    <sheet name="ACT" sheetId="38" r:id="rId2"/>
    <sheet name="ESF" sheetId="39" r:id="rId3"/>
    <sheet name="VHP" sheetId="40" r:id="rId4"/>
    <sheet name="CSF" sheetId="41" r:id="rId5"/>
    <sheet name="EAA" sheetId="42" r:id="rId6"/>
  </sheets>
  <definedNames>
    <definedName name="_xlnm._FilterDatabase" localSheetId="1" hidden="1">ACT!#REF!</definedName>
    <definedName name="_xlnm._FilterDatabase" localSheetId="4" hidden="1">CSF!$A$2:$C$59</definedName>
    <definedName name="_xlnm._FilterDatabase" localSheetId="5" hidden="1">EAA!$A$2:$F$21</definedName>
    <definedName name="_xlnm._FilterDatabase" localSheetId="0" hidden="1">'EAA (2)'!$A$2:$F$21</definedName>
    <definedName name="_xlnm._FilterDatabase" localSheetId="2" hidden="1">ESF!$A$2:$F$49</definedName>
    <definedName name="_xlnm._FilterDatabase" localSheetId="3" hidden="1">VHP!$A$2:$F$38</definedName>
    <definedName name="_xlnm.Print_Area" localSheetId="1">ACT!$A$1:$C$79</definedName>
    <definedName name="_xlnm.Print_Area" localSheetId="4">CSF!$A$1:$C$72</definedName>
    <definedName name="_xlnm.Print_Area" localSheetId="5">EAA!$A$1:$F$33</definedName>
    <definedName name="_xlnm.Print_Area" localSheetId="0">'EAA (2)'!$A$1:$F$33</definedName>
    <definedName name="_xlnm.Print_Area" localSheetId="2">ESF!$A$1:$F$61</definedName>
    <definedName name="_xlnm.Print_Area" localSheetId="3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3" l="1"/>
  <c r="F21" i="43" s="1"/>
  <c r="E20" i="43"/>
  <c r="F20" i="43" s="1"/>
  <c r="E19" i="43"/>
  <c r="F19" i="43" s="1"/>
  <c r="E18" i="43"/>
  <c r="F18" i="43" s="1"/>
  <c r="E17" i="43"/>
  <c r="F17" i="43" s="1"/>
  <c r="E16" i="43"/>
  <c r="F16" i="43" s="1"/>
  <c r="E15" i="43"/>
  <c r="F15" i="43" s="1"/>
  <c r="E14" i="43"/>
  <c r="E12" i="43" s="1"/>
  <c r="E13" i="43"/>
  <c r="F13" i="43" s="1"/>
  <c r="D12" i="43"/>
  <c r="C12" i="43"/>
  <c r="B12" i="43"/>
  <c r="E11" i="43"/>
  <c r="F11" i="43" s="1"/>
  <c r="E10" i="43"/>
  <c r="F10" i="43" s="1"/>
  <c r="F9" i="43"/>
  <c r="E9" i="43"/>
  <c r="E8" i="43"/>
  <c r="F8" i="43" s="1"/>
  <c r="E7" i="43"/>
  <c r="F7" i="43" s="1"/>
  <c r="E6" i="43"/>
  <c r="F6" i="43" s="1"/>
  <c r="E5" i="43"/>
  <c r="F5" i="43" s="1"/>
  <c r="E4" i="43"/>
  <c r="E3" i="43" s="1"/>
  <c r="D4" i="43"/>
  <c r="D3" i="43" s="1"/>
  <c r="C4" i="43"/>
  <c r="B4" i="43"/>
  <c r="C3" i="43"/>
  <c r="B3" i="43"/>
  <c r="E21" i="42"/>
  <c r="F21" i="42" s="1"/>
  <c r="F20" i="42"/>
  <c r="E20" i="42"/>
  <c r="E19" i="42"/>
  <c r="F19" i="42" s="1"/>
  <c r="E18" i="42"/>
  <c r="F18" i="42" s="1"/>
  <c r="E17" i="42"/>
  <c r="F17" i="42" s="1"/>
  <c r="E16" i="42"/>
  <c r="E15" i="42"/>
  <c r="F15" i="42" s="1"/>
  <c r="E14" i="42"/>
  <c r="F14" i="42" s="1"/>
  <c r="E13" i="42"/>
  <c r="F13" i="42" s="1"/>
  <c r="D12" i="42"/>
  <c r="C12" i="42"/>
  <c r="B12" i="42"/>
  <c r="F11" i="42"/>
  <c r="E11" i="42"/>
  <c r="E10" i="42"/>
  <c r="F10" i="42" s="1"/>
  <c r="E9" i="42"/>
  <c r="F9" i="42" s="1"/>
  <c r="E8" i="42"/>
  <c r="F8" i="42" s="1"/>
  <c r="E7" i="42"/>
  <c r="F7" i="42" s="1"/>
  <c r="E6" i="42"/>
  <c r="E5" i="42"/>
  <c r="F5" i="42" s="1"/>
  <c r="D4" i="42"/>
  <c r="D3" i="42" s="1"/>
  <c r="C4" i="42"/>
  <c r="C3" i="42" s="1"/>
  <c r="B4" i="42"/>
  <c r="F4" i="43" l="1"/>
  <c r="F14" i="43"/>
  <c r="F12" i="43" s="1"/>
  <c r="B3" i="42"/>
  <c r="E4" i="42"/>
  <c r="E12" i="42"/>
  <c r="F16" i="42"/>
  <c r="F12" i="42" s="1"/>
  <c r="F6" i="42"/>
  <c r="F4" i="42" s="1"/>
  <c r="F3" i="43" l="1"/>
  <c r="F3" i="42"/>
  <c r="E3" i="42"/>
  <c r="C57" i="41"/>
  <c r="C43" i="41" s="1"/>
  <c r="B57" i="41"/>
  <c r="B43" i="41" s="1"/>
  <c r="C50" i="41"/>
  <c r="B50" i="41"/>
  <c r="C45" i="41"/>
  <c r="B45" i="41"/>
  <c r="C35" i="41"/>
  <c r="B35" i="41"/>
  <c r="C25" i="41"/>
  <c r="B25" i="41"/>
  <c r="C13" i="41"/>
  <c r="B13" i="41"/>
  <c r="C4" i="41"/>
  <c r="B4" i="41"/>
  <c r="B3" i="41" s="1"/>
  <c r="C3" i="41" l="1"/>
  <c r="B24" i="41"/>
  <c r="C24" i="41"/>
  <c r="F36" i="40"/>
  <c r="F35" i="40"/>
  <c r="E34" i="40"/>
  <c r="F34" i="40" s="1"/>
  <c r="F32" i="40"/>
  <c r="F31" i="40"/>
  <c r="F30" i="40"/>
  <c r="F29" i="40"/>
  <c r="F28" i="40"/>
  <c r="D27" i="40"/>
  <c r="F27" i="40" s="1"/>
  <c r="C27" i="40"/>
  <c r="F25" i="40"/>
  <c r="F24" i="40"/>
  <c r="F23" i="40"/>
  <c r="B22" i="40"/>
  <c r="F22" i="40" s="1"/>
  <c r="F18" i="40"/>
  <c r="F17" i="40"/>
  <c r="E16" i="40"/>
  <c r="F16" i="40" s="1"/>
  <c r="F14" i="40"/>
  <c r="F13" i="40"/>
  <c r="F12" i="40"/>
  <c r="F11" i="40"/>
  <c r="F10" i="40"/>
  <c r="D9" i="40"/>
  <c r="D20" i="40" s="1"/>
  <c r="D38" i="40" s="1"/>
  <c r="C9" i="40"/>
  <c r="F9" i="40" s="1"/>
  <c r="F7" i="40"/>
  <c r="F6" i="40"/>
  <c r="F5" i="40"/>
  <c r="B4" i="40"/>
  <c r="F4" i="40" s="1"/>
  <c r="B20" i="40" l="1"/>
  <c r="B38" i="40" s="1"/>
  <c r="C20" i="40"/>
  <c r="C38" i="40" s="1"/>
  <c r="F38" i="40" s="1"/>
  <c r="E20" i="40"/>
  <c r="E38" i="40" s="1"/>
  <c r="F20" i="40"/>
  <c r="F42" i="39" l="1"/>
  <c r="E42" i="39"/>
  <c r="E46" i="39" s="1"/>
  <c r="F35" i="39"/>
  <c r="E35" i="39"/>
  <c r="F30" i="39"/>
  <c r="E30" i="39"/>
  <c r="C26" i="39"/>
  <c r="C28" i="39" s="1"/>
  <c r="B26" i="39"/>
  <c r="F24" i="39"/>
  <c r="E24" i="39"/>
  <c r="F14" i="39"/>
  <c r="F26" i="39" s="1"/>
  <c r="E14" i="39"/>
  <c r="E26" i="39" s="1"/>
  <c r="C13" i="39"/>
  <c r="B13" i="39"/>
  <c r="E48" i="39" l="1"/>
  <c r="B28" i="39"/>
  <c r="F46" i="39"/>
  <c r="F48" i="39" s="1"/>
  <c r="C61" i="38"/>
  <c r="B61" i="38"/>
  <c r="C55" i="38"/>
  <c r="B55" i="38"/>
  <c r="C48" i="38"/>
  <c r="B48" i="38"/>
  <c r="C43" i="38"/>
  <c r="B43" i="38"/>
  <c r="C32" i="38"/>
  <c r="B32" i="38"/>
  <c r="C27" i="38"/>
  <c r="B27" i="38"/>
  <c r="C17" i="38"/>
  <c r="B17" i="38"/>
  <c r="C13" i="38"/>
  <c r="B13" i="38"/>
  <c r="C4" i="38"/>
  <c r="B4" i="38"/>
  <c r="B24" i="38" l="1"/>
  <c r="B64" i="38"/>
  <c r="C24" i="38"/>
  <c r="C66" i="38" s="1"/>
  <c r="C64" i="38"/>
  <c r="B66" i="38" l="1"/>
</calcChain>
</file>

<file path=xl/sharedStrings.xml><?xml version="1.0" encoding="utf-8"?>
<sst xmlns="http://schemas.openxmlformats.org/spreadsheetml/2006/main" count="263" uniqueCount="137">
  <si>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</si>
  <si>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</si>
  <si>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</si>
  <si>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</si>
  <si>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</si>
  <si>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</si>
  <si>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</si>
  <si>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</si>
  <si>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</si>
  <si>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</si>
  <si>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</si>
  <si>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</si>
  <si>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</si>
  <si>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</si>
  <si>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</si>
  <si>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</si>
  <si>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</si>
  <si>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</si>
  <si>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</si>
  <si>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</si>
  <si>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</si>
  <si>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</si>
  <si>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</si>
  <si>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</si>
  <si>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</si>
  <si>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</si>
  <si>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</si>
  <si>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</si>
  <si>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</si>
  <si>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</si>
  <si>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</si>
  <si>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</si>
  <si>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</si>
  <si>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</si>
  <si>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</si>
  <si>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</si>
  <si>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</si>
  <si>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</si>
  <si>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</si>
  <si>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</si>
  <si>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</si>
  <si>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</si>
  <si>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</si>
  <si>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</si>
  <si>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</si>
  <si>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</si>
  <si>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</si>
  <si>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</si>
  <si>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</si>
  <si>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</si>
  <si>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</si>
  <si>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</si>
  <si>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</si>
  <si>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</si>
  <si>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</si>
  <si>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</si>
  <si>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</si>
  <si>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</si>
  <si>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</si>
  <si>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</si>
  <si>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</si>
  <si>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</si>
  <si>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</si>
  <si>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</si>
  <si>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</si>
  <si>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</si>
  <si>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</si>
  <si>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</si>
  <si>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</si>
  <si>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</si>
  <si>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</si>
  <si>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</si>
  <si>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</si>
  <si>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</si>
  <si>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</si>
  <si>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</si>
  <si>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</si>
  <si>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</si>
  <si>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</si>
  <si>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</si>
  <si>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</si>
  <si>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</si>
  <si>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</si>
  <si>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</si>
  <si>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</si>
  <si>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</si>
  <si>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</si>
  <si>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</si>
  <si>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</si>
  <si>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</si>
  <si>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</si>
  <si>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</si>
  <si>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</si>
  <si>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</si>
  <si>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</si>
  <si>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</si>
  <si>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</si>
  <si>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</si>
  <si>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</si>
  <si>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</si>
  <si>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</si>
  <si>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</si>
  <si>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</si>
  <si>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</si>
  <si>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</si>
  <si>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</si>
  <si>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</si>
  <si>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</si>
  <si>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</si>
  <si>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</si>
  <si>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</si>
  <si>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</si>
  <si>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</si>
  <si>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</si>
  <si>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</si>
  <si>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</si>
  <si>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</si>
  <si>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Origen</t>
  </si>
  <si>
    <t>Aplicación</t>
  </si>
  <si>
    <t>Saldo Inicial</t>
  </si>
  <si>
    <t>Cargos del Periodo</t>
  </si>
  <si>
    <t>Abonos del Periodo</t>
  </si>
  <si>
    <t>Saldo Final</t>
  </si>
  <si>
    <t>Hacienda Pública/Patrimonio Neto Final de 2023</t>
  </si>
  <si>
    <t>Variación del Periodo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</si>
  <si>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</si>
  <si>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</si>
  <si>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</si>
  <si>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</si>
  <si>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</si>
  <si>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</si>
  <si>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</si>
  <si>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DE FORMACIÓN EN SEGURIDAD PÚBLICA DEL ESTADO
Estado de Actividades
Del 1 de Enero al 30 de Junio de 2024
(Cifras en Pesos)</t>
  </si>
  <si>
    <t>INSTITUTO DE FORMACIÓN EN SEGURIDAD PÚBLICA DEL ESTADO
Estado de Cambios en la Situación Financiera
Del 1 de Enero al 30 de Junio de 2024
(Cifras en Pesos)</t>
  </si>
  <si>
    <t>INSTITUTO DE FORMACIÓN EN SEGURIDAD PÚBLICA DEL ESTADO 
Estado Analítico del Activo
Del 1 de Enero al 30 de Junio de 2024
(Cifras en Pesos)</t>
  </si>
  <si>
    <t>INSTITUTO DE FORMACIÓN EN SEGURIDAD PÚBLICA DEL ESTADO 
Estado de Variación en la Hacienda Pública
Del 1 de Enero 30 de Junio de 2024
(Cifras en Pesos)</t>
  </si>
  <si>
    <t>INSTITUTO DE FORMACIÓN EN SEGURIDAD PÚBLICA DEL ESTADO 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</si>
</sst>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#,##0.00_ ;[Red]\-#,##0.00\ "/>
    <numFmt numFmtId="167" formatCode="_-[$€-2]* #,##0.00_-;\-[$€-2]* #,##0.00_-;_-[$€-2]* &quot;-&quot;??_-"/>
    <numFmt numFmtId="168" formatCode="General_)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10"/>
      <color theme="1"/>
      <name val="Times New Roman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8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4" fillId="0" borderId="0"/>
    <xf numFmtId="0" fontId="12" fillId="0" borderId="0"/>
    <xf numFmtId="43" fontId="5" fillId="0" borderId="0" applyFont="0" applyFill="0" applyBorder="0" applyAlignment="0" applyProtection="0"/>
    <xf numFmtId="168" fontId="8" fillId="0" borderId="0"/>
    <xf numFmtId="167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10" fillId="0" borderId="0" xfId="1" applyFont="1" applyAlignment="1" applyProtection="1">
      <alignment vertical="top"/>
      <protection locked="0"/>
    </xf>
    <xf numFmtId="0" fontId="9" fillId="2" borderId="4" xfId="1" applyFont="1" applyFill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left" vertical="top" wrapText="1" indent="1"/>
      <protection locked="0"/>
    </xf>
    <xf numFmtId="3" fontId="10" fillId="0" borderId="4" xfId="1" applyNumberFormat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top"/>
      <protection locked="0"/>
    </xf>
    <xf numFmtId="0" fontId="9" fillId="0" borderId="4" xfId="1" applyFont="1" applyBorder="1" applyAlignment="1" applyProtection="1">
      <alignment horizontal="left" vertical="top" wrapText="1" indent="2"/>
      <protection locked="0"/>
    </xf>
    <xf numFmtId="0" fontId="10" fillId="0" borderId="4" xfId="1" applyFont="1" applyBorder="1" applyAlignment="1" applyProtection="1">
      <alignment horizontal="left" vertical="top" wrapText="1" indent="3"/>
      <protection locked="0"/>
    </xf>
    <xf numFmtId="3" fontId="10" fillId="0" borderId="4" xfId="1" applyNumberFormat="1" applyFont="1" applyBorder="1" applyAlignment="1" applyProtection="1">
      <alignment horizontal="right"/>
      <protection locked="0"/>
    </xf>
    <xf numFmtId="0" fontId="11" fillId="0" borderId="0" xfId="1" applyFont="1" applyAlignment="1" applyProtection="1">
      <alignment vertical="top"/>
      <protection locked="0"/>
    </xf>
    <xf numFmtId="0" fontId="10" fillId="0" borderId="4" xfId="1" applyFont="1" applyBorder="1" applyAlignment="1" applyProtection="1">
      <alignment horizontal="left" vertical="top" wrapText="1"/>
      <protection locked="0"/>
    </xf>
    <xf numFmtId="3" fontId="9" fillId="0" borderId="4" xfId="1" applyNumberFormat="1" applyFont="1" applyBorder="1" applyAlignment="1" applyProtection="1">
      <alignment horizontal="right" vertical="top"/>
      <protection locked="0"/>
    </xf>
    <xf numFmtId="0" fontId="9" fillId="0" borderId="4" xfId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indent="1"/>
    </xf>
    <xf numFmtId="0" fontId="10" fillId="0" borderId="0" xfId="1" applyFont="1" applyAlignment="1" applyProtection="1">
      <alignment horizontal="right" vertical="top"/>
      <protection locked="0"/>
    </xf>
    <xf numFmtId="0" fontId="8" fillId="0" borderId="0" xfId="1" applyAlignment="1" applyProtection="1">
      <alignment horizontal="left" vertical="top" indent="1"/>
      <protection locked="0"/>
    </xf>
    <xf numFmtId="0" fontId="9" fillId="2" borderId="4" xfId="1" applyFont="1" applyFill="1" applyBorder="1" applyAlignment="1" applyProtection="1">
      <alignment horizontal="center" vertical="center" wrapText="1"/>
      <protection locked="0"/>
    </xf>
    <xf numFmtId="3" fontId="10" fillId="0" borderId="4" xfId="1" applyNumberFormat="1" applyFont="1" applyBorder="1" applyAlignment="1" applyProtection="1">
      <alignment horizontal="right" vertical="top"/>
      <protection locked="0"/>
    </xf>
    <xf numFmtId="3" fontId="10" fillId="0" borderId="4" xfId="1" applyNumberFormat="1" applyFont="1" applyBorder="1" applyAlignment="1" applyProtection="1">
      <alignment horizontal="center" vertical="top"/>
      <protection locked="0"/>
    </xf>
    <xf numFmtId="0" fontId="13" fillId="0" borderId="4" xfId="1" applyFont="1" applyBorder="1" applyAlignment="1" applyProtection="1">
      <alignment horizontal="left" vertical="top" wrapText="1" indent="2"/>
      <protection locked="0"/>
    </xf>
    <xf numFmtId="0" fontId="10" fillId="0" borderId="4" xfId="1" applyFont="1" applyBorder="1" applyAlignment="1" applyProtection="1">
      <alignment vertical="top" wrapText="1"/>
      <protection locked="0"/>
    </xf>
    <xf numFmtId="0" fontId="10" fillId="0" borderId="4" xfId="1" applyFont="1" applyBorder="1" applyAlignment="1" applyProtection="1">
      <alignment horizontal="center" vertical="top" wrapText="1"/>
      <protection locked="0"/>
    </xf>
    <xf numFmtId="0" fontId="10" fillId="0" borderId="4" xfId="1" applyFont="1" applyBorder="1" applyAlignment="1" applyProtection="1">
      <alignment horizontal="center" vertical="top"/>
      <protection locked="0"/>
    </xf>
    <xf numFmtId="4" fontId="10" fillId="0" borderId="4" xfId="1" applyNumberFormat="1" applyFont="1" applyBorder="1" applyAlignment="1" applyProtection="1">
      <alignment vertical="top" wrapText="1"/>
      <protection locked="0"/>
    </xf>
    <xf numFmtId="0" fontId="10" fillId="0" borderId="0" xfId="1" applyFont="1" applyAlignment="1" applyProtection="1">
      <alignment vertical="top" wrapText="1"/>
      <protection locked="0"/>
    </xf>
    <xf numFmtId="4" fontId="10" fillId="0" borderId="0" xfId="1" applyNumberFormat="1" applyFont="1" applyAlignment="1" applyProtection="1">
      <alignment vertical="top"/>
      <protection locked="0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top" wrapText="1" indent="1"/>
    </xf>
    <xf numFmtId="3" fontId="9" fillId="0" borderId="4" xfId="1" applyNumberFormat="1" applyFont="1" applyBorder="1" applyProtection="1">
      <protection locked="0"/>
    </xf>
    <xf numFmtId="0" fontId="10" fillId="0" borderId="4" xfId="1" applyFont="1" applyBorder="1" applyAlignment="1">
      <alignment horizontal="left" vertical="top" wrapText="1" indent="2"/>
    </xf>
    <xf numFmtId="3" fontId="10" fillId="0" borderId="4" xfId="1" applyNumberFormat="1" applyFont="1" applyBorder="1" applyProtection="1">
      <protection locked="0"/>
    </xf>
    <xf numFmtId="0" fontId="10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vertical="top" wrapText="1"/>
    </xf>
    <xf numFmtId="3" fontId="10" fillId="0" borderId="4" xfId="1" applyNumberFormat="1" applyFont="1" applyBorder="1" applyAlignment="1" applyProtection="1">
      <alignment vertical="top"/>
      <protection locked="0"/>
    </xf>
    <xf numFmtId="3" fontId="9" fillId="0" borderId="4" xfId="1" applyNumberFormat="1" applyFont="1" applyBorder="1" applyAlignment="1" applyProtection="1">
      <alignment vertical="center"/>
      <protection locked="0"/>
    </xf>
    <xf numFmtId="0" fontId="10" fillId="0" borderId="0" xfId="1" applyFont="1" applyAlignment="1">
      <alignment vertical="top" wrapText="1"/>
    </xf>
    <xf numFmtId="4" fontId="10" fillId="0" borderId="0" xfId="1" applyNumberFormat="1" applyFont="1" applyAlignment="1">
      <alignment vertical="top"/>
    </xf>
    <xf numFmtId="0" fontId="9" fillId="2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0" borderId="0" xfId="1" applyFont="1" applyAlignment="1" applyProtection="1">
      <alignment horizontal="center" vertical="top"/>
      <protection locked="0"/>
    </xf>
    <xf numFmtId="0" fontId="9" fillId="0" borderId="4" xfId="1" applyFont="1" applyBorder="1" applyAlignment="1">
      <alignment horizontal="left" vertical="top" wrapText="1" indent="2"/>
    </xf>
    <xf numFmtId="0" fontId="10" fillId="0" borderId="4" xfId="1" applyFont="1" applyBorder="1" applyAlignment="1">
      <alignment horizontal="left" vertical="top" wrapText="1" indent="3"/>
    </xf>
    <xf numFmtId="0" fontId="10" fillId="0" borderId="4" xfId="1" applyFont="1" applyBorder="1" applyAlignment="1">
      <alignment horizontal="left" vertical="top" wrapText="1"/>
    </xf>
    <xf numFmtId="0" fontId="10" fillId="0" borderId="4" xfId="1" applyFont="1" applyBorder="1" applyAlignment="1">
      <alignment vertical="top" wrapText="1"/>
    </xf>
    <xf numFmtId="0" fontId="0" fillId="0" borderId="0" xfId="0" applyProtection="1">
      <protection locked="0"/>
    </xf>
    <xf numFmtId="0" fontId="9" fillId="0" borderId="4" xfId="1" applyFont="1" applyBorder="1" applyAlignment="1">
      <alignment horizontal="left" vertical="top" indent="1"/>
    </xf>
    <xf numFmtId="0" fontId="9" fillId="0" borderId="4" xfId="1" applyFont="1" applyBorder="1" applyAlignment="1">
      <alignment horizontal="left" vertical="top" indent="2"/>
    </xf>
    <xf numFmtId="0" fontId="10" fillId="0" borderId="4" xfId="1" applyFont="1" applyBorder="1" applyAlignment="1">
      <alignment horizontal="left" vertical="top" indent="2"/>
    </xf>
    <xf numFmtId="3" fontId="10" fillId="0" borderId="4" xfId="1" applyNumberFormat="1" applyFont="1" applyBorder="1" applyAlignment="1" applyProtection="1">
      <alignment wrapText="1"/>
      <protection locked="0"/>
    </xf>
    <xf numFmtId="4" fontId="9" fillId="2" borderId="4" xfId="1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3" fontId="9" fillId="0" borderId="4" xfId="1" applyNumberFormat="1" applyFont="1" applyBorder="1" applyAlignment="1" applyProtection="1">
      <alignment vertical="top" wrapText="1"/>
      <protection locked="0"/>
    </xf>
    <xf numFmtId="3" fontId="10" fillId="0" borderId="4" xfId="1" applyNumberFormat="1" applyFont="1" applyBorder="1" applyAlignment="1" applyProtection="1">
      <alignment vertical="top" wrapText="1"/>
      <protection locked="0"/>
    </xf>
    <xf numFmtId="3" fontId="9" fillId="0" borderId="4" xfId="28" applyNumberFormat="1" applyFont="1" applyFill="1" applyBorder="1" applyAlignment="1" applyProtection="1">
      <alignment horizontal="right" vertical="top"/>
      <protection locked="0"/>
    </xf>
    <xf numFmtId="0" fontId="10" fillId="0" borderId="4" xfId="28" applyNumberFormat="1" applyFont="1" applyFill="1" applyBorder="1" applyAlignment="1" applyProtection="1">
      <alignment horizontal="center" vertical="top" wrapText="1"/>
      <protection locked="0"/>
    </xf>
    <xf numFmtId="3" fontId="10" fillId="0" borderId="4" xfId="28" applyNumberFormat="1" applyFont="1" applyFill="1" applyBorder="1" applyAlignment="1" applyProtection="1">
      <alignment horizontal="right" vertical="top" wrapText="1"/>
      <protection locked="0"/>
    </xf>
    <xf numFmtId="3" fontId="10" fillId="0" borderId="4" xfId="28" applyNumberFormat="1" applyFont="1" applyFill="1" applyBorder="1" applyAlignment="1" applyProtection="1">
      <alignment horizontal="center" vertical="top" wrapText="1"/>
      <protection locked="0"/>
    </xf>
    <xf numFmtId="3" fontId="9" fillId="0" borderId="4" xfId="28" applyNumberFormat="1" applyFont="1" applyFill="1" applyBorder="1" applyAlignment="1" applyProtection="1">
      <alignment horizontal="right" vertical="top" wrapText="1"/>
      <protection locked="0"/>
    </xf>
    <xf numFmtId="3" fontId="10" fillId="0" borderId="4" xfId="28" applyNumberFormat="1" applyFont="1" applyFill="1" applyBorder="1" applyAlignment="1" applyProtection="1">
      <alignment horizontal="center" vertical="top"/>
      <protection locked="0"/>
    </xf>
    <xf numFmtId="164" fontId="9" fillId="2" borderId="4" xfId="28" applyNumberFormat="1" applyFont="1" applyFill="1" applyBorder="1" applyAlignment="1">
      <alignment horizontal="center" vertical="center" wrapText="1"/>
    </xf>
    <xf numFmtId="164" fontId="10" fillId="0" borderId="4" xfId="28" applyNumberFormat="1" applyFont="1" applyBorder="1" applyAlignment="1">
      <alignment horizontal="center" vertical="center" wrapText="1"/>
    </xf>
    <xf numFmtId="3" fontId="10" fillId="0" borderId="4" xfId="28" applyNumberFormat="1" applyFont="1" applyBorder="1" applyAlignment="1">
      <alignment horizontal="center" vertical="center" wrapText="1"/>
    </xf>
    <xf numFmtId="165" fontId="9" fillId="0" borderId="4" xfId="28" applyNumberFormat="1" applyFont="1" applyFill="1" applyBorder="1" applyAlignment="1" applyProtection="1">
      <alignment vertical="top" wrapText="1"/>
      <protection locked="0"/>
    </xf>
    <xf numFmtId="165" fontId="10" fillId="0" borderId="4" xfId="28" applyNumberFormat="1" applyFont="1" applyFill="1" applyBorder="1" applyAlignment="1" applyProtection="1">
      <alignment vertical="top" wrapText="1"/>
      <protection locked="0"/>
    </xf>
    <xf numFmtId="166" fontId="10" fillId="0" borderId="4" xfId="28" applyNumberFormat="1" applyFont="1" applyFill="1" applyBorder="1" applyAlignment="1" applyProtection="1">
      <alignment vertical="top" wrapText="1"/>
      <protection locked="0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2" borderId="3" xfId="1" applyFont="1" applyFill="1" applyBorder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0" fontId="9" fillId="2" borderId="7" xfId="1" applyFont="1" applyFill="1" applyBorder="1" applyAlignment="1" applyProtection="1">
      <alignment horizontal="center" vertical="center" wrapText="1"/>
      <protection locked="0"/>
    </xf>
    <xf numFmtId="0" fontId="8" fillId="0" borderId="0" xfId="1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29">
    <cellStyle name="=C:\WINNT\SYSTEM32\COMMAND.COM" xfId="8" xr:uid="{00000000-0005-0000-0000-000000000000}"/>
    <cellStyle name="Euro" xfId="9" xr:uid="{00000000-0005-0000-0000-000001000000}"/>
    <cellStyle name="Millares 2" xfId="7" xr:uid="{00000000-0005-0000-0000-000002000000}"/>
    <cellStyle name="Millares 2 2" xfId="11" xr:uid="{00000000-0005-0000-0000-000003000000}"/>
    <cellStyle name="Millares 2 3" xfId="12" xr:uid="{00000000-0005-0000-0000-000004000000}"/>
    <cellStyle name="Millares 2 4" xfId="2" xr:uid="{00000000-0005-0000-0000-000005000000}"/>
    <cellStyle name="Millares 2 4 2" xfId="3" xr:uid="{00000000-0005-0000-0000-000006000000}"/>
    <cellStyle name="Millares 2 4 3" xfId="25" xr:uid="{00000000-0005-0000-0000-000007000000}"/>
    <cellStyle name="Millares 2 4 4" xfId="28" xr:uid="{00000000-0005-0000-0000-000008000000}"/>
    <cellStyle name="Millares 2 5" xfId="10" xr:uid="{00000000-0005-0000-0000-000009000000}"/>
    <cellStyle name="Millares 3" xfId="13" xr:uid="{00000000-0005-0000-0000-00000A000000}"/>
    <cellStyle name="Moneda 2" xfId="14" xr:uid="{00000000-0005-0000-0000-00000B000000}"/>
    <cellStyle name="Normal" xfId="0" builtinId="0"/>
    <cellStyle name="Normal 2" xfId="4" xr:uid="{00000000-0005-0000-0000-00000D000000}"/>
    <cellStyle name="Normal 2 2" xfId="1" xr:uid="{00000000-0005-0000-0000-00000E000000}"/>
    <cellStyle name="Normal 2 3" xfId="6" xr:uid="{00000000-0005-0000-0000-00000F000000}"/>
    <cellStyle name="Normal 2 4" xfId="15" xr:uid="{00000000-0005-0000-0000-000010000000}"/>
    <cellStyle name="Normal 2 5" xfId="24" xr:uid="{00000000-0005-0000-0000-000011000000}"/>
    <cellStyle name="Normal 2 6" xfId="26" xr:uid="{00000000-0005-0000-0000-000012000000}"/>
    <cellStyle name="Normal 2 7" xfId="27" xr:uid="{00000000-0005-0000-0000-000013000000}"/>
    <cellStyle name="Normal 3" xfId="5" xr:uid="{00000000-0005-0000-0000-000014000000}"/>
    <cellStyle name="Normal 3 2" xfId="16" xr:uid="{00000000-0005-0000-0000-000015000000}"/>
    <cellStyle name="Normal 4" xfId="17" xr:uid="{00000000-0005-0000-0000-000016000000}"/>
    <cellStyle name="Normal 4 2" xfId="18" xr:uid="{00000000-0005-0000-0000-000017000000}"/>
    <cellStyle name="Normal 5" xfId="19" xr:uid="{00000000-0005-0000-0000-000018000000}"/>
    <cellStyle name="Normal 5 2" xfId="20" xr:uid="{00000000-0005-0000-0000-000019000000}"/>
    <cellStyle name="Normal 6" xfId="21" xr:uid="{00000000-0005-0000-0000-00001A000000}"/>
    <cellStyle name="Normal 6 2" xfId="22" xr:uid="{00000000-0005-0000-0000-00001B000000}"/>
    <cellStyle name="Normal 7" xfId="23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0</xdr:rowOff>
    </xdr:from>
    <xdr:to>
      <xdr:col>5</xdr:col>
      <xdr:colOff>142875</xdr:colOff>
      <xdr:row>33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5ED726E-CB46-4A77-89CD-6923E1E3D16F}"/>
            </a:ext>
          </a:extLst>
        </xdr:cNvPr>
        <xdr:cNvSpPr txBox="1"/>
      </xdr:nvSpPr>
      <xdr:spPr>
        <a:xfrm>
          <a:off x="4625340" y="3848100"/>
          <a:ext cx="3480435" cy="10553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Juan Sergio Mendoza Elías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 en Seguridad Pública del Estado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247650</xdr:colOff>
      <xdr:row>25</xdr:row>
      <xdr:rowOff>114300</xdr:rowOff>
    </xdr:from>
    <xdr:to>
      <xdr:col>1</xdr:col>
      <xdr:colOff>76200</xdr:colOff>
      <xdr:row>31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17B8E29-931B-4F9F-A38C-FA68E837958D}"/>
            </a:ext>
          </a:extLst>
        </xdr:cNvPr>
        <xdr:cNvSpPr txBox="1"/>
      </xdr:nvSpPr>
      <xdr:spPr>
        <a:xfrm>
          <a:off x="247650" y="3962400"/>
          <a:ext cx="3341370" cy="7772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Mtro. Francisco Javier Zaragoza</a:t>
          </a:r>
          <a:r>
            <a:rPr lang="es-MX" sz="1100" baseline="0"/>
            <a:t> Cervantes</a:t>
          </a:r>
        </a:p>
        <a:p>
          <a:pPr algn="ctr"/>
          <a:r>
            <a:rPr lang="es-MX" sz="1100" baseline="0"/>
            <a:t>Director General</a:t>
          </a:r>
        </a:p>
        <a:p>
          <a:pPr algn="ctr"/>
          <a:r>
            <a:rPr lang="es-MX" sz="1100" baseline="0"/>
            <a:t>Instituto de Formación en Seguridad Pública del Estado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71</xdr:row>
      <xdr:rowOff>85725</xdr:rowOff>
    </xdr:from>
    <xdr:to>
      <xdr:col>0</xdr:col>
      <xdr:colOff>3857625</xdr:colOff>
      <xdr:row>77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6700" y="11106150"/>
          <a:ext cx="3590925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Mtro. Francisco Javier Zaragoza</a:t>
          </a:r>
          <a:r>
            <a:rPr lang="es-MX" sz="1100" baseline="0"/>
            <a:t> Cervantes</a:t>
          </a:r>
        </a:p>
        <a:p>
          <a:pPr algn="ctr"/>
          <a:r>
            <a:rPr lang="es-MX" sz="1100" baseline="0"/>
            <a:t>Director General</a:t>
          </a:r>
        </a:p>
        <a:p>
          <a:pPr algn="ctr"/>
          <a:r>
            <a:rPr lang="es-MX" sz="1100" baseline="0"/>
            <a:t>Instituto de Formación en Seguridad Pública del Estado</a:t>
          </a:r>
          <a:endParaRPr lang="es-MX" sz="1100"/>
        </a:p>
      </xdr:txBody>
    </xdr:sp>
    <xdr:clientData/>
  </xdr:twoCellAnchor>
  <xdr:twoCellAnchor>
    <xdr:from>
      <xdr:col>0</xdr:col>
      <xdr:colOff>4648200</xdr:colOff>
      <xdr:row>71</xdr:row>
      <xdr:rowOff>9525</xdr:rowOff>
    </xdr:from>
    <xdr:to>
      <xdr:col>2</xdr:col>
      <xdr:colOff>1123950</xdr:colOff>
      <xdr:row>79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48200" y="11029950"/>
          <a:ext cx="3714750" cy="1162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Juan Sergio Mendoza Elías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 en Seguridad Pública del Estado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53</xdr:row>
      <xdr:rowOff>0</xdr:rowOff>
    </xdr:from>
    <xdr:to>
      <xdr:col>4</xdr:col>
      <xdr:colOff>180975</xdr:colOff>
      <xdr:row>61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343525" y="8448675"/>
          <a:ext cx="3714750" cy="1162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Juan Sergio Mendoza Elías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 en Seguridad Pública del Estado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438150</xdr:colOff>
      <xdr:row>53</xdr:row>
      <xdr:rowOff>123825</xdr:rowOff>
    </xdr:from>
    <xdr:to>
      <xdr:col>1</xdr:col>
      <xdr:colOff>495300</xdr:colOff>
      <xdr:row>59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8150" y="8572500"/>
          <a:ext cx="3590925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Mtro. Francisco Javier Zaragoza</a:t>
          </a:r>
          <a:r>
            <a:rPr lang="es-MX" sz="1100" baseline="0"/>
            <a:t> Cervantes</a:t>
          </a:r>
        </a:p>
        <a:p>
          <a:pPr algn="ctr"/>
          <a:r>
            <a:rPr lang="es-MX" sz="1100" baseline="0"/>
            <a:t>Director General</a:t>
          </a:r>
        </a:p>
        <a:p>
          <a:pPr algn="ctr"/>
          <a:r>
            <a:rPr lang="es-MX" sz="1100" baseline="0"/>
            <a:t>Instituto de Formación en Seguridad Pública del Estado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42</xdr:row>
      <xdr:rowOff>0</xdr:rowOff>
    </xdr:from>
    <xdr:to>
      <xdr:col>6</xdr:col>
      <xdr:colOff>590550</xdr:colOff>
      <xdr:row>50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172075" y="7648575"/>
          <a:ext cx="3714750" cy="1162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Juan Sergio Mendoza Elías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 en Seguridad Pública del Estado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1</xdr:col>
      <xdr:colOff>590550</xdr:colOff>
      <xdr:row>49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7791450"/>
          <a:ext cx="3590925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Mtro. Francisco Javier Zaragoza</a:t>
          </a:r>
          <a:r>
            <a:rPr lang="es-MX" sz="1100" baseline="0"/>
            <a:t> Cervantes</a:t>
          </a:r>
        </a:p>
        <a:p>
          <a:pPr algn="ctr"/>
          <a:r>
            <a:rPr lang="es-MX" sz="1100" baseline="0"/>
            <a:t>Director General</a:t>
          </a:r>
        </a:p>
        <a:p>
          <a:pPr algn="ctr"/>
          <a:r>
            <a:rPr lang="es-MX" sz="1100" baseline="0"/>
            <a:t>Instituto de Formación en Seguridad Pública del Estado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63</xdr:row>
      <xdr:rowOff>0</xdr:rowOff>
    </xdr:from>
    <xdr:to>
      <xdr:col>3</xdr:col>
      <xdr:colOff>476250</xdr:colOff>
      <xdr:row>71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905375" y="9677400"/>
          <a:ext cx="3714750" cy="1162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Juan Sergio Mendoza Elías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 en Seguridad Pública del Estado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342900</xdr:colOff>
      <xdr:row>63</xdr:row>
      <xdr:rowOff>85725</xdr:rowOff>
    </xdr:from>
    <xdr:to>
      <xdr:col>0</xdr:col>
      <xdr:colOff>3933825</xdr:colOff>
      <xdr:row>69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42900" y="9763125"/>
          <a:ext cx="3590925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Mtro. Francisco Javier Zaragoza</a:t>
          </a:r>
          <a:r>
            <a:rPr lang="es-MX" sz="1100" baseline="0"/>
            <a:t> Cervantes</a:t>
          </a:r>
        </a:p>
        <a:p>
          <a:pPr algn="ctr"/>
          <a:r>
            <a:rPr lang="es-MX" sz="1100" baseline="0"/>
            <a:t>Director General</a:t>
          </a:r>
        </a:p>
        <a:p>
          <a:pPr algn="ctr"/>
          <a:r>
            <a:rPr lang="es-MX" sz="1100" baseline="0"/>
            <a:t>Instituto de Formación en Seguridad Pública del Estado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0</xdr:rowOff>
    </xdr:from>
    <xdr:to>
      <xdr:col>5</xdr:col>
      <xdr:colOff>142875</xdr:colOff>
      <xdr:row>33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953000" y="4019550"/>
          <a:ext cx="3714750" cy="1162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________________________________________________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Juan Sergio Mendoza Elías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 en Seguridad Pública del Estado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247650</xdr:colOff>
      <xdr:row>25</xdr:row>
      <xdr:rowOff>114300</xdr:rowOff>
    </xdr:from>
    <xdr:to>
      <xdr:col>1</xdr:col>
      <xdr:colOff>76200</xdr:colOff>
      <xdr:row>31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47650" y="4133850"/>
          <a:ext cx="3590925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________________________________________________</a:t>
          </a:r>
        </a:p>
        <a:p>
          <a:pPr algn="ctr"/>
          <a:r>
            <a:rPr lang="es-MX" sz="1100"/>
            <a:t>Mtro. Francisco Javier Zaragoza</a:t>
          </a:r>
          <a:r>
            <a:rPr lang="es-MX" sz="1100" baseline="0"/>
            <a:t> Cervantes</a:t>
          </a:r>
        </a:p>
        <a:p>
          <a:pPr algn="ctr"/>
          <a:r>
            <a:rPr lang="es-MX" sz="1100" baseline="0"/>
            <a:t>Director General</a:t>
          </a:r>
        </a:p>
        <a:p>
          <a:pPr algn="ctr"/>
          <a:r>
            <a:rPr lang="es-MX" sz="1100" baseline="0"/>
            <a:t>Instituto de Formación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5A1B5-6E4D-41FF-A036-25D48239CE60}">
  <dimension ref="A1:F23"/>
  <sheetViews>
    <sheetView tabSelected="1" zoomScaleNormal="100" workbookViewId="0">
      <selection activeCell="F15" sqref="F15"/>
    </sheetView>
  </sheetViews>
  <sheetFormatPr baseColWidth="10" defaultColWidth="12" defaultRowHeight="10.199999999999999" x14ac:dyDescent="0.2"/>
  <cols>
    <col min="1" max="1" width="65.85546875" style="44" customWidth="1"/>
    <col min="2" max="6" width="20.85546875" style="44" customWidth="1"/>
    <col min="7" max="16384" width="12" style="44"/>
  </cols>
  <sheetData>
    <row r="1" spans="1:6" ht="45" customHeight="1" x14ac:dyDescent="0.2">
      <c r="A1" s="65" t="s">
        <v>134</v>
      </c>
      <c r="B1" s="66"/>
      <c r="C1" s="66"/>
      <c r="D1" s="66"/>
      <c r="E1" s="66"/>
      <c r="F1" s="67"/>
    </row>
    <row r="2" spans="1:6" ht="20.399999999999999" x14ac:dyDescent="0.2">
      <c r="A2" s="50" t="s">
        <v>0</v>
      </c>
      <c r="B2" s="49" t="s">
        <v>119</v>
      </c>
      <c r="C2" s="49" t="s">
        <v>120</v>
      </c>
      <c r="D2" s="49" t="s">
        <v>121</v>
      </c>
      <c r="E2" s="49" t="s">
        <v>122</v>
      </c>
      <c r="F2" s="49" t="s">
        <v>124</v>
      </c>
    </row>
    <row r="3" spans="1:6" x14ac:dyDescent="0.2">
      <c r="A3" s="45" t="s">
        <v>55</v>
      </c>
      <c r="B3" s="51">
        <f>B4+B12</f>
        <v>182722532.06</v>
      </c>
      <c r="C3" s="51">
        <f t="shared" ref="C3:F3" si="0">C4+C12</f>
        <v>983107812.52999997</v>
      </c>
      <c r="D3" s="51">
        <f t="shared" si="0"/>
        <v>809205240.18000007</v>
      </c>
      <c r="E3" s="51">
        <f t="shared" si="0"/>
        <v>356625104.40999991</v>
      </c>
      <c r="F3" s="51">
        <f t="shared" si="0"/>
        <v>173902572.3499999</v>
      </c>
    </row>
    <row r="4" spans="1:6" x14ac:dyDescent="0.2">
      <c r="A4" s="46" t="s">
        <v>57</v>
      </c>
      <c r="B4" s="51">
        <f>SUM(B5:B11)</f>
        <v>57760193.620000005</v>
      </c>
      <c r="C4" s="51">
        <f>SUM(C5:C11)</f>
        <v>955291061.81999993</v>
      </c>
      <c r="D4" s="51">
        <f>SUM(D5:D11)</f>
        <v>795081999.73000002</v>
      </c>
      <c r="E4" s="51">
        <f>SUM(E5:E11)</f>
        <v>217969255.70999992</v>
      </c>
      <c r="F4" s="51">
        <f>SUM(F5:F11)</f>
        <v>160209062.08999991</v>
      </c>
    </row>
    <row r="5" spans="1:6" x14ac:dyDescent="0.2">
      <c r="A5" s="47" t="s">
        <v>59</v>
      </c>
      <c r="B5" s="52">
        <v>42882045.530000001</v>
      </c>
      <c r="C5" s="52">
        <v>391736083.74000001</v>
      </c>
      <c r="D5" s="52">
        <v>395917867.17000002</v>
      </c>
      <c r="E5" s="52">
        <f>B5+C5-D5</f>
        <v>38700262.099999964</v>
      </c>
      <c r="F5" s="52">
        <f t="shared" ref="F5:F11" si="1">E5-B5</f>
        <v>-4181783.430000037</v>
      </c>
    </row>
    <row r="6" spans="1:6" x14ac:dyDescent="0.2">
      <c r="A6" s="47" t="s">
        <v>61</v>
      </c>
      <c r="B6" s="52">
        <v>4831000</v>
      </c>
      <c r="C6" s="52">
        <v>212417288.80000001</v>
      </c>
      <c r="D6" s="52">
        <v>217237654.83000001</v>
      </c>
      <c r="E6" s="52">
        <f t="shared" ref="E6:E11" si="2">B6+C6-D6</f>
        <v>10633.969999998808</v>
      </c>
      <c r="F6" s="52">
        <f t="shared" si="1"/>
        <v>-4820366.0300000012</v>
      </c>
    </row>
    <row r="7" spans="1:6" x14ac:dyDescent="0.2">
      <c r="A7" s="47" t="s">
        <v>63</v>
      </c>
      <c r="B7" s="52">
        <v>10047148.09</v>
      </c>
      <c r="C7" s="52">
        <v>351137689.27999997</v>
      </c>
      <c r="D7" s="52">
        <v>181926477.72999999</v>
      </c>
      <c r="E7" s="52">
        <f t="shared" si="2"/>
        <v>179258359.63999996</v>
      </c>
      <c r="F7" s="52">
        <f t="shared" si="1"/>
        <v>169211211.54999995</v>
      </c>
    </row>
    <row r="8" spans="1:6" x14ac:dyDescent="0.2">
      <c r="A8" s="47" t="s">
        <v>65</v>
      </c>
      <c r="B8" s="52">
        <v>0</v>
      </c>
      <c r="C8" s="52">
        <v>0</v>
      </c>
      <c r="D8" s="52">
        <v>0</v>
      </c>
      <c r="E8" s="52">
        <f t="shared" si="2"/>
        <v>0</v>
      </c>
      <c r="F8" s="52">
        <f t="shared" si="1"/>
        <v>0</v>
      </c>
    </row>
    <row r="9" spans="1:6" x14ac:dyDescent="0.2">
      <c r="A9" s="47" t="s">
        <v>67</v>
      </c>
      <c r="B9" s="52">
        <v>0</v>
      </c>
      <c r="C9" s="52">
        <v>0</v>
      </c>
      <c r="D9" s="52">
        <v>0</v>
      </c>
      <c r="E9" s="52">
        <f t="shared" si="2"/>
        <v>0</v>
      </c>
      <c r="F9" s="52">
        <f t="shared" si="1"/>
        <v>0</v>
      </c>
    </row>
    <row r="10" spans="1:6" x14ac:dyDescent="0.2">
      <c r="A10" s="47" t="s">
        <v>69</v>
      </c>
      <c r="B10" s="52">
        <v>0</v>
      </c>
      <c r="C10" s="52">
        <v>0</v>
      </c>
      <c r="D10" s="52">
        <v>0</v>
      </c>
      <c r="E10" s="52">
        <f t="shared" si="2"/>
        <v>0</v>
      </c>
      <c r="F10" s="52">
        <f t="shared" si="1"/>
        <v>0</v>
      </c>
    </row>
    <row r="11" spans="1:6" x14ac:dyDescent="0.2">
      <c r="A11" s="47" t="s">
        <v>71</v>
      </c>
      <c r="B11" s="52">
        <v>0</v>
      </c>
      <c r="C11" s="52">
        <v>0</v>
      </c>
      <c r="D11" s="52">
        <v>0</v>
      </c>
      <c r="E11" s="52">
        <f t="shared" si="2"/>
        <v>0</v>
      </c>
      <c r="F11" s="52">
        <f t="shared" si="1"/>
        <v>0</v>
      </c>
    </row>
    <row r="12" spans="1:6" x14ac:dyDescent="0.2">
      <c r="A12" s="46" t="s">
        <v>76</v>
      </c>
      <c r="B12" s="51">
        <f>SUM(B13:B21)</f>
        <v>124962338.44</v>
      </c>
      <c r="C12" s="51">
        <f>SUM(C13:C21)</f>
        <v>27816750.710000001</v>
      </c>
      <c r="D12" s="51">
        <f>SUM(D13:D21)</f>
        <v>14123240.449999999</v>
      </c>
      <c r="E12" s="51">
        <f>SUM(E13:E21)</f>
        <v>138655848.69999999</v>
      </c>
      <c r="F12" s="51">
        <f>SUM(F13:F21)</f>
        <v>13693510.259999998</v>
      </c>
    </row>
    <row r="13" spans="1:6" x14ac:dyDescent="0.2">
      <c r="A13" s="47" t="s">
        <v>77</v>
      </c>
      <c r="B13" s="52">
        <v>0</v>
      </c>
      <c r="C13" s="52">
        <v>0</v>
      </c>
      <c r="D13" s="52">
        <v>0</v>
      </c>
      <c r="E13" s="52">
        <f>B13+C13-D13</f>
        <v>0</v>
      </c>
      <c r="F13" s="52">
        <f t="shared" ref="F13:F21" si="3">E13-B13</f>
        <v>0</v>
      </c>
    </row>
    <row r="14" spans="1:6" x14ac:dyDescent="0.2">
      <c r="A14" s="47" t="s">
        <v>79</v>
      </c>
      <c r="B14" s="48">
        <v>0</v>
      </c>
      <c r="C14" s="48">
        <v>0</v>
      </c>
      <c r="D14" s="48">
        <v>0</v>
      </c>
      <c r="E14" s="48">
        <f t="shared" ref="E14:E21" si="4">B14+C14-D14</f>
        <v>0</v>
      </c>
      <c r="F14" s="48">
        <f t="shared" si="3"/>
        <v>0</v>
      </c>
    </row>
    <row r="15" spans="1:6" x14ac:dyDescent="0.2">
      <c r="A15" s="47" t="s">
        <v>81</v>
      </c>
      <c r="B15" s="48">
        <v>105603953.59</v>
      </c>
      <c r="C15" s="48">
        <v>22223103.66</v>
      </c>
      <c r="D15" s="48">
        <v>11111551.83</v>
      </c>
      <c r="E15" s="48">
        <f t="shared" si="4"/>
        <v>116715505.42</v>
      </c>
      <c r="F15" s="48">
        <f t="shared" si="3"/>
        <v>11111551.829999998</v>
      </c>
    </row>
    <row r="16" spans="1:6" x14ac:dyDescent="0.2">
      <c r="A16" s="47" t="s">
        <v>83</v>
      </c>
      <c r="B16" s="52">
        <v>63061914.509999998</v>
      </c>
      <c r="C16" s="52">
        <v>4623294.29</v>
      </c>
      <c r="D16" s="52">
        <v>3011688.62</v>
      </c>
      <c r="E16" s="52">
        <f t="shared" si="4"/>
        <v>64673520.18</v>
      </c>
      <c r="F16" s="52">
        <f t="shared" si="3"/>
        <v>1611605.6700000018</v>
      </c>
    </row>
    <row r="17" spans="1:6" x14ac:dyDescent="0.2">
      <c r="A17" s="47" t="s">
        <v>85</v>
      </c>
      <c r="B17" s="52">
        <v>534827.72</v>
      </c>
      <c r="C17" s="52">
        <v>0</v>
      </c>
      <c r="D17" s="52">
        <v>0</v>
      </c>
      <c r="E17" s="52">
        <f t="shared" si="4"/>
        <v>534827.72</v>
      </c>
      <c r="F17" s="52">
        <f t="shared" si="3"/>
        <v>0</v>
      </c>
    </row>
    <row r="18" spans="1:6" x14ac:dyDescent="0.2">
      <c r="A18" s="47" t="s">
        <v>87</v>
      </c>
      <c r="B18" s="52">
        <v>-44238357.380000003</v>
      </c>
      <c r="C18" s="52">
        <v>970352.76</v>
      </c>
      <c r="D18" s="52">
        <v>0</v>
      </c>
      <c r="E18" s="52">
        <f t="shared" si="4"/>
        <v>-43268004.620000005</v>
      </c>
      <c r="F18" s="52">
        <f t="shared" si="3"/>
        <v>970352.75999999791</v>
      </c>
    </row>
    <row r="19" spans="1:6" x14ac:dyDescent="0.2">
      <c r="A19" s="47" t="s">
        <v>89</v>
      </c>
      <c r="B19" s="52">
        <v>0</v>
      </c>
      <c r="C19" s="52">
        <v>0</v>
      </c>
      <c r="D19" s="52">
        <v>0</v>
      </c>
      <c r="E19" s="52">
        <f t="shared" si="4"/>
        <v>0</v>
      </c>
      <c r="F19" s="52">
        <f t="shared" si="3"/>
        <v>0</v>
      </c>
    </row>
    <row r="20" spans="1:6" x14ac:dyDescent="0.2">
      <c r="A20" s="47" t="s">
        <v>91</v>
      </c>
      <c r="B20" s="52">
        <v>0</v>
      </c>
      <c r="C20" s="52">
        <v>0</v>
      </c>
      <c r="D20" s="52">
        <v>0</v>
      </c>
      <c r="E20" s="52">
        <f t="shared" si="4"/>
        <v>0</v>
      </c>
      <c r="F20" s="52">
        <f t="shared" si="3"/>
        <v>0</v>
      </c>
    </row>
    <row r="21" spans="1:6" x14ac:dyDescent="0.2">
      <c r="A21" s="47" t="s">
        <v>92</v>
      </c>
      <c r="B21" s="52">
        <v>0</v>
      </c>
      <c r="C21" s="52">
        <v>0</v>
      </c>
      <c r="D21" s="52">
        <v>0</v>
      </c>
      <c r="E21" s="52">
        <f t="shared" si="4"/>
        <v>0</v>
      </c>
      <c r="F21" s="52">
        <f t="shared" si="3"/>
        <v>0</v>
      </c>
    </row>
    <row r="23" spans="1:6" ht="13.2" x14ac:dyDescent="0.2">
      <c r="A23" s="15" t="s">
        <v>54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opLeftCell="A40" zoomScaleNormal="100" workbookViewId="0">
      <selection activeCell="A2" sqref="A2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65" t="s">
        <v>132</v>
      </c>
      <c r="B1" s="66"/>
      <c r="C1" s="67"/>
    </row>
    <row r="2" spans="1:4" x14ac:dyDescent="0.2">
      <c r="A2" s="2" t="s">
        <v>0</v>
      </c>
      <c r="B2" s="2">
        <v>2024</v>
      </c>
      <c r="C2" s="2">
        <v>2023</v>
      </c>
    </row>
    <row r="3" spans="1:4" s="5" customFormat="1" x14ac:dyDescent="0.2">
      <c r="A3" s="3" t="s">
        <v>1</v>
      </c>
      <c r="B3" s="4"/>
      <c r="C3" s="4"/>
    </row>
    <row r="4" spans="1:4" x14ac:dyDescent="0.2">
      <c r="A4" s="6" t="s">
        <v>2</v>
      </c>
      <c r="B4" s="53">
        <f>SUM(B5:B11)</f>
        <v>2657194.64</v>
      </c>
      <c r="C4" s="53">
        <f>SUM(C5:C11)</f>
        <v>12302403.17</v>
      </c>
      <c r="D4" s="5"/>
    </row>
    <row r="5" spans="1:4" x14ac:dyDescent="0.2">
      <c r="A5" s="7" t="s">
        <v>3</v>
      </c>
      <c r="B5" s="8">
        <v>0</v>
      </c>
      <c r="C5" s="8">
        <v>0</v>
      </c>
      <c r="D5" s="9">
        <v>4110</v>
      </c>
    </row>
    <row r="6" spans="1:4" x14ac:dyDescent="0.2">
      <c r="A6" s="7" t="s">
        <v>4</v>
      </c>
      <c r="B6" s="8">
        <v>0</v>
      </c>
      <c r="C6" s="8">
        <v>0</v>
      </c>
      <c r="D6" s="9">
        <v>4120</v>
      </c>
    </row>
    <row r="7" spans="1:4" x14ac:dyDescent="0.2">
      <c r="A7" s="7" t="s">
        <v>5</v>
      </c>
      <c r="B7" s="8">
        <v>0</v>
      </c>
      <c r="C7" s="8">
        <v>0</v>
      </c>
      <c r="D7" s="9">
        <v>4130</v>
      </c>
    </row>
    <row r="8" spans="1:4" x14ac:dyDescent="0.2">
      <c r="A8" s="7" t="s">
        <v>6</v>
      </c>
      <c r="B8" s="8">
        <v>0</v>
      </c>
      <c r="C8" s="8">
        <v>0</v>
      </c>
      <c r="D8" s="9">
        <v>4140</v>
      </c>
    </row>
    <row r="9" spans="1:4" x14ac:dyDescent="0.2">
      <c r="A9" s="7" t="s">
        <v>7</v>
      </c>
      <c r="B9" s="8">
        <v>0</v>
      </c>
      <c r="C9" s="8">
        <v>0</v>
      </c>
      <c r="D9" s="9">
        <v>4150</v>
      </c>
    </row>
    <row r="10" spans="1:4" x14ac:dyDescent="0.2">
      <c r="A10" s="7" t="s">
        <v>8</v>
      </c>
      <c r="B10" s="8">
        <v>0</v>
      </c>
      <c r="C10" s="8">
        <v>0</v>
      </c>
      <c r="D10" s="9">
        <v>4160</v>
      </c>
    </row>
    <row r="11" spans="1:4" ht="11.25" customHeight="1" x14ac:dyDescent="0.2">
      <c r="A11" s="7" t="s">
        <v>9</v>
      </c>
      <c r="B11" s="8">
        <v>2657194.64</v>
      </c>
      <c r="C11" s="8">
        <v>12302403.17</v>
      </c>
      <c r="D11" s="9">
        <v>4170</v>
      </c>
    </row>
    <row r="12" spans="1:4" ht="11.25" customHeight="1" x14ac:dyDescent="0.2">
      <c r="A12" s="7"/>
      <c r="B12" s="4"/>
      <c r="C12" s="4"/>
      <c r="D12" s="5"/>
    </row>
    <row r="13" spans="1:4" ht="30.6" x14ac:dyDescent="0.2">
      <c r="A13" s="6" t="s">
        <v>10</v>
      </c>
      <c r="B13" s="53">
        <f>SUM(B14:B15)</f>
        <v>18195638</v>
      </c>
      <c r="C13" s="53">
        <f>SUM(C14:C15)</f>
        <v>37943271.560000002</v>
      </c>
      <c r="D13" s="5"/>
    </row>
    <row r="14" spans="1:4" ht="20.399999999999999" x14ac:dyDescent="0.2">
      <c r="A14" s="7" t="s">
        <v>11</v>
      </c>
      <c r="B14" s="8">
        <v>4879425</v>
      </c>
      <c r="C14" s="8">
        <v>5511755</v>
      </c>
      <c r="D14" s="9">
        <v>4210</v>
      </c>
    </row>
    <row r="15" spans="1:4" ht="11.25" customHeight="1" x14ac:dyDescent="0.2">
      <c r="A15" s="7" t="s">
        <v>12</v>
      </c>
      <c r="B15" s="8">
        <v>13316213</v>
      </c>
      <c r="C15" s="8">
        <v>32431516.559999999</v>
      </c>
      <c r="D15" s="9">
        <v>4220</v>
      </c>
    </row>
    <row r="16" spans="1:4" ht="11.25" customHeight="1" x14ac:dyDescent="0.2">
      <c r="A16" s="7"/>
      <c r="B16" s="4"/>
      <c r="C16" s="4"/>
      <c r="D16" s="5"/>
    </row>
    <row r="17" spans="1:5" ht="11.25" customHeight="1" x14ac:dyDescent="0.2">
      <c r="A17" s="6" t="s">
        <v>13</v>
      </c>
      <c r="B17" s="53">
        <f>SUM(B18:B22)</f>
        <v>1.95</v>
      </c>
      <c r="C17" s="53">
        <f>SUM(C18:C22)</f>
        <v>2921.37</v>
      </c>
      <c r="D17" s="5"/>
    </row>
    <row r="18" spans="1:5" ht="11.25" customHeight="1" x14ac:dyDescent="0.2">
      <c r="A18" s="7" t="s">
        <v>14</v>
      </c>
      <c r="B18" s="8">
        <v>0</v>
      </c>
      <c r="C18" s="8">
        <v>0</v>
      </c>
      <c r="D18" s="9">
        <v>4310</v>
      </c>
    </row>
    <row r="19" spans="1:5" ht="11.25" customHeight="1" x14ac:dyDescent="0.2">
      <c r="A19" s="7" t="s">
        <v>15</v>
      </c>
      <c r="B19" s="8">
        <v>0</v>
      </c>
      <c r="C19" s="8">
        <v>0</v>
      </c>
      <c r="D19" s="9">
        <v>4320</v>
      </c>
    </row>
    <row r="20" spans="1:5" ht="11.25" customHeight="1" x14ac:dyDescent="0.2">
      <c r="A20" s="7" t="s">
        <v>16</v>
      </c>
      <c r="B20" s="8">
        <v>0</v>
      </c>
      <c r="C20" s="8">
        <v>0</v>
      </c>
      <c r="D20" s="9">
        <v>4330</v>
      </c>
    </row>
    <row r="21" spans="1:5" ht="11.25" customHeight="1" x14ac:dyDescent="0.2">
      <c r="A21" s="7" t="s">
        <v>17</v>
      </c>
      <c r="B21" s="8">
        <v>0</v>
      </c>
      <c r="C21" s="8">
        <v>0</v>
      </c>
      <c r="D21" s="9">
        <v>4340</v>
      </c>
    </row>
    <row r="22" spans="1:5" ht="11.25" customHeight="1" x14ac:dyDescent="0.2">
      <c r="A22" s="7" t="s">
        <v>18</v>
      </c>
      <c r="B22" s="8">
        <v>1.95</v>
      </c>
      <c r="C22" s="8">
        <v>2921.37</v>
      </c>
      <c r="D22" s="9">
        <v>4390</v>
      </c>
    </row>
    <row r="23" spans="1:5" ht="11.25" customHeight="1" x14ac:dyDescent="0.2">
      <c r="A23" s="10"/>
      <c r="B23" s="4"/>
      <c r="C23" s="4"/>
      <c r="D23" s="5"/>
    </row>
    <row r="24" spans="1:5" ht="11.25" customHeight="1" x14ac:dyDescent="0.2">
      <c r="A24" s="3" t="s">
        <v>19</v>
      </c>
      <c r="B24" s="53">
        <f>SUM(B4+B13+B17)</f>
        <v>20852834.59</v>
      </c>
      <c r="C24" s="11">
        <f>SUM(C4+C13+C17)</f>
        <v>50248596.100000001</v>
      </c>
      <c r="D24" s="5"/>
    </row>
    <row r="25" spans="1:5" ht="11.25" customHeight="1" x14ac:dyDescent="0.2">
      <c r="A25" s="12"/>
      <c r="B25" s="4"/>
      <c r="C25" s="4"/>
      <c r="D25" s="5"/>
      <c r="E25" s="5"/>
    </row>
    <row r="26" spans="1:5" s="5" customFormat="1" ht="11.25" customHeight="1" x14ac:dyDescent="0.2">
      <c r="A26" s="3" t="s">
        <v>20</v>
      </c>
      <c r="B26" s="4"/>
      <c r="C26" s="4"/>
      <c r="E26" s="1"/>
    </row>
    <row r="27" spans="1:5" ht="11.25" customHeight="1" x14ac:dyDescent="0.2">
      <c r="A27" s="6" t="s">
        <v>21</v>
      </c>
      <c r="B27" s="53">
        <f>SUM(B28:B30)</f>
        <v>19561390.120000001</v>
      </c>
      <c r="C27" s="53">
        <f>SUM(C28:C30)</f>
        <v>37374402.009999998</v>
      </c>
      <c r="D27" s="5"/>
    </row>
    <row r="28" spans="1:5" ht="11.25" customHeight="1" x14ac:dyDescent="0.2">
      <c r="A28" s="7" t="s">
        <v>22</v>
      </c>
      <c r="B28" s="8">
        <v>10601413.220000001</v>
      </c>
      <c r="C28" s="8">
        <v>24879756.23</v>
      </c>
      <c r="D28" s="9">
        <v>5110</v>
      </c>
    </row>
    <row r="29" spans="1:5" ht="11.25" customHeight="1" x14ac:dyDescent="0.2">
      <c r="A29" s="7" t="s">
        <v>23</v>
      </c>
      <c r="B29" s="8">
        <v>3179107.59</v>
      </c>
      <c r="C29" s="8">
        <v>4206020.42</v>
      </c>
      <c r="D29" s="9">
        <v>5120</v>
      </c>
    </row>
    <row r="30" spans="1:5" ht="11.25" customHeight="1" x14ac:dyDescent="0.2">
      <c r="A30" s="7" t="s">
        <v>24</v>
      </c>
      <c r="B30" s="8">
        <v>5780869.3099999996</v>
      </c>
      <c r="C30" s="8">
        <v>8288625.3600000003</v>
      </c>
      <c r="D30" s="9">
        <v>5130</v>
      </c>
    </row>
    <row r="31" spans="1:5" ht="11.25" customHeight="1" x14ac:dyDescent="0.2">
      <c r="A31" s="7"/>
      <c r="B31" s="4"/>
      <c r="C31" s="4"/>
      <c r="D31" s="5"/>
    </row>
    <row r="32" spans="1:5" ht="11.25" customHeight="1" x14ac:dyDescent="0.2">
      <c r="A32" s="6" t="s">
        <v>25</v>
      </c>
      <c r="B32" s="53">
        <f>SUM(B33:B41)</f>
        <v>1035640.82</v>
      </c>
      <c r="C32" s="53">
        <f>SUM(C33:C41)</f>
        <v>45929.46</v>
      </c>
      <c r="D32" s="5"/>
    </row>
    <row r="33" spans="1:4" ht="11.25" customHeight="1" x14ac:dyDescent="0.2">
      <c r="A33" s="7" t="s">
        <v>26</v>
      </c>
      <c r="B33" s="8">
        <v>0</v>
      </c>
      <c r="C33" s="8">
        <v>0</v>
      </c>
      <c r="D33" s="9">
        <v>5210</v>
      </c>
    </row>
    <row r="34" spans="1:4" ht="11.25" customHeight="1" x14ac:dyDescent="0.2">
      <c r="A34" s="7" t="s">
        <v>27</v>
      </c>
      <c r="B34" s="8">
        <v>0</v>
      </c>
      <c r="C34" s="8">
        <v>0</v>
      </c>
      <c r="D34" s="9">
        <v>5220</v>
      </c>
    </row>
    <row r="35" spans="1:4" ht="11.25" customHeight="1" x14ac:dyDescent="0.2">
      <c r="A35" s="7" t="s">
        <v>28</v>
      </c>
      <c r="B35" s="8">
        <v>0</v>
      </c>
      <c r="C35" s="8">
        <v>0</v>
      </c>
      <c r="D35" s="9">
        <v>5230</v>
      </c>
    </row>
    <row r="36" spans="1:4" ht="11.25" customHeight="1" x14ac:dyDescent="0.2">
      <c r="A36" s="7" t="s">
        <v>29</v>
      </c>
      <c r="B36" s="8">
        <v>1000000</v>
      </c>
      <c r="C36" s="8">
        <v>0</v>
      </c>
      <c r="D36" s="9">
        <v>5240</v>
      </c>
    </row>
    <row r="37" spans="1:4" ht="11.25" customHeight="1" x14ac:dyDescent="0.2">
      <c r="A37" s="7" t="s">
        <v>30</v>
      </c>
      <c r="B37" s="8">
        <v>35640.82</v>
      </c>
      <c r="C37" s="8">
        <v>45929.46</v>
      </c>
      <c r="D37" s="9">
        <v>5250</v>
      </c>
    </row>
    <row r="38" spans="1:4" ht="11.25" customHeight="1" x14ac:dyDescent="0.2">
      <c r="A38" s="7" t="s">
        <v>31</v>
      </c>
      <c r="B38" s="8">
        <v>0</v>
      </c>
      <c r="C38" s="8">
        <v>0</v>
      </c>
      <c r="D38" s="9">
        <v>5260</v>
      </c>
    </row>
    <row r="39" spans="1:4" ht="11.25" customHeight="1" x14ac:dyDescent="0.2">
      <c r="A39" s="7" t="s">
        <v>32</v>
      </c>
      <c r="B39" s="8">
        <v>0</v>
      </c>
      <c r="C39" s="8">
        <v>0</v>
      </c>
      <c r="D39" s="9">
        <v>5270</v>
      </c>
    </row>
    <row r="40" spans="1:4" ht="11.25" customHeight="1" x14ac:dyDescent="0.2">
      <c r="A40" s="7" t="s">
        <v>33</v>
      </c>
      <c r="B40" s="8">
        <v>0</v>
      </c>
      <c r="C40" s="8">
        <v>0</v>
      </c>
      <c r="D40" s="9">
        <v>5280</v>
      </c>
    </row>
    <row r="41" spans="1:4" ht="11.25" customHeight="1" x14ac:dyDescent="0.2">
      <c r="A41" s="7" t="s">
        <v>34</v>
      </c>
      <c r="B41" s="8">
        <v>0</v>
      </c>
      <c r="C41" s="8">
        <v>0</v>
      </c>
      <c r="D41" s="9">
        <v>5290</v>
      </c>
    </row>
    <row r="42" spans="1:4" ht="11.25" customHeight="1" x14ac:dyDescent="0.2">
      <c r="A42" s="7"/>
      <c r="B42" s="4"/>
      <c r="C42" s="4"/>
      <c r="D42" s="5"/>
    </row>
    <row r="43" spans="1:4" ht="11.25" customHeight="1" x14ac:dyDescent="0.2">
      <c r="A43" s="6" t="s">
        <v>35</v>
      </c>
      <c r="B43" s="53">
        <f>SUM(B44:B46)</f>
        <v>0</v>
      </c>
      <c r="C43" s="53">
        <f>SUM(C44:C46)</f>
        <v>0</v>
      </c>
      <c r="D43" s="5"/>
    </row>
    <row r="44" spans="1:4" ht="11.25" customHeight="1" x14ac:dyDescent="0.2">
      <c r="A44" s="7" t="s">
        <v>36</v>
      </c>
      <c r="B44" s="8">
        <v>0</v>
      </c>
      <c r="C44" s="8">
        <v>0</v>
      </c>
      <c r="D44" s="9">
        <v>5310</v>
      </c>
    </row>
    <row r="45" spans="1:4" ht="11.25" customHeight="1" x14ac:dyDescent="0.2">
      <c r="A45" s="7" t="s">
        <v>37</v>
      </c>
      <c r="B45" s="8">
        <v>0</v>
      </c>
      <c r="C45" s="8">
        <v>0</v>
      </c>
      <c r="D45" s="9">
        <v>5320</v>
      </c>
    </row>
    <row r="46" spans="1:4" ht="11.25" customHeight="1" x14ac:dyDescent="0.2">
      <c r="A46" s="7" t="s">
        <v>38</v>
      </c>
      <c r="B46" s="8">
        <v>0</v>
      </c>
      <c r="C46" s="8">
        <v>0</v>
      </c>
      <c r="D46" s="9">
        <v>5330</v>
      </c>
    </row>
    <row r="47" spans="1:4" ht="11.25" customHeight="1" x14ac:dyDescent="0.2">
      <c r="A47" s="7"/>
      <c r="B47" s="4"/>
      <c r="C47" s="4"/>
      <c r="D47" s="5"/>
    </row>
    <row r="48" spans="1:4" ht="11.25" customHeight="1" x14ac:dyDescent="0.2">
      <c r="A48" s="6" t="s">
        <v>39</v>
      </c>
      <c r="B48" s="53">
        <f>SUM(B49:B53)</f>
        <v>0</v>
      </c>
      <c r="C48" s="53">
        <f>SUM(C49:C53)</f>
        <v>0</v>
      </c>
      <c r="D48" s="5"/>
    </row>
    <row r="49" spans="1:5" ht="11.25" customHeight="1" x14ac:dyDescent="0.2">
      <c r="A49" s="7" t="s">
        <v>40</v>
      </c>
      <c r="B49" s="8">
        <v>0</v>
      </c>
      <c r="C49" s="8">
        <v>0</v>
      </c>
      <c r="D49" s="9">
        <v>5410</v>
      </c>
    </row>
    <row r="50" spans="1:5" ht="11.25" customHeight="1" x14ac:dyDescent="0.2">
      <c r="A50" s="7" t="s">
        <v>41</v>
      </c>
      <c r="B50" s="8">
        <v>0</v>
      </c>
      <c r="C50" s="8">
        <v>0</v>
      </c>
      <c r="D50" s="9">
        <v>5420</v>
      </c>
    </row>
    <row r="51" spans="1:5" ht="11.25" customHeight="1" x14ac:dyDescent="0.2">
      <c r="A51" s="7" t="s">
        <v>42</v>
      </c>
      <c r="B51" s="8">
        <v>0</v>
      </c>
      <c r="C51" s="8">
        <v>0</v>
      </c>
      <c r="D51" s="9">
        <v>5430</v>
      </c>
    </row>
    <row r="52" spans="1:5" ht="11.25" customHeight="1" x14ac:dyDescent="0.2">
      <c r="A52" s="7" t="s">
        <v>43</v>
      </c>
      <c r="B52" s="8">
        <v>0</v>
      </c>
      <c r="C52" s="8">
        <v>0</v>
      </c>
      <c r="D52" s="9">
        <v>5440</v>
      </c>
    </row>
    <row r="53" spans="1:5" ht="11.25" customHeight="1" x14ac:dyDescent="0.2">
      <c r="A53" s="7" t="s">
        <v>44</v>
      </c>
      <c r="B53" s="8">
        <v>0</v>
      </c>
      <c r="C53" s="8">
        <v>0</v>
      </c>
      <c r="D53" s="9">
        <v>5450</v>
      </c>
    </row>
    <row r="54" spans="1:5" ht="11.25" customHeight="1" x14ac:dyDescent="0.2">
      <c r="A54" s="7"/>
      <c r="B54" s="4"/>
      <c r="C54" s="4"/>
      <c r="D54" s="5"/>
    </row>
    <row r="55" spans="1:5" ht="11.25" customHeight="1" x14ac:dyDescent="0.2">
      <c r="A55" s="6" t="s">
        <v>45</v>
      </c>
      <c r="B55" s="53">
        <f>SUM(B56:B59)</f>
        <v>222150.46</v>
      </c>
      <c r="C55" s="53">
        <f>SUM(C56:C59)</f>
        <v>14300413.75</v>
      </c>
      <c r="D55" s="5"/>
    </row>
    <row r="56" spans="1:5" ht="11.25" customHeight="1" x14ac:dyDescent="0.2">
      <c r="A56" s="7" t="s">
        <v>46</v>
      </c>
      <c r="B56" s="8">
        <v>222147.99</v>
      </c>
      <c r="C56" s="8">
        <v>14300408.470000001</v>
      </c>
      <c r="D56" s="9">
        <v>5510</v>
      </c>
    </row>
    <row r="57" spans="1:5" ht="11.25" customHeight="1" x14ac:dyDescent="0.2">
      <c r="A57" s="7" t="s">
        <v>47</v>
      </c>
      <c r="B57" s="8">
        <v>0</v>
      </c>
      <c r="C57" s="8">
        <v>0</v>
      </c>
      <c r="D57" s="9">
        <v>5520</v>
      </c>
    </row>
    <row r="58" spans="1:5" ht="11.25" customHeight="1" x14ac:dyDescent="0.2">
      <c r="A58" s="7" t="s">
        <v>48</v>
      </c>
      <c r="B58" s="8">
        <v>0</v>
      </c>
      <c r="C58" s="8">
        <v>0</v>
      </c>
      <c r="D58" s="9">
        <v>5530</v>
      </c>
    </row>
    <row r="59" spans="1:5" ht="11.25" customHeight="1" x14ac:dyDescent="0.2">
      <c r="A59" s="7" t="s">
        <v>49</v>
      </c>
      <c r="B59" s="8">
        <v>2.4700000000000002</v>
      </c>
      <c r="C59" s="8">
        <v>5.28</v>
      </c>
      <c r="D59" s="9">
        <v>5590</v>
      </c>
    </row>
    <row r="60" spans="1:5" ht="11.25" customHeight="1" x14ac:dyDescent="0.2">
      <c r="A60" s="7"/>
      <c r="B60" s="4"/>
      <c r="C60" s="4"/>
      <c r="D60" s="5"/>
    </row>
    <row r="61" spans="1:5" ht="11.25" customHeight="1" x14ac:dyDescent="0.2">
      <c r="A61" s="6" t="s">
        <v>50</v>
      </c>
      <c r="B61" s="53">
        <f>SUM(B62)</f>
        <v>0</v>
      </c>
      <c r="C61" s="53">
        <f>SUM(C62)</f>
        <v>0</v>
      </c>
      <c r="D61" s="5"/>
    </row>
    <row r="62" spans="1:5" ht="11.25" customHeight="1" x14ac:dyDescent="0.2">
      <c r="A62" s="7" t="s">
        <v>51</v>
      </c>
      <c r="B62" s="8">
        <v>0</v>
      </c>
      <c r="C62" s="8">
        <v>0</v>
      </c>
      <c r="D62" s="9">
        <v>5610</v>
      </c>
    </row>
    <row r="63" spans="1:5" ht="11.25" customHeight="1" x14ac:dyDescent="0.2">
      <c r="A63" s="10"/>
      <c r="B63" s="4"/>
      <c r="C63" s="4"/>
      <c r="D63" s="5"/>
    </row>
    <row r="64" spans="1:5" ht="11.25" customHeight="1" x14ac:dyDescent="0.2">
      <c r="A64" s="3" t="s">
        <v>52</v>
      </c>
      <c r="B64" s="53">
        <f>B61+B55+B48+B43+B32+B27</f>
        <v>20819181.400000002</v>
      </c>
      <c r="C64" s="11">
        <f>C61+C55+C48+C43+C32+C27</f>
        <v>51720745.219999999</v>
      </c>
      <c r="D64" s="5"/>
      <c r="E64" s="5"/>
    </row>
    <row r="65" spans="1:8" ht="11.25" customHeight="1" x14ac:dyDescent="0.2">
      <c r="A65" s="12"/>
      <c r="B65" s="4"/>
      <c r="C65" s="4"/>
      <c r="D65" s="5"/>
      <c r="E65" s="5"/>
    </row>
    <row r="66" spans="1:8" s="5" customFormat="1" x14ac:dyDescent="0.2">
      <c r="A66" s="3" t="s">
        <v>53</v>
      </c>
      <c r="B66" s="53">
        <f>B24-B64</f>
        <v>33653.189999997616</v>
      </c>
      <c r="C66" s="53">
        <f>C24-C64</f>
        <v>-1472149.1199999973</v>
      </c>
      <c r="E66" s="1"/>
    </row>
    <row r="67" spans="1:8" s="5" customFormat="1" x14ac:dyDescent="0.2">
      <c r="A67" s="10"/>
      <c r="B67" s="4"/>
      <c r="C67" s="4"/>
      <c r="E67" s="1"/>
    </row>
    <row r="68" spans="1:8" s="14" customFormat="1" x14ac:dyDescent="0.2">
      <c r="A68" s="13"/>
      <c r="B68" s="1"/>
      <c r="C68" s="1"/>
      <c r="D68" s="5"/>
      <c r="E68" s="1"/>
      <c r="F68" s="1"/>
      <c r="G68" s="1"/>
      <c r="H68" s="1"/>
    </row>
    <row r="69" spans="1:8" ht="13.2" x14ac:dyDescent="0.2">
      <c r="A69" s="15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1"/>
  <sheetViews>
    <sheetView topLeftCell="A31" zoomScaleNormal="100" zoomScaleSheetLayoutView="100" workbookViewId="0">
      <selection activeCell="A2" sqref="A2"/>
    </sheetView>
  </sheetViews>
  <sheetFormatPr baseColWidth="10" defaultColWidth="12" defaultRowHeight="10.199999999999999" x14ac:dyDescent="0.2"/>
  <cols>
    <col min="1" max="1" width="61.85546875" style="24" customWidth="1"/>
    <col min="2" max="2" width="15.85546875" style="24" customWidth="1"/>
    <col min="3" max="3" width="15.85546875" style="25" customWidth="1"/>
    <col min="4" max="4" width="61.85546875" style="25" customWidth="1"/>
    <col min="5" max="6" width="15.85546875" style="25" customWidth="1"/>
    <col min="7" max="16384" width="12" style="1"/>
  </cols>
  <sheetData>
    <row r="1" spans="1:6" ht="45" customHeight="1" x14ac:dyDescent="0.2">
      <c r="A1" s="68" t="s">
        <v>136</v>
      </c>
      <c r="B1" s="69"/>
      <c r="C1" s="69"/>
      <c r="D1" s="69"/>
      <c r="E1" s="69"/>
      <c r="F1" s="70"/>
    </row>
    <row r="2" spans="1:6" x14ac:dyDescent="0.2">
      <c r="A2" s="16" t="s">
        <v>0</v>
      </c>
      <c r="B2" s="16">
        <v>2024</v>
      </c>
      <c r="C2" s="16">
        <v>2023</v>
      </c>
      <c r="D2" s="16" t="s">
        <v>0</v>
      </c>
      <c r="E2" s="16">
        <v>2024</v>
      </c>
      <c r="F2" s="16">
        <v>2023</v>
      </c>
    </row>
    <row r="3" spans="1:6" s="5" customFormat="1" x14ac:dyDescent="0.2">
      <c r="A3" s="3" t="s">
        <v>55</v>
      </c>
      <c r="B3" s="54"/>
      <c r="C3" s="54"/>
      <c r="D3" s="3" t="s">
        <v>56</v>
      </c>
      <c r="E3" s="54"/>
      <c r="F3" s="54"/>
    </row>
    <row r="4" spans="1:6" x14ac:dyDescent="0.2">
      <c r="A4" s="6" t="s">
        <v>57</v>
      </c>
      <c r="B4" s="54"/>
      <c r="C4" s="54"/>
      <c r="D4" s="6" t="s">
        <v>58</v>
      </c>
      <c r="E4" s="54"/>
      <c r="F4" s="54"/>
    </row>
    <row r="5" spans="1:6" x14ac:dyDescent="0.2">
      <c r="A5" s="7" t="s">
        <v>59</v>
      </c>
      <c r="B5" s="55">
        <v>38700262.100000001</v>
      </c>
      <c r="C5" s="55">
        <v>42882045.530000001</v>
      </c>
      <c r="D5" s="7" t="s">
        <v>60</v>
      </c>
      <c r="E5" s="55">
        <v>798504.46</v>
      </c>
      <c r="F5" s="17">
        <v>1518502.07</v>
      </c>
    </row>
    <row r="6" spans="1:6" x14ac:dyDescent="0.2">
      <c r="A6" s="7" t="s">
        <v>61</v>
      </c>
      <c r="B6" s="55">
        <v>10633.97</v>
      </c>
      <c r="C6" s="55">
        <v>4831000</v>
      </c>
      <c r="D6" s="7" t="s">
        <v>62</v>
      </c>
      <c r="E6" s="55">
        <v>0</v>
      </c>
      <c r="F6" s="17">
        <v>0</v>
      </c>
    </row>
    <row r="7" spans="1:6" x14ac:dyDescent="0.2">
      <c r="A7" s="7" t="s">
        <v>63</v>
      </c>
      <c r="B7" s="55">
        <v>179258359.63999999</v>
      </c>
      <c r="C7" s="55">
        <v>10047148.09</v>
      </c>
      <c r="D7" s="7" t="s">
        <v>64</v>
      </c>
      <c r="E7" s="55">
        <v>0</v>
      </c>
      <c r="F7" s="17">
        <v>0</v>
      </c>
    </row>
    <row r="8" spans="1:6" x14ac:dyDescent="0.2">
      <c r="A8" s="7" t="s">
        <v>65</v>
      </c>
      <c r="B8" s="55">
        <v>0</v>
      </c>
      <c r="C8" s="55">
        <v>0</v>
      </c>
      <c r="D8" s="7" t="s">
        <v>66</v>
      </c>
      <c r="E8" s="55">
        <v>0</v>
      </c>
      <c r="F8" s="17">
        <v>0</v>
      </c>
    </row>
    <row r="9" spans="1:6" x14ac:dyDescent="0.2">
      <c r="A9" s="7" t="s">
        <v>67</v>
      </c>
      <c r="B9" s="55">
        <v>0</v>
      </c>
      <c r="C9" s="55">
        <v>0</v>
      </c>
      <c r="D9" s="7" t="s">
        <v>68</v>
      </c>
      <c r="E9" s="55">
        <v>0</v>
      </c>
      <c r="F9" s="17">
        <v>0</v>
      </c>
    </row>
    <row r="10" spans="1:6" ht="20.399999999999999" x14ac:dyDescent="0.2">
      <c r="A10" s="7" t="s">
        <v>69</v>
      </c>
      <c r="B10" s="55">
        <v>0</v>
      </c>
      <c r="C10" s="55">
        <v>0</v>
      </c>
      <c r="D10" s="7" t="s">
        <v>70</v>
      </c>
      <c r="E10" s="55">
        <v>0</v>
      </c>
      <c r="F10" s="17">
        <v>0</v>
      </c>
    </row>
    <row r="11" spans="1:6" x14ac:dyDescent="0.2">
      <c r="A11" s="7" t="s">
        <v>71</v>
      </c>
      <c r="B11" s="55">
        <v>0</v>
      </c>
      <c r="C11" s="55">
        <v>0</v>
      </c>
      <c r="D11" s="7" t="s">
        <v>72</v>
      </c>
      <c r="E11" s="55">
        <v>0</v>
      </c>
      <c r="F11" s="17">
        <v>0</v>
      </c>
    </row>
    <row r="12" spans="1:6" x14ac:dyDescent="0.2">
      <c r="A12" s="10"/>
      <c r="B12" s="56"/>
      <c r="C12" s="56"/>
      <c r="D12" s="7" t="s">
        <v>73</v>
      </c>
      <c r="E12" s="55">
        <v>0</v>
      </c>
      <c r="F12" s="17">
        <v>0</v>
      </c>
    </row>
    <row r="13" spans="1:6" x14ac:dyDescent="0.2">
      <c r="A13" s="6" t="s">
        <v>74</v>
      </c>
      <c r="B13" s="57">
        <f>SUM(B5:B11)</f>
        <v>217969255.70999998</v>
      </c>
      <c r="C13" s="57">
        <f>SUM(C5:C11)</f>
        <v>57760193.620000005</v>
      </c>
      <c r="D13" s="10"/>
      <c r="E13" s="58"/>
      <c r="F13" s="18"/>
    </row>
    <row r="14" spans="1:6" x14ac:dyDescent="0.2">
      <c r="A14" s="12"/>
      <c r="B14" s="56"/>
      <c r="C14" s="56"/>
      <c r="D14" s="6" t="s">
        <v>75</v>
      </c>
      <c r="E14" s="53">
        <f>SUM(E5:E12)</f>
        <v>798504.46</v>
      </c>
      <c r="F14" s="11">
        <f>SUM(F5:F12)</f>
        <v>1518502.07</v>
      </c>
    </row>
    <row r="15" spans="1:6" x14ac:dyDescent="0.2">
      <c r="A15" s="6" t="s">
        <v>76</v>
      </c>
      <c r="B15" s="56"/>
      <c r="C15" s="56"/>
      <c r="D15" s="12"/>
      <c r="E15" s="56"/>
      <c r="F15" s="18"/>
    </row>
    <row r="16" spans="1:6" x14ac:dyDescent="0.2">
      <c r="A16" s="7" t="s">
        <v>77</v>
      </c>
      <c r="B16" s="55">
        <v>0</v>
      </c>
      <c r="C16" s="55">
        <v>0</v>
      </c>
      <c r="D16" s="6" t="s">
        <v>78</v>
      </c>
      <c r="E16" s="56"/>
      <c r="F16" s="56"/>
    </row>
    <row r="17" spans="1:6" x14ac:dyDescent="0.2">
      <c r="A17" s="7" t="s">
        <v>79</v>
      </c>
      <c r="B17" s="55">
        <v>0</v>
      </c>
      <c r="C17" s="55">
        <v>0</v>
      </c>
      <c r="D17" s="7" t="s">
        <v>80</v>
      </c>
      <c r="E17" s="55">
        <v>0</v>
      </c>
      <c r="F17" s="17">
        <v>0</v>
      </c>
    </row>
    <row r="18" spans="1:6" x14ac:dyDescent="0.2">
      <c r="A18" s="7" t="s">
        <v>81</v>
      </c>
      <c r="B18" s="55">
        <v>116715505.42</v>
      </c>
      <c r="C18" s="55">
        <v>105603953.59</v>
      </c>
      <c r="D18" s="7" t="s">
        <v>82</v>
      </c>
      <c r="E18" s="55">
        <v>0</v>
      </c>
      <c r="F18" s="17">
        <v>0</v>
      </c>
    </row>
    <row r="19" spans="1:6" x14ac:dyDescent="0.2">
      <c r="A19" s="7" t="s">
        <v>83</v>
      </c>
      <c r="B19" s="55">
        <v>64673520.18</v>
      </c>
      <c r="C19" s="55">
        <v>63061914.509999998</v>
      </c>
      <c r="D19" s="7" t="s">
        <v>84</v>
      </c>
      <c r="E19" s="55">
        <v>0</v>
      </c>
      <c r="F19" s="17">
        <v>0</v>
      </c>
    </row>
    <row r="20" spans="1:6" x14ac:dyDescent="0.2">
      <c r="A20" s="7" t="s">
        <v>85</v>
      </c>
      <c r="B20" s="55">
        <v>534827.72</v>
      </c>
      <c r="C20" s="55">
        <v>534827.72</v>
      </c>
      <c r="D20" s="7" t="s">
        <v>86</v>
      </c>
      <c r="E20" s="55">
        <v>0</v>
      </c>
      <c r="F20" s="17">
        <v>0</v>
      </c>
    </row>
    <row r="21" spans="1:6" ht="20.399999999999999" x14ac:dyDescent="0.2">
      <c r="A21" s="7" t="s">
        <v>87</v>
      </c>
      <c r="B21" s="55">
        <v>-43268004.619999997</v>
      </c>
      <c r="C21" s="55">
        <v>-44238357.380000003</v>
      </c>
      <c r="D21" s="7" t="s">
        <v>88</v>
      </c>
      <c r="E21" s="55">
        <v>0</v>
      </c>
      <c r="F21" s="17">
        <v>0</v>
      </c>
    </row>
    <row r="22" spans="1:6" x14ac:dyDescent="0.2">
      <c r="A22" s="7" t="s">
        <v>89</v>
      </c>
      <c r="B22" s="55">
        <v>0</v>
      </c>
      <c r="C22" s="55">
        <v>0</v>
      </c>
      <c r="D22" s="7" t="s">
        <v>90</v>
      </c>
      <c r="E22" s="55">
        <v>0</v>
      </c>
      <c r="F22" s="17">
        <v>0</v>
      </c>
    </row>
    <row r="23" spans="1:6" x14ac:dyDescent="0.2">
      <c r="A23" s="7" t="s">
        <v>91</v>
      </c>
      <c r="B23" s="55">
        <v>0</v>
      </c>
      <c r="C23" s="55">
        <v>0</v>
      </c>
      <c r="D23" s="10"/>
      <c r="E23" s="56"/>
      <c r="F23" s="18"/>
    </row>
    <row r="24" spans="1:6" x14ac:dyDescent="0.2">
      <c r="A24" s="7" t="s">
        <v>92</v>
      </c>
      <c r="B24" s="55">
        <v>0</v>
      </c>
      <c r="C24" s="55">
        <v>0</v>
      </c>
      <c r="D24" s="6" t="s">
        <v>93</v>
      </c>
      <c r="E24" s="57">
        <f>SUM(E17:E22)</f>
        <v>0</v>
      </c>
      <c r="F24" s="11">
        <f>SUM(F17:F22)</f>
        <v>0</v>
      </c>
    </row>
    <row r="25" spans="1:6" s="5" customFormat="1" x14ac:dyDescent="0.2">
      <c r="A25" s="10"/>
      <c r="B25" s="56"/>
      <c r="C25" s="56"/>
      <c r="D25" s="10"/>
      <c r="E25" s="56"/>
      <c r="F25" s="18"/>
    </row>
    <row r="26" spans="1:6" x14ac:dyDescent="0.2">
      <c r="A26" s="6" t="s">
        <v>94</v>
      </c>
      <c r="B26" s="57">
        <f>SUM(B16:B24)</f>
        <v>138655848.69999999</v>
      </c>
      <c r="C26" s="57">
        <f>SUM(C16:C24)</f>
        <v>124962338.44</v>
      </c>
      <c r="D26" s="19" t="s">
        <v>95</v>
      </c>
      <c r="E26" s="57">
        <f>SUM(E24+E14)</f>
        <v>798504.46</v>
      </c>
      <c r="F26" s="11">
        <f>SUM(F14+F24)</f>
        <v>1518502.07</v>
      </c>
    </row>
    <row r="27" spans="1:6" x14ac:dyDescent="0.2">
      <c r="A27" s="12"/>
      <c r="B27" s="56"/>
      <c r="C27" s="56"/>
      <c r="D27" s="12"/>
      <c r="E27" s="56"/>
      <c r="F27" s="18"/>
    </row>
    <row r="28" spans="1:6" x14ac:dyDescent="0.2">
      <c r="A28" s="6" t="s">
        <v>96</v>
      </c>
      <c r="B28" s="57">
        <f>B13+B26</f>
        <v>356625104.40999997</v>
      </c>
      <c r="C28" s="57">
        <f>C13+C26</f>
        <v>182722532.06</v>
      </c>
      <c r="D28" s="3" t="s">
        <v>97</v>
      </c>
      <c r="E28" s="56"/>
      <c r="F28" s="56"/>
    </row>
    <row r="29" spans="1:6" x14ac:dyDescent="0.2">
      <c r="A29" s="20"/>
      <c r="B29" s="21"/>
      <c r="C29" s="22"/>
      <c r="D29" s="12"/>
      <c r="E29" s="56"/>
      <c r="F29" s="56"/>
    </row>
    <row r="30" spans="1:6" x14ac:dyDescent="0.2">
      <c r="A30" s="20"/>
      <c r="B30" s="21"/>
      <c r="C30" s="22"/>
      <c r="D30" s="6" t="s">
        <v>98</v>
      </c>
      <c r="E30" s="57">
        <f>SUM(E31:E33)</f>
        <v>362991473.78999996</v>
      </c>
      <c r="F30" s="11">
        <f>SUM(F31:F33)</f>
        <v>182830350.14999998</v>
      </c>
    </row>
    <row r="31" spans="1:6" x14ac:dyDescent="0.2">
      <c r="A31" s="20"/>
      <c r="B31" s="21"/>
      <c r="C31" s="22"/>
      <c r="D31" s="7" t="s">
        <v>37</v>
      </c>
      <c r="E31" s="55">
        <v>361100060.33999997</v>
      </c>
      <c r="F31" s="17">
        <v>181583448.22999999</v>
      </c>
    </row>
    <row r="32" spans="1:6" x14ac:dyDescent="0.2">
      <c r="A32" s="20"/>
      <c r="B32" s="21"/>
      <c r="C32" s="22"/>
      <c r="D32" s="7" t="s">
        <v>99</v>
      </c>
      <c r="E32" s="55">
        <v>1891413.45</v>
      </c>
      <c r="F32" s="17">
        <v>1246901.92</v>
      </c>
    </row>
    <row r="33" spans="1:6" x14ac:dyDescent="0.2">
      <c r="A33" s="20"/>
      <c r="B33" s="21"/>
      <c r="C33" s="22"/>
      <c r="D33" s="7" t="s">
        <v>100</v>
      </c>
      <c r="E33" s="55">
        <v>0</v>
      </c>
      <c r="F33" s="17">
        <v>0</v>
      </c>
    </row>
    <row r="34" spans="1:6" x14ac:dyDescent="0.2">
      <c r="A34" s="20"/>
      <c r="B34" s="21"/>
      <c r="C34" s="22"/>
      <c r="D34" s="10"/>
      <c r="E34" s="56"/>
      <c r="F34" s="18"/>
    </row>
    <row r="35" spans="1:6" x14ac:dyDescent="0.2">
      <c r="A35" s="20"/>
      <c r="B35" s="21"/>
      <c r="C35" s="22"/>
      <c r="D35" s="6" t="s">
        <v>101</v>
      </c>
      <c r="E35" s="57">
        <f>SUM(E36:E40)</f>
        <v>-7164873.8399999999</v>
      </c>
      <c r="F35" s="11">
        <f>SUM(F36:F40)</f>
        <v>-1626320.1600000001</v>
      </c>
    </row>
    <row r="36" spans="1:6" x14ac:dyDescent="0.2">
      <c r="A36" s="20"/>
      <c r="B36" s="21"/>
      <c r="C36" s="22"/>
      <c r="D36" s="7" t="s">
        <v>102</v>
      </c>
      <c r="E36" s="55">
        <v>33653.19</v>
      </c>
      <c r="F36" s="17">
        <v>-1472149.12</v>
      </c>
    </row>
    <row r="37" spans="1:6" x14ac:dyDescent="0.2">
      <c r="A37" s="20"/>
      <c r="B37" s="21"/>
      <c r="C37" s="22"/>
      <c r="D37" s="7" t="s">
        <v>103</v>
      </c>
      <c r="E37" s="55">
        <v>-7198527.0300000003</v>
      </c>
      <c r="F37" s="17">
        <v>-154171.04</v>
      </c>
    </row>
    <row r="38" spans="1:6" x14ac:dyDescent="0.2">
      <c r="A38" s="20"/>
      <c r="B38" s="21"/>
      <c r="C38" s="22"/>
      <c r="D38" s="7" t="s">
        <v>104</v>
      </c>
      <c r="E38" s="55">
        <v>0</v>
      </c>
      <c r="F38" s="17">
        <v>0</v>
      </c>
    </row>
    <row r="39" spans="1:6" x14ac:dyDescent="0.2">
      <c r="A39" s="20"/>
      <c r="B39" s="21"/>
      <c r="C39" s="22"/>
      <c r="D39" s="7" t="s">
        <v>105</v>
      </c>
      <c r="E39" s="55">
        <v>0</v>
      </c>
      <c r="F39" s="17">
        <v>0</v>
      </c>
    </row>
    <row r="40" spans="1:6" x14ac:dyDescent="0.2">
      <c r="A40" s="20"/>
      <c r="B40" s="21"/>
      <c r="C40" s="22"/>
      <c r="D40" s="7" t="s">
        <v>106</v>
      </c>
      <c r="E40" s="55">
        <v>0</v>
      </c>
      <c r="F40" s="17">
        <v>0</v>
      </c>
    </row>
    <row r="41" spans="1:6" x14ac:dyDescent="0.2">
      <c r="A41" s="20"/>
      <c r="B41" s="21"/>
      <c r="C41" s="22"/>
      <c r="D41" s="10"/>
      <c r="E41" s="56"/>
      <c r="F41" s="18"/>
    </row>
    <row r="42" spans="1:6" ht="20.399999999999999" x14ac:dyDescent="0.2">
      <c r="A42" s="20"/>
      <c r="B42" s="21"/>
      <c r="C42" s="22"/>
      <c r="D42" s="6" t="s">
        <v>107</v>
      </c>
      <c r="E42" s="57">
        <f>SUM(E43:E44)</f>
        <v>0</v>
      </c>
      <c r="F42" s="11">
        <f>SUM(F43:F44)</f>
        <v>0</v>
      </c>
    </row>
    <row r="43" spans="1:6" x14ac:dyDescent="0.2">
      <c r="A43" s="20"/>
      <c r="B43" s="21"/>
      <c r="C43" s="22"/>
      <c r="D43" s="7" t="s">
        <v>108</v>
      </c>
      <c r="E43" s="55">
        <v>0</v>
      </c>
      <c r="F43" s="17">
        <v>0</v>
      </c>
    </row>
    <row r="44" spans="1:6" x14ac:dyDescent="0.2">
      <c r="A44" s="20"/>
      <c r="B44" s="21"/>
      <c r="C44" s="22"/>
      <c r="D44" s="7" t="s">
        <v>109</v>
      </c>
      <c r="E44" s="55">
        <v>0</v>
      </c>
      <c r="F44" s="17">
        <v>0</v>
      </c>
    </row>
    <row r="45" spans="1:6" x14ac:dyDescent="0.2">
      <c r="A45" s="20"/>
      <c r="B45" s="21"/>
      <c r="C45" s="22"/>
      <c r="D45" s="10"/>
      <c r="E45" s="56"/>
      <c r="F45" s="18"/>
    </row>
    <row r="46" spans="1:6" x14ac:dyDescent="0.2">
      <c r="A46" s="20"/>
      <c r="B46" s="21"/>
      <c r="C46" s="22"/>
      <c r="D46" s="6" t="s">
        <v>110</v>
      </c>
      <c r="E46" s="57">
        <f>SUM(E42+E35+E30)</f>
        <v>355826599.94999999</v>
      </c>
      <c r="F46" s="11">
        <f>SUM(F42+F35+F30)</f>
        <v>181204029.98999998</v>
      </c>
    </row>
    <row r="47" spans="1:6" x14ac:dyDescent="0.2">
      <c r="A47" s="20"/>
      <c r="B47" s="21"/>
      <c r="C47" s="22"/>
      <c r="D47" s="12"/>
      <c r="E47" s="56"/>
      <c r="F47" s="18"/>
    </row>
    <row r="48" spans="1:6" x14ac:dyDescent="0.2">
      <c r="A48" s="20"/>
      <c r="B48" s="21"/>
      <c r="C48" s="22"/>
      <c r="D48" s="6" t="s">
        <v>111</v>
      </c>
      <c r="E48" s="57">
        <f>E46+E26</f>
        <v>356625104.40999997</v>
      </c>
      <c r="F48" s="57">
        <f>F46+F26</f>
        <v>182722532.05999997</v>
      </c>
    </row>
    <row r="49" spans="1:6" x14ac:dyDescent="0.2">
      <c r="A49" s="20"/>
      <c r="B49" s="21"/>
      <c r="C49" s="21"/>
      <c r="D49" s="23"/>
      <c r="E49" s="22"/>
      <c r="F49" s="22"/>
    </row>
    <row r="51" spans="1:6" ht="13.2" x14ac:dyDescent="0.2">
      <c r="A51" s="15" t="s">
        <v>54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0"/>
  <sheetViews>
    <sheetView topLeftCell="A7" zoomScaleNormal="100" workbookViewId="0">
      <selection activeCell="C7" sqref="C7"/>
    </sheetView>
  </sheetViews>
  <sheetFormatPr baseColWidth="10" defaultColWidth="10.85546875" defaultRowHeight="10.199999999999999" x14ac:dyDescent="0.2"/>
  <cols>
    <col min="1" max="1" width="52.42578125" style="24" customWidth="1"/>
    <col min="2" max="5" width="19" style="25" customWidth="1"/>
    <col min="6" max="6" width="16.7109375" style="25" customWidth="1"/>
    <col min="7" max="16384" width="10.85546875" style="1"/>
  </cols>
  <sheetData>
    <row r="1" spans="1:6" ht="45" customHeight="1" x14ac:dyDescent="0.2">
      <c r="A1" s="65" t="s">
        <v>135</v>
      </c>
      <c r="B1" s="66"/>
      <c r="C1" s="66"/>
      <c r="D1" s="66"/>
      <c r="E1" s="66"/>
      <c r="F1" s="67"/>
    </row>
    <row r="2" spans="1:6" s="24" customFormat="1" ht="60.75" customHeight="1" x14ac:dyDescent="0.2">
      <c r="A2" s="50" t="s">
        <v>0</v>
      </c>
      <c r="B2" s="59" t="s">
        <v>112</v>
      </c>
      <c r="C2" s="59" t="s">
        <v>113</v>
      </c>
      <c r="D2" s="59" t="s">
        <v>114</v>
      </c>
      <c r="E2" s="59" t="s">
        <v>115</v>
      </c>
      <c r="F2" s="59" t="s">
        <v>116</v>
      </c>
    </row>
    <row r="3" spans="1:6" s="24" customFormat="1" ht="11.25" customHeight="1" x14ac:dyDescent="0.2">
      <c r="A3" s="26"/>
      <c r="B3" s="60"/>
      <c r="C3" s="60"/>
      <c r="D3" s="60"/>
      <c r="E3" s="60"/>
      <c r="F3" s="60"/>
    </row>
    <row r="4" spans="1:6" ht="11.25" customHeight="1" x14ac:dyDescent="0.2">
      <c r="A4" s="27" t="s">
        <v>125</v>
      </c>
      <c r="B4" s="28">
        <f>SUM(B5:B7)</f>
        <v>182830350.14999998</v>
      </c>
      <c r="C4" s="61"/>
      <c r="D4" s="61"/>
      <c r="E4" s="61"/>
      <c r="F4" s="28">
        <f>SUM(B4:E4)</f>
        <v>182830350.14999998</v>
      </c>
    </row>
    <row r="5" spans="1:6" ht="11.25" customHeight="1" x14ac:dyDescent="0.2">
      <c r="A5" s="29" t="s">
        <v>37</v>
      </c>
      <c r="B5" s="30">
        <v>181583448.22999999</v>
      </c>
      <c r="C5" s="61"/>
      <c r="D5" s="61"/>
      <c r="E5" s="61"/>
      <c r="F5" s="28">
        <f>SUM(B5:E5)</f>
        <v>181583448.22999999</v>
      </c>
    </row>
    <row r="6" spans="1:6" ht="11.25" customHeight="1" x14ac:dyDescent="0.2">
      <c r="A6" s="29" t="s">
        <v>99</v>
      </c>
      <c r="B6" s="30">
        <v>1246901.92</v>
      </c>
      <c r="C6" s="61"/>
      <c r="D6" s="61"/>
      <c r="E6" s="61"/>
      <c r="F6" s="28">
        <f>SUM(B6:E6)</f>
        <v>1246901.92</v>
      </c>
    </row>
    <row r="7" spans="1:6" ht="11.25" customHeight="1" x14ac:dyDescent="0.2">
      <c r="A7" s="29" t="s">
        <v>100</v>
      </c>
      <c r="B7" s="30">
        <v>0</v>
      </c>
      <c r="C7" s="61"/>
      <c r="D7" s="61"/>
      <c r="E7" s="61"/>
      <c r="F7" s="28">
        <f>SUM(B7:E7)</f>
        <v>0</v>
      </c>
    </row>
    <row r="8" spans="1:6" ht="11.25" customHeight="1" x14ac:dyDescent="0.2">
      <c r="A8" s="31"/>
      <c r="B8" s="61"/>
      <c r="C8" s="61"/>
      <c r="D8" s="61"/>
      <c r="E8" s="61"/>
      <c r="F8" s="61"/>
    </row>
    <row r="9" spans="1:6" ht="11.25" customHeight="1" x14ac:dyDescent="0.2">
      <c r="A9" s="27" t="s">
        <v>126</v>
      </c>
      <c r="B9" s="61"/>
      <c r="C9" s="28">
        <f>SUM(C10:C14)</f>
        <v>-154171.04</v>
      </c>
      <c r="D9" s="28">
        <f>D10</f>
        <v>-1472149.12</v>
      </c>
      <c r="E9" s="61"/>
      <c r="F9" s="28">
        <f t="shared" ref="F9:F14" si="0">SUM(B9:E9)</f>
        <v>-1626320.1600000001</v>
      </c>
    </row>
    <row r="10" spans="1:6" ht="11.25" customHeight="1" x14ac:dyDescent="0.2">
      <c r="A10" s="29" t="s">
        <v>53</v>
      </c>
      <c r="B10" s="61"/>
      <c r="C10" s="61"/>
      <c r="D10" s="30">
        <v>-1472149.12</v>
      </c>
      <c r="E10" s="61"/>
      <c r="F10" s="28">
        <f t="shared" si="0"/>
        <v>-1472149.12</v>
      </c>
    </row>
    <row r="11" spans="1:6" ht="11.25" customHeight="1" x14ac:dyDescent="0.2">
      <c r="A11" s="29" t="s">
        <v>103</v>
      </c>
      <c r="B11" s="61"/>
      <c r="C11" s="30">
        <v>-154171.04</v>
      </c>
      <c r="D11" s="61"/>
      <c r="E11" s="61"/>
      <c r="F11" s="28">
        <f t="shared" si="0"/>
        <v>-154171.04</v>
      </c>
    </row>
    <row r="12" spans="1:6" ht="11.25" customHeight="1" x14ac:dyDescent="0.2">
      <c r="A12" s="29" t="s">
        <v>104</v>
      </c>
      <c r="B12" s="61"/>
      <c r="C12" s="30">
        <v>0</v>
      </c>
      <c r="D12" s="61"/>
      <c r="E12" s="61"/>
      <c r="F12" s="28">
        <f t="shared" si="0"/>
        <v>0</v>
      </c>
    </row>
    <row r="13" spans="1:6" ht="11.25" customHeight="1" x14ac:dyDescent="0.2">
      <c r="A13" s="29" t="s">
        <v>105</v>
      </c>
      <c r="B13" s="61"/>
      <c r="C13" s="30">
        <v>0</v>
      </c>
      <c r="D13" s="61"/>
      <c r="E13" s="61"/>
      <c r="F13" s="28">
        <f t="shared" si="0"/>
        <v>0</v>
      </c>
    </row>
    <row r="14" spans="1:6" ht="11.25" customHeight="1" x14ac:dyDescent="0.2">
      <c r="A14" s="29" t="s">
        <v>106</v>
      </c>
      <c r="B14" s="61"/>
      <c r="C14" s="30">
        <v>0</v>
      </c>
      <c r="D14" s="61"/>
      <c r="E14" s="61"/>
      <c r="F14" s="28">
        <f t="shared" si="0"/>
        <v>0</v>
      </c>
    </row>
    <row r="15" spans="1:6" ht="11.25" customHeight="1" x14ac:dyDescent="0.2">
      <c r="A15" s="31"/>
      <c r="B15" s="61"/>
      <c r="C15" s="61"/>
      <c r="D15" s="61"/>
      <c r="E15" s="61"/>
      <c r="F15" s="61"/>
    </row>
    <row r="16" spans="1:6" ht="20.399999999999999" x14ac:dyDescent="0.2">
      <c r="A16" s="27" t="s">
        <v>127</v>
      </c>
      <c r="B16" s="61"/>
      <c r="C16" s="61"/>
      <c r="D16" s="61"/>
      <c r="E16" s="28">
        <f>SUM(E17:E18)</f>
        <v>0</v>
      </c>
      <c r="F16" s="28">
        <f>SUM(B16:E16)</f>
        <v>0</v>
      </c>
    </row>
    <row r="17" spans="1:6" ht="11.25" customHeight="1" x14ac:dyDescent="0.2">
      <c r="A17" s="29" t="s">
        <v>108</v>
      </c>
      <c r="B17" s="61"/>
      <c r="C17" s="61"/>
      <c r="D17" s="61"/>
      <c r="E17" s="30">
        <v>0</v>
      </c>
      <c r="F17" s="28">
        <f>SUM(B17:E17)</f>
        <v>0</v>
      </c>
    </row>
    <row r="18" spans="1:6" ht="11.25" customHeight="1" x14ac:dyDescent="0.2">
      <c r="A18" s="29" t="s">
        <v>109</v>
      </c>
      <c r="B18" s="61"/>
      <c r="C18" s="61"/>
      <c r="D18" s="61"/>
      <c r="E18" s="30">
        <v>0</v>
      </c>
      <c r="F18" s="28">
        <f>SUM(B18:E18)</f>
        <v>0</v>
      </c>
    </row>
    <row r="19" spans="1:6" ht="11.25" customHeight="1" x14ac:dyDescent="0.2">
      <c r="A19" s="31"/>
      <c r="B19" s="61"/>
      <c r="C19" s="61"/>
      <c r="D19" s="61"/>
      <c r="E19" s="61"/>
      <c r="F19" s="61"/>
    </row>
    <row r="20" spans="1:6" ht="11.25" customHeight="1" x14ac:dyDescent="0.2">
      <c r="A20" s="27" t="s">
        <v>123</v>
      </c>
      <c r="B20" s="28">
        <f>B4</f>
        <v>182830350.14999998</v>
      </c>
      <c r="C20" s="28">
        <f>C9</f>
        <v>-154171.04</v>
      </c>
      <c r="D20" s="28">
        <f>D9</f>
        <v>-1472149.12</v>
      </c>
      <c r="E20" s="28">
        <f>E16</f>
        <v>0</v>
      </c>
      <c r="F20" s="28">
        <f>SUM(B20:E20)</f>
        <v>181204029.98999998</v>
      </c>
    </row>
    <row r="21" spans="1:6" ht="11.25" customHeight="1" x14ac:dyDescent="0.2">
      <c r="A21" s="32"/>
      <c r="B21" s="61"/>
      <c r="C21" s="61"/>
      <c r="D21" s="61"/>
      <c r="E21" s="61"/>
      <c r="F21" s="61"/>
    </row>
    <row r="22" spans="1:6" ht="11.25" customHeight="1" x14ac:dyDescent="0.2">
      <c r="A22" s="27" t="s">
        <v>128</v>
      </c>
      <c r="B22" s="28">
        <f>SUM(B23:B25)</f>
        <v>180161123.64000002</v>
      </c>
      <c r="C22" s="61"/>
      <c r="D22" s="61"/>
      <c r="E22" s="61"/>
      <c r="F22" s="28">
        <f>SUM(B22:E22)</f>
        <v>180161123.64000002</v>
      </c>
    </row>
    <row r="23" spans="1:6" ht="11.25" customHeight="1" x14ac:dyDescent="0.2">
      <c r="A23" s="29" t="s">
        <v>37</v>
      </c>
      <c r="B23" s="30">
        <v>179516612.11000001</v>
      </c>
      <c r="C23" s="61"/>
      <c r="D23" s="61"/>
      <c r="E23" s="61"/>
      <c r="F23" s="28">
        <f>SUM(B23:E23)</f>
        <v>179516612.11000001</v>
      </c>
    </row>
    <row r="24" spans="1:6" ht="11.25" customHeight="1" x14ac:dyDescent="0.2">
      <c r="A24" s="29" t="s">
        <v>99</v>
      </c>
      <c r="B24" s="30">
        <v>644511.53</v>
      </c>
      <c r="C24" s="61"/>
      <c r="D24" s="61"/>
      <c r="E24" s="61"/>
      <c r="F24" s="28">
        <f>SUM(B24:E24)</f>
        <v>644511.53</v>
      </c>
    </row>
    <row r="25" spans="1:6" ht="11.25" customHeight="1" x14ac:dyDescent="0.2">
      <c r="A25" s="29" t="s">
        <v>100</v>
      </c>
      <c r="B25" s="30">
        <v>0</v>
      </c>
      <c r="C25" s="61"/>
      <c r="D25" s="61"/>
      <c r="E25" s="61"/>
      <c r="F25" s="28">
        <f>SUM(B25:E25)</f>
        <v>0</v>
      </c>
    </row>
    <row r="26" spans="1:6" ht="11.25" customHeight="1" x14ac:dyDescent="0.2">
      <c r="A26" s="31"/>
      <c r="B26" s="61"/>
      <c r="C26" s="61"/>
      <c r="D26" s="61"/>
      <c r="E26" s="61"/>
      <c r="F26" s="61"/>
    </row>
    <row r="27" spans="1:6" ht="20.399999999999999" x14ac:dyDescent="0.2">
      <c r="A27" s="27" t="s">
        <v>129</v>
      </c>
      <c r="B27" s="61"/>
      <c r="C27" s="28">
        <f>C29</f>
        <v>-7044355.9900000002</v>
      </c>
      <c r="D27" s="28">
        <f>SUM(D28:D32)</f>
        <v>1505802.31</v>
      </c>
      <c r="E27" s="61"/>
      <c r="F27" s="28">
        <f t="shared" ref="F27:F32" si="1">SUM(B27:E27)</f>
        <v>-5538553.6799999997</v>
      </c>
    </row>
    <row r="28" spans="1:6" ht="11.25" customHeight="1" x14ac:dyDescent="0.2">
      <c r="A28" s="29" t="s">
        <v>53</v>
      </c>
      <c r="B28" s="61"/>
      <c r="C28" s="61"/>
      <c r="D28" s="30">
        <v>33653.19</v>
      </c>
      <c r="E28" s="61"/>
      <c r="F28" s="28">
        <f t="shared" si="1"/>
        <v>33653.19</v>
      </c>
    </row>
    <row r="29" spans="1:6" ht="11.25" customHeight="1" x14ac:dyDescent="0.2">
      <c r="A29" s="29" t="s">
        <v>103</v>
      </c>
      <c r="B29" s="61"/>
      <c r="C29" s="30">
        <v>-7044355.9900000002</v>
      </c>
      <c r="D29" s="30">
        <v>1472149.12</v>
      </c>
      <c r="E29" s="61"/>
      <c r="F29" s="28">
        <f t="shared" si="1"/>
        <v>-5572206.8700000001</v>
      </c>
    </row>
    <row r="30" spans="1:6" ht="11.25" customHeight="1" x14ac:dyDescent="0.2">
      <c r="A30" s="29" t="s">
        <v>104</v>
      </c>
      <c r="B30" s="61"/>
      <c r="C30" s="61"/>
      <c r="D30" s="33">
        <v>0</v>
      </c>
      <c r="E30" s="61"/>
      <c r="F30" s="28">
        <f t="shared" si="1"/>
        <v>0</v>
      </c>
    </row>
    <row r="31" spans="1:6" ht="11.25" customHeight="1" x14ac:dyDescent="0.2">
      <c r="A31" s="29" t="s">
        <v>105</v>
      </c>
      <c r="B31" s="61"/>
      <c r="C31" s="61"/>
      <c r="D31" s="33">
        <v>0</v>
      </c>
      <c r="E31" s="61"/>
      <c r="F31" s="28">
        <f t="shared" si="1"/>
        <v>0</v>
      </c>
    </row>
    <row r="32" spans="1:6" ht="11.25" customHeight="1" x14ac:dyDescent="0.2">
      <c r="A32" s="29" t="s">
        <v>106</v>
      </c>
      <c r="B32" s="61"/>
      <c r="C32" s="61"/>
      <c r="D32" s="33">
        <v>0</v>
      </c>
      <c r="E32" s="61"/>
      <c r="F32" s="28">
        <f t="shared" si="1"/>
        <v>0</v>
      </c>
    </row>
    <row r="33" spans="1:6" ht="11.25" customHeight="1" x14ac:dyDescent="0.2">
      <c r="A33" s="31"/>
      <c r="B33" s="61"/>
      <c r="C33" s="61"/>
      <c r="D33" s="61"/>
      <c r="E33" s="61"/>
      <c r="F33" s="61"/>
    </row>
    <row r="34" spans="1:6" ht="30.6" x14ac:dyDescent="0.2">
      <c r="A34" s="27" t="s">
        <v>130</v>
      </c>
      <c r="B34" s="61"/>
      <c r="C34" s="61"/>
      <c r="D34" s="61"/>
      <c r="E34" s="28">
        <f>SUM(E35:E36)</f>
        <v>0</v>
      </c>
      <c r="F34" s="28">
        <f>SUM(B34:E34)</f>
        <v>0</v>
      </c>
    </row>
    <row r="35" spans="1:6" ht="11.25" customHeight="1" x14ac:dyDescent="0.2">
      <c r="A35" s="29" t="s">
        <v>108</v>
      </c>
      <c r="B35" s="61"/>
      <c r="C35" s="61"/>
      <c r="D35" s="61"/>
      <c r="E35" s="30">
        <v>0</v>
      </c>
      <c r="F35" s="28">
        <f>SUM(B35:E35)</f>
        <v>0</v>
      </c>
    </row>
    <row r="36" spans="1:6" ht="11.25" customHeight="1" x14ac:dyDescent="0.2">
      <c r="A36" s="29" t="s">
        <v>109</v>
      </c>
      <c r="B36" s="61"/>
      <c r="C36" s="61"/>
      <c r="D36" s="61"/>
      <c r="E36" s="30">
        <v>0</v>
      </c>
      <c r="F36" s="28">
        <f>SUM(B36:E36)</f>
        <v>0</v>
      </c>
    </row>
    <row r="37" spans="1:6" ht="11.25" customHeight="1" x14ac:dyDescent="0.2">
      <c r="A37" s="31"/>
      <c r="B37" s="61"/>
      <c r="C37" s="61"/>
      <c r="D37" s="61"/>
      <c r="E37" s="61"/>
      <c r="F37" s="61"/>
    </row>
    <row r="38" spans="1:6" ht="11.25" customHeight="1" x14ac:dyDescent="0.2">
      <c r="A38" s="27" t="s">
        <v>131</v>
      </c>
      <c r="B38" s="34">
        <f>B20+B22</f>
        <v>362991473.78999996</v>
      </c>
      <c r="C38" s="34">
        <f>+C20+C27</f>
        <v>-7198527.0300000003</v>
      </c>
      <c r="D38" s="34">
        <f>D20+D27</f>
        <v>33653.189999999944</v>
      </c>
      <c r="E38" s="34">
        <f>+E20+E34</f>
        <v>0</v>
      </c>
      <c r="F38" s="34">
        <f>SUM(B38:E38)</f>
        <v>355826599.94999999</v>
      </c>
    </row>
    <row r="39" spans="1:6" x14ac:dyDescent="0.2">
      <c r="A39" s="35"/>
      <c r="B39" s="36"/>
      <c r="C39" s="36"/>
      <c r="D39" s="36"/>
      <c r="E39" s="36"/>
      <c r="F39" s="36"/>
    </row>
    <row r="40" spans="1:6" ht="13.2" x14ac:dyDescent="0.2">
      <c r="A40" s="15" t="s">
        <v>54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62"/>
  <sheetViews>
    <sheetView zoomScaleNormal="100" zoomScaleSheetLayoutView="80" workbookViewId="0">
      <selection activeCell="A2" sqref="A2"/>
    </sheetView>
  </sheetViews>
  <sheetFormatPr baseColWidth="10" defaultColWidth="12" defaultRowHeight="10.199999999999999" x14ac:dyDescent="0.2"/>
  <cols>
    <col min="1" max="1" width="85.85546875" style="24" customWidth="1"/>
    <col min="2" max="2" width="30.85546875" style="24" customWidth="1"/>
    <col min="3" max="3" width="25.85546875" style="25" customWidth="1"/>
    <col min="4" max="4" width="9.140625" style="1" customWidth="1"/>
    <col min="5" max="16384" width="12" style="1"/>
  </cols>
  <sheetData>
    <row r="1" spans="1:3" ht="45" customHeight="1" x14ac:dyDescent="0.2">
      <c r="A1" s="65" t="s">
        <v>133</v>
      </c>
      <c r="B1" s="66"/>
      <c r="C1" s="67"/>
    </row>
    <row r="2" spans="1:3" s="39" customFormat="1" ht="15" customHeight="1" x14ac:dyDescent="0.2">
      <c r="A2" s="37" t="s">
        <v>0</v>
      </c>
      <c r="B2" s="38" t="s">
        <v>117</v>
      </c>
      <c r="C2" s="38" t="s">
        <v>118</v>
      </c>
    </row>
    <row r="3" spans="1:3" s="5" customFormat="1" ht="11.25" customHeight="1" x14ac:dyDescent="0.2">
      <c r="A3" s="27" t="s">
        <v>55</v>
      </c>
      <c r="B3" s="62">
        <f>B4+B13</f>
        <v>9002149.4600000009</v>
      </c>
      <c r="C3" s="62">
        <f>C4+C13</f>
        <v>182904721.81</v>
      </c>
    </row>
    <row r="4" spans="1:3" ht="11.25" customHeight="1" x14ac:dyDescent="0.2">
      <c r="A4" s="40" t="s">
        <v>57</v>
      </c>
      <c r="B4" s="62">
        <f>SUM(B5:B11)</f>
        <v>9002149.4600000009</v>
      </c>
      <c r="C4" s="62">
        <f>SUM(C5:C11)</f>
        <v>169211211.55000001</v>
      </c>
    </row>
    <row r="5" spans="1:3" ht="11.25" customHeight="1" x14ac:dyDescent="0.2">
      <c r="A5" s="41" t="s">
        <v>59</v>
      </c>
      <c r="B5" s="63">
        <v>4181783.43</v>
      </c>
      <c r="C5" s="63">
        <v>0</v>
      </c>
    </row>
    <row r="6" spans="1:3" ht="11.25" customHeight="1" x14ac:dyDescent="0.2">
      <c r="A6" s="41" t="s">
        <v>61</v>
      </c>
      <c r="B6" s="63">
        <v>4820366.03</v>
      </c>
      <c r="C6" s="63">
        <v>0</v>
      </c>
    </row>
    <row r="7" spans="1:3" ht="11.25" customHeight="1" x14ac:dyDescent="0.2">
      <c r="A7" s="41" t="s">
        <v>63</v>
      </c>
      <c r="B7" s="63">
        <v>0</v>
      </c>
      <c r="C7" s="63">
        <v>169211211.55000001</v>
      </c>
    </row>
    <row r="8" spans="1:3" ht="11.25" customHeight="1" x14ac:dyDescent="0.2">
      <c r="A8" s="41" t="s">
        <v>65</v>
      </c>
      <c r="B8" s="63">
        <v>0</v>
      </c>
      <c r="C8" s="63">
        <v>0</v>
      </c>
    </row>
    <row r="9" spans="1:3" ht="11.25" customHeight="1" x14ac:dyDescent="0.2">
      <c r="A9" s="41" t="s">
        <v>67</v>
      </c>
      <c r="B9" s="63">
        <v>0</v>
      </c>
      <c r="C9" s="63">
        <v>0</v>
      </c>
    </row>
    <row r="10" spans="1:3" ht="11.25" customHeight="1" x14ac:dyDescent="0.2">
      <c r="A10" s="41" t="s">
        <v>69</v>
      </c>
      <c r="B10" s="63">
        <v>0</v>
      </c>
      <c r="C10" s="63">
        <v>0</v>
      </c>
    </row>
    <row r="11" spans="1:3" ht="11.25" customHeight="1" x14ac:dyDescent="0.2">
      <c r="A11" s="41" t="s">
        <v>71</v>
      </c>
      <c r="B11" s="63">
        <v>0</v>
      </c>
      <c r="C11" s="63">
        <v>0</v>
      </c>
    </row>
    <row r="12" spans="1:3" ht="11.25" customHeight="1" x14ac:dyDescent="0.2">
      <c r="A12" s="42"/>
      <c r="B12" s="63"/>
      <c r="C12" s="63"/>
    </row>
    <row r="13" spans="1:3" ht="11.25" customHeight="1" x14ac:dyDescent="0.2">
      <c r="A13" s="40" t="s">
        <v>76</v>
      </c>
      <c r="B13" s="62">
        <f>SUM(B14:B22)</f>
        <v>0</v>
      </c>
      <c r="C13" s="62">
        <f>SUM(C14:C22)</f>
        <v>13693510.26</v>
      </c>
    </row>
    <row r="14" spans="1:3" ht="11.25" customHeight="1" x14ac:dyDescent="0.2">
      <c r="A14" s="41" t="s">
        <v>77</v>
      </c>
      <c r="B14" s="63">
        <v>0</v>
      </c>
      <c r="C14" s="63">
        <v>0</v>
      </c>
    </row>
    <row r="15" spans="1:3" ht="11.25" customHeight="1" x14ac:dyDescent="0.2">
      <c r="A15" s="41" t="s">
        <v>79</v>
      </c>
      <c r="B15" s="63">
        <v>0</v>
      </c>
      <c r="C15" s="63">
        <v>0</v>
      </c>
    </row>
    <row r="16" spans="1:3" ht="11.25" customHeight="1" x14ac:dyDescent="0.2">
      <c r="A16" s="41" t="s">
        <v>81</v>
      </c>
      <c r="B16" s="63">
        <v>0</v>
      </c>
      <c r="C16" s="63">
        <v>11111551.83</v>
      </c>
    </row>
    <row r="17" spans="1:3" ht="11.25" customHeight="1" x14ac:dyDescent="0.2">
      <c r="A17" s="41" t="s">
        <v>83</v>
      </c>
      <c r="B17" s="63">
        <v>0</v>
      </c>
      <c r="C17" s="63">
        <v>1611605.67</v>
      </c>
    </row>
    <row r="18" spans="1:3" ht="11.25" customHeight="1" x14ac:dyDescent="0.2">
      <c r="A18" s="41" t="s">
        <v>85</v>
      </c>
      <c r="B18" s="63">
        <v>0</v>
      </c>
      <c r="C18" s="63">
        <v>0</v>
      </c>
    </row>
    <row r="19" spans="1:3" ht="11.25" customHeight="1" x14ac:dyDescent="0.2">
      <c r="A19" s="41" t="s">
        <v>87</v>
      </c>
      <c r="B19" s="63">
        <v>0</v>
      </c>
      <c r="C19" s="63">
        <v>970352.76</v>
      </c>
    </row>
    <row r="20" spans="1:3" ht="11.25" customHeight="1" x14ac:dyDescent="0.2">
      <c r="A20" s="41" t="s">
        <v>89</v>
      </c>
      <c r="B20" s="63">
        <v>0</v>
      </c>
      <c r="C20" s="63">
        <v>0</v>
      </c>
    </row>
    <row r="21" spans="1:3" ht="11.25" customHeight="1" x14ac:dyDescent="0.2">
      <c r="A21" s="41" t="s">
        <v>91</v>
      </c>
      <c r="B21" s="63">
        <v>0</v>
      </c>
      <c r="C21" s="63">
        <v>0</v>
      </c>
    </row>
    <row r="22" spans="1:3" ht="11.25" customHeight="1" x14ac:dyDescent="0.2">
      <c r="A22" s="41" t="s">
        <v>92</v>
      </c>
      <c r="B22" s="63">
        <v>0</v>
      </c>
      <c r="C22" s="63">
        <v>0</v>
      </c>
    </row>
    <row r="23" spans="1:3" s="5" customFormat="1" ht="11.25" customHeight="1" x14ac:dyDescent="0.2">
      <c r="A23" s="43"/>
      <c r="B23" s="63"/>
      <c r="C23" s="63"/>
    </row>
    <row r="24" spans="1:3" s="5" customFormat="1" ht="11.25" customHeight="1" x14ac:dyDescent="0.2">
      <c r="A24" s="27" t="s">
        <v>56</v>
      </c>
      <c r="B24" s="62">
        <f>B25+B35</f>
        <v>0</v>
      </c>
      <c r="C24" s="62">
        <f>C25+C35</f>
        <v>719997.61</v>
      </c>
    </row>
    <row r="25" spans="1:3" ht="11.25" customHeight="1" x14ac:dyDescent="0.2">
      <c r="A25" s="40" t="s">
        <v>58</v>
      </c>
      <c r="B25" s="62">
        <f>SUM(B26:B33)</f>
        <v>0</v>
      </c>
      <c r="C25" s="62">
        <f>SUM(C26:C33)</f>
        <v>719997.61</v>
      </c>
    </row>
    <row r="26" spans="1:3" ht="11.25" customHeight="1" x14ac:dyDescent="0.2">
      <c r="A26" s="41" t="s">
        <v>60</v>
      </c>
      <c r="B26" s="63">
        <v>0</v>
      </c>
      <c r="C26" s="63">
        <v>719997.61</v>
      </c>
    </row>
    <row r="27" spans="1:3" ht="11.25" customHeight="1" x14ac:dyDescent="0.2">
      <c r="A27" s="41" t="s">
        <v>62</v>
      </c>
      <c r="B27" s="63">
        <v>0</v>
      </c>
      <c r="C27" s="63">
        <v>0</v>
      </c>
    </row>
    <row r="28" spans="1:3" ht="11.25" customHeight="1" x14ac:dyDescent="0.2">
      <c r="A28" s="41" t="s">
        <v>64</v>
      </c>
      <c r="B28" s="63">
        <v>0</v>
      </c>
      <c r="C28" s="63">
        <v>0</v>
      </c>
    </row>
    <row r="29" spans="1:3" ht="11.25" customHeight="1" x14ac:dyDescent="0.2">
      <c r="A29" s="41" t="s">
        <v>66</v>
      </c>
      <c r="B29" s="63">
        <v>0</v>
      </c>
      <c r="C29" s="63">
        <v>0</v>
      </c>
    </row>
    <row r="30" spans="1:3" ht="11.25" customHeight="1" x14ac:dyDescent="0.2">
      <c r="A30" s="41" t="s">
        <v>68</v>
      </c>
      <c r="B30" s="63">
        <v>0</v>
      </c>
      <c r="C30" s="63">
        <v>0</v>
      </c>
    </row>
    <row r="31" spans="1:3" ht="11.25" customHeight="1" x14ac:dyDescent="0.2">
      <c r="A31" s="41" t="s">
        <v>70</v>
      </c>
      <c r="B31" s="63">
        <v>0</v>
      </c>
      <c r="C31" s="63">
        <v>0</v>
      </c>
    </row>
    <row r="32" spans="1:3" ht="11.25" customHeight="1" x14ac:dyDescent="0.2">
      <c r="A32" s="41" t="s">
        <v>72</v>
      </c>
      <c r="B32" s="63">
        <v>0</v>
      </c>
      <c r="C32" s="63">
        <v>0</v>
      </c>
    </row>
    <row r="33" spans="1:3" ht="11.25" customHeight="1" x14ac:dyDescent="0.2">
      <c r="A33" s="41" t="s">
        <v>73</v>
      </c>
      <c r="B33" s="63">
        <v>0</v>
      </c>
      <c r="C33" s="63">
        <v>0</v>
      </c>
    </row>
    <row r="34" spans="1:3" ht="11.25" customHeight="1" x14ac:dyDescent="0.2">
      <c r="A34" s="42"/>
      <c r="B34" s="63"/>
      <c r="C34" s="63"/>
    </row>
    <row r="35" spans="1:3" ht="11.25" customHeight="1" x14ac:dyDescent="0.2">
      <c r="A35" s="40" t="s">
        <v>78</v>
      </c>
      <c r="B35" s="62">
        <f>SUM(B36:B41)</f>
        <v>0</v>
      </c>
      <c r="C35" s="62">
        <f>SUM(C36:C41)</f>
        <v>0</v>
      </c>
    </row>
    <row r="36" spans="1:3" ht="11.25" customHeight="1" x14ac:dyDescent="0.2">
      <c r="A36" s="41" t="s">
        <v>80</v>
      </c>
      <c r="B36" s="63">
        <v>0</v>
      </c>
      <c r="C36" s="63">
        <v>0</v>
      </c>
    </row>
    <row r="37" spans="1:3" ht="11.25" customHeight="1" x14ac:dyDescent="0.2">
      <c r="A37" s="41" t="s">
        <v>82</v>
      </c>
      <c r="B37" s="63">
        <v>0</v>
      </c>
      <c r="C37" s="63">
        <v>0</v>
      </c>
    </row>
    <row r="38" spans="1:3" ht="11.25" customHeight="1" x14ac:dyDescent="0.2">
      <c r="A38" s="41" t="s">
        <v>84</v>
      </c>
      <c r="B38" s="63">
        <v>0</v>
      </c>
      <c r="C38" s="63">
        <v>0</v>
      </c>
    </row>
    <row r="39" spans="1:3" ht="11.25" customHeight="1" x14ac:dyDescent="0.2">
      <c r="A39" s="41" t="s">
        <v>86</v>
      </c>
      <c r="B39" s="63">
        <v>0</v>
      </c>
      <c r="C39" s="63">
        <v>0</v>
      </c>
    </row>
    <row r="40" spans="1:3" ht="11.25" customHeight="1" x14ac:dyDescent="0.2">
      <c r="A40" s="41" t="s">
        <v>88</v>
      </c>
      <c r="B40" s="63">
        <v>0</v>
      </c>
      <c r="C40" s="63">
        <v>0</v>
      </c>
    </row>
    <row r="41" spans="1:3" ht="11.25" customHeight="1" x14ac:dyDescent="0.2">
      <c r="A41" s="41" t="s">
        <v>90</v>
      </c>
      <c r="B41" s="63">
        <v>0</v>
      </c>
      <c r="C41" s="63">
        <v>0</v>
      </c>
    </row>
    <row r="42" spans="1:3" ht="11.25" customHeight="1" x14ac:dyDescent="0.2">
      <c r="A42" s="42"/>
      <c r="B42" s="63"/>
      <c r="C42" s="63"/>
    </row>
    <row r="43" spans="1:3" s="5" customFormat="1" ht="11.25" customHeight="1" x14ac:dyDescent="0.2">
      <c r="A43" s="27" t="s">
        <v>97</v>
      </c>
      <c r="B43" s="62">
        <f>B45+B50+B57</f>
        <v>181666925.95000002</v>
      </c>
      <c r="C43" s="62">
        <f>C45+C50+C57</f>
        <v>7044355.9900000002</v>
      </c>
    </row>
    <row r="44" spans="1:3" s="5" customFormat="1" ht="11.25" customHeight="1" x14ac:dyDescent="0.2">
      <c r="A44" s="27"/>
      <c r="B44" s="63"/>
      <c r="C44" s="63"/>
    </row>
    <row r="45" spans="1:3" ht="11.25" customHeight="1" x14ac:dyDescent="0.2">
      <c r="A45" s="40" t="s">
        <v>98</v>
      </c>
      <c r="B45" s="62">
        <f>SUM(B46:B48)</f>
        <v>180161123.64000002</v>
      </c>
      <c r="C45" s="62">
        <f>SUM(C46:C48)</f>
        <v>0</v>
      </c>
    </row>
    <row r="46" spans="1:3" ht="11.25" customHeight="1" x14ac:dyDescent="0.2">
      <c r="A46" s="41" t="s">
        <v>37</v>
      </c>
      <c r="B46" s="63">
        <v>179516612.11000001</v>
      </c>
      <c r="C46" s="63">
        <v>0</v>
      </c>
    </row>
    <row r="47" spans="1:3" ht="11.25" customHeight="1" x14ac:dyDescent="0.2">
      <c r="A47" s="41" t="s">
        <v>99</v>
      </c>
      <c r="B47" s="63">
        <v>644511.53</v>
      </c>
      <c r="C47" s="63">
        <v>0</v>
      </c>
    </row>
    <row r="48" spans="1:3" ht="11.25" customHeight="1" x14ac:dyDescent="0.2">
      <c r="A48" s="41" t="s">
        <v>100</v>
      </c>
      <c r="B48" s="63">
        <v>0</v>
      </c>
      <c r="C48" s="63">
        <v>0</v>
      </c>
    </row>
    <row r="49" spans="1:3" ht="11.25" customHeight="1" x14ac:dyDescent="0.2">
      <c r="A49" s="42"/>
      <c r="B49" s="63"/>
      <c r="C49" s="63"/>
    </row>
    <row r="50" spans="1:3" ht="11.25" customHeight="1" x14ac:dyDescent="0.2">
      <c r="A50" s="40" t="s">
        <v>101</v>
      </c>
      <c r="B50" s="62">
        <f>SUM(B51:B55)</f>
        <v>1505802.31</v>
      </c>
      <c r="C50" s="62">
        <f>SUM(C51:C55)</f>
        <v>7044355.9900000002</v>
      </c>
    </row>
    <row r="51" spans="1:3" ht="11.25" customHeight="1" x14ac:dyDescent="0.2">
      <c r="A51" s="41" t="s">
        <v>102</v>
      </c>
      <c r="B51" s="63">
        <v>1505802.31</v>
      </c>
      <c r="C51" s="63">
        <v>0</v>
      </c>
    </row>
    <row r="52" spans="1:3" ht="11.25" customHeight="1" x14ac:dyDescent="0.2">
      <c r="A52" s="41" t="s">
        <v>103</v>
      </c>
      <c r="B52" s="63">
        <v>0</v>
      </c>
      <c r="C52" s="63">
        <v>7044355.9900000002</v>
      </c>
    </row>
    <row r="53" spans="1:3" ht="11.25" customHeight="1" x14ac:dyDescent="0.2">
      <c r="A53" s="41" t="s">
        <v>104</v>
      </c>
      <c r="B53" s="63">
        <v>0</v>
      </c>
      <c r="C53" s="63">
        <v>0</v>
      </c>
    </row>
    <row r="54" spans="1:3" ht="11.25" customHeight="1" x14ac:dyDescent="0.2">
      <c r="A54" s="41" t="s">
        <v>105</v>
      </c>
      <c r="B54" s="63">
        <v>0</v>
      </c>
      <c r="C54" s="63">
        <v>0</v>
      </c>
    </row>
    <row r="55" spans="1:3" ht="11.25" customHeight="1" x14ac:dyDescent="0.2">
      <c r="A55" s="41" t="s">
        <v>106</v>
      </c>
      <c r="B55" s="63">
        <v>0</v>
      </c>
      <c r="C55" s="63">
        <v>0</v>
      </c>
    </row>
    <row r="56" spans="1:3" ht="11.25" customHeight="1" x14ac:dyDescent="0.2">
      <c r="A56" s="42"/>
      <c r="B56" s="63"/>
      <c r="C56" s="63"/>
    </row>
    <row r="57" spans="1:3" ht="11.25" customHeight="1" x14ac:dyDescent="0.2">
      <c r="A57" s="40" t="s">
        <v>107</v>
      </c>
      <c r="B57" s="62">
        <f>SUM(B58:B59)</f>
        <v>0</v>
      </c>
      <c r="C57" s="62">
        <f>SUM(C58:C59)</f>
        <v>0</v>
      </c>
    </row>
    <row r="58" spans="1:3" ht="11.25" customHeight="1" x14ac:dyDescent="0.2">
      <c r="A58" s="41" t="s">
        <v>108</v>
      </c>
      <c r="B58" s="63">
        <v>0</v>
      </c>
      <c r="C58" s="63">
        <v>0</v>
      </c>
    </row>
    <row r="59" spans="1:3" ht="11.25" customHeight="1" x14ac:dyDescent="0.2">
      <c r="A59" s="41" t="s">
        <v>109</v>
      </c>
      <c r="B59" s="63">
        <v>0</v>
      </c>
      <c r="C59" s="63">
        <v>0</v>
      </c>
    </row>
    <row r="60" spans="1:3" ht="11.25" customHeight="1" x14ac:dyDescent="0.2">
      <c r="A60" s="43"/>
      <c r="B60" s="64"/>
      <c r="C60" s="64"/>
    </row>
    <row r="62" spans="1:3" ht="27" customHeight="1" x14ac:dyDescent="0.2">
      <c r="A62" s="71" t="s">
        <v>54</v>
      </c>
      <c r="B62" s="72"/>
      <c r="C62" s="7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3"/>
  <sheetViews>
    <sheetView zoomScaleNormal="100" workbookViewId="0">
      <selection activeCell="F15" sqref="F15"/>
    </sheetView>
  </sheetViews>
  <sheetFormatPr baseColWidth="10" defaultColWidth="12" defaultRowHeight="10.199999999999999" x14ac:dyDescent="0.2"/>
  <cols>
    <col min="1" max="1" width="65.85546875" style="44" customWidth="1"/>
    <col min="2" max="6" width="20.85546875" style="44" customWidth="1"/>
    <col min="7" max="16384" width="12" style="44"/>
  </cols>
  <sheetData>
    <row r="1" spans="1:6" ht="45" customHeight="1" x14ac:dyDescent="0.2">
      <c r="A1" s="65" t="s">
        <v>134</v>
      </c>
      <c r="B1" s="66"/>
      <c r="C1" s="66"/>
      <c r="D1" s="66"/>
      <c r="E1" s="66"/>
      <c r="F1" s="67"/>
    </row>
    <row r="2" spans="1:6" ht="20.399999999999999" x14ac:dyDescent="0.2">
      <c r="A2" s="50" t="s">
        <v>0</v>
      </c>
      <c r="B2" s="49" t="s">
        <v>119</v>
      </c>
      <c r="C2" s="49" t="s">
        <v>120</v>
      </c>
      <c r="D2" s="49" t="s">
        <v>121</v>
      </c>
      <c r="E2" s="49" t="s">
        <v>122</v>
      </c>
      <c r="F2" s="49" t="s">
        <v>124</v>
      </c>
    </row>
    <row r="3" spans="1:6" x14ac:dyDescent="0.2">
      <c r="A3" s="45" t="s">
        <v>55</v>
      </c>
      <c r="B3" s="51">
        <f>B4+B12</f>
        <v>182722532.06</v>
      </c>
      <c r="C3" s="51">
        <f t="shared" ref="C3:F3" si="0">C4+C12</f>
        <v>983107812.52999997</v>
      </c>
      <c r="D3" s="51">
        <f t="shared" si="0"/>
        <v>809205240.18000007</v>
      </c>
      <c r="E3" s="51">
        <f t="shared" si="0"/>
        <v>356625104.40999991</v>
      </c>
      <c r="F3" s="51">
        <f t="shared" si="0"/>
        <v>173902572.3499999</v>
      </c>
    </row>
    <row r="4" spans="1:6" x14ac:dyDescent="0.2">
      <c r="A4" s="46" t="s">
        <v>57</v>
      </c>
      <c r="B4" s="51">
        <f>SUM(B5:B11)</f>
        <v>57760193.620000005</v>
      </c>
      <c r="C4" s="51">
        <f>SUM(C5:C11)</f>
        <v>955291061.81999993</v>
      </c>
      <c r="D4" s="51">
        <f>SUM(D5:D11)</f>
        <v>795081999.73000002</v>
      </c>
      <c r="E4" s="51">
        <f>SUM(E5:E11)</f>
        <v>217969255.70999992</v>
      </c>
      <c r="F4" s="51">
        <f>SUM(F5:F11)</f>
        <v>160209062.08999991</v>
      </c>
    </row>
    <row r="5" spans="1:6" x14ac:dyDescent="0.2">
      <c r="A5" s="47" t="s">
        <v>59</v>
      </c>
      <c r="B5" s="52">
        <v>42882045.530000001</v>
      </c>
      <c r="C5" s="52">
        <v>391736083.74000001</v>
      </c>
      <c r="D5" s="52">
        <v>395917867.17000002</v>
      </c>
      <c r="E5" s="52">
        <f>B5+C5-D5</f>
        <v>38700262.099999964</v>
      </c>
      <c r="F5" s="52">
        <f t="shared" ref="F5:F11" si="1">E5-B5</f>
        <v>-4181783.430000037</v>
      </c>
    </row>
    <row r="6" spans="1:6" x14ac:dyDescent="0.2">
      <c r="A6" s="47" t="s">
        <v>61</v>
      </c>
      <c r="B6" s="52">
        <v>4831000</v>
      </c>
      <c r="C6" s="52">
        <v>212417288.80000001</v>
      </c>
      <c r="D6" s="52">
        <v>217237654.83000001</v>
      </c>
      <c r="E6" s="52">
        <f t="shared" ref="E6:E11" si="2">B6+C6-D6</f>
        <v>10633.969999998808</v>
      </c>
      <c r="F6" s="52">
        <f t="shared" si="1"/>
        <v>-4820366.0300000012</v>
      </c>
    </row>
    <row r="7" spans="1:6" x14ac:dyDescent="0.2">
      <c r="A7" s="47" t="s">
        <v>63</v>
      </c>
      <c r="B7" s="52">
        <v>10047148.09</v>
      </c>
      <c r="C7" s="52">
        <v>351137689.27999997</v>
      </c>
      <c r="D7" s="52">
        <v>181926477.72999999</v>
      </c>
      <c r="E7" s="52">
        <f t="shared" si="2"/>
        <v>179258359.63999996</v>
      </c>
      <c r="F7" s="52">
        <f t="shared" si="1"/>
        <v>169211211.54999995</v>
      </c>
    </row>
    <row r="8" spans="1:6" x14ac:dyDescent="0.2">
      <c r="A8" s="47" t="s">
        <v>65</v>
      </c>
      <c r="B8" s="52">
        <v>0</v>
      </c>
      <c r="C8" s="52">
        <v>0</v>
      </c>
      <c r="D8" s="52">
        <v>0</v>
      </c>
      <c r="E8" s="52">
        <f t="shared" si="2"/>
        <v>0</v>
      </c>
      <c r="F8" s="52">
        <f t="shared" si="1"/>
        <v>0</v>
      </c>
    </row>
    <row r="9" spans="1:6" x14ac:dyDescent="0.2">
      <c r="A9" s="47" t="s">
        <v>67</v>
      </c>
      <c r="B9" s="52">
        <v>0</v>
      </c>
      <c r="C9" s="52">
        <v>0</v>
      </c>
      <c r="D9" s="52">
        <v>0</v>
      </c>
      <c r="E9" s="52">
        <f t="shared" si="2"/>
        <v>0</v>
      </c>
      <c r="F9" s="52">
        <f t="shared" si="1"/>
        <v>0</v>
      </c>
    </row>
    <row r="10" spans="1:6" x14ac:dyDescent="0.2">
      <c r="A10" s="47" t="s">
        <v>69</v>
      </c>
      <c r="B10" s="52">
        <v>0</v>
      </c>
      <c r="C10" s="52">
        <v>0</v>
      </c>
      <c r="D10" s="52">
        <v>0</v>
      </c>
      <c r="E10" s="52">
        <f t="shared" si="2"/>
        <v>0</v>
      </c>
      <c r="F10" s="52">
        <f t="shared" si="1"/>
        <v>0</v>
      </c>
    </row>
    <row r="11" spans="1:6" x14ac:dyDescent="0.2">
      <c r="A11" s="47" t="s">
        <v>71</v>
      </c>
      <c r="B11" s="52">
        <v>0</v>
      </c>
      <c r="C11" s="52">
        <v>0</v>
      </c>
      <c r="D11" s="52">
        <v>0</v>
      </c>
      <c r="E11" s="52">
        <f t="shared" si="2"/>
        <v>0</v>
      </c>
      <c r="F11" s="52">
        <f t="shared" si="1"/>
        <v>0</v>
      </c>
    </row>
    <row r="12" spans="1:6" x14ac:dyDescent="0.2">
      <c r="A12" s="46" t="s">
        <v>76</v>
      </c>
      <c r="B12" s="51">
        <f>SUM(B13:B21)</f>
        <v>124962338.44</v>
      </c>
      <c r="C12" s="51">
        <f>SUM(C13:C21)</f>
        <v>27816750.710000001</v>
      </c>
      <c r="D12" s="51">
        <f>SUM(D13:D21)</f>
        <v>14123240.449999999</v>
      </c>
      <c r="E12" s="51">
        <f>SUM(E13:E21)</f>
        <v>138655848.69999999</v>
      </c>
      <c r="F12" s="51">
        <f>SUM(F13:F21)</f>
        <v>13693510.259999998</v>
      </c>
    </row>
    <row r="13" spans="1:6" x14ac:dyDescent="0.2">
      <c r="A13" s="47" t="s">
        <v>77</v>
      </c>
      <c r="B13" s="52">
        <v>0</v>
      </c>
      <c r="C13" s="52">
        <v>0</v>
      </c>
      <c r="D13" s="52">
        <v>0</v>
      </c>
      <c r="E13" s="52">
        <f>B13+C13-D13</f>
        <v>0</v>
      </c>
      <c r="F13" s="52">
        <f t="shared" ref="F13:F21" si="3">E13-B13</f>
        <v>0</v>
      </c>
    </row>
    <row r="14" spans="1:6" x14ac:dyDescent="0.2">
      <c r="A14" s="47" t="s">
        <v>79</v>
      </c>
      <c r="B14" s="48">
        <v>0</v>
      </c>
      <c r="C14" s="48">
        <v>0</v>
      </c>
      <c r="D14" s="48">
        <v>0</v>
      </c>
      <c r="E14" s="48">
        <f t="shared" ref="E14:E21" si="4">B14+C14-D14</f>
        <v>0</v>
      </c>
      <c r="F14" s="48">
        <f t="shared" si="3"/>
        <v>0</v>
      </c>
    </row>
    <row r="15" spans="1:6" x14ac:dyDescent="0.2">
      <c r="A15" s="47" t="s">
        <v>81</v>
      </c>
      <c r="B15" s="48">
        <v>105603953.59</v>
      </c>
      <c r="C15" s="48">
        <v>22223103.66</v>
      </c>
      <c r="D15" s="48">
        <v>11111551.83</v>
      </c>
      <c r="E15" s="48">
        <f t="shared" si="4"/>
        <v>116715505.42</v>
      </c>
      <c r="F15" s="48">
        <f t="shared" si="3"/>
        <v>11111551.829999998</v>
      </c>
    </row>
    <row r="16" spans="1:6" x14ac:dyDescent="0.2">
      <c r="A16" s="47" t="s">
        <v>83</v>
      </c>
      <c r="B16" s="52">
        <v>63061914.509999998</v>
      </c>
      <c r="C16" s="52">
        <v>4623294.29</v>
      </c>
      <c r="D16" s="52">
        <v>3011688.62</v>
      </c>
      <c r="E16" s="52">
        <f t="shared" si="4"/>
        <v>64673520.18</v>
      </c>
      <c r="F16" s="52">
        <f t="shared" si="3"/>
        <v>1611605.6700000018</v>
      </c>
    </row>
    <row r="17" spans="1:6" x14ac:dyDescent="0.2">
      <c r="A17" s="47" t="s">
        <v>85</v>
      </c>
      <c r="B17" s="52">
        <v>534827.72</v>
      </c>
      <c r="C17" s="52">
        <v>0</v>
      </c>
      <c r="D17" s="52">
        <v>0</v>
      </c>
      <c r="E17" s="52">
        <f t="shared" si="4"/>
        <v>534827.72</v>
      </c>
      <c r="F17" s="52">
        <f t="shared" si="3"/>
        <v>0</v>
      </c>
    </row>
    <row r="18" spans="1:6" x14ac:dyDescent="0.2">
      <c r="A18" s="47" t="s">
        <v>87</v>
      </c>
      <c r="B18" s="52">
        <v>-44238357.380000003</v>
      </c>
      <c r="C18" s="52">
        <v>970352.76</v>
      </c>
      <c r="D18" s="52">
        <v>0</v>
      </c>
      <c r="E18" s="52">
        <f t="shared" si="4"/>
        <v>-43268004.620000005</v>
      </c>
      <c r="F18" s="52">
        <f t="shared" si="3"/>
        <v>970352.75999999791</v>
      </c>
    </row>
    <row r="19" spans="1:6" x14ac:dyDescent="0.2">
      <c r="A19" s="47" t="s">
        <v>89</v>
      </c>
      <c r="B19" s="52">
        <v>0</v>
      </c>
      <c r="C19" s="52">
        <v>0</v>
      </c>
      <c r="D19" s="52">
        <v>0</v>
      </c>
      <c r="E19" s="52">
        <f t="shared" si="4"/>
        <v>0</v>
      </c>
      <c r="F19" s="52">
        <f t="shared" si="3"/>
        <v>0</v>
      </c>
    </row>
    <row r="20" spans="1:6" x14ac:dyDescent="0.2">
      <c r="A20" s="47" t="s">
        <v>91</v>
      </c>
      <c r="B20" s="52">
        <v>0</v>
      </c>
      <c r="C20" s="52">
        <v>0</v>
      </c>
      <c r="D20" s="52">
        <v>0</v>
      </c>
      <c r="E20" s="52">
        <f t="shared" si="4"/>
        <v>0</v>
      </c>
      <c r="F20" s="52">
        <f t="shared" si="3"/>
        <v>0</v>
      </c>
    </row>
    <row r="21" spans="1:6" x14ac:dyDescent="0.2">
      <c r="A21" s="47" t="s">
        <v>92</v>
      </c>
      <c r="B21" s="52">
        <v>0</v>
      </c>
      <c r="C21" s="52">
        <v>0</v>
      </c>
      <c r="D21" s="52">
        <v>0</v>
      </c>
      <c r="E21" s="52">
        <f t="shared" si="4"/>
        <v>0</v>
      </c>
      <c r="F21" s="52">
        <f t="shared" si="3"/>
        <v>0</v>
      </c>
    </row>
    <row r="23" spans="1:6" ht="13.2" x14ac:dyDescent="0.2">
      <c r="A23" s="15" t="s">
        <v>54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EAA (2)</vt:lpstr>
      <vt:lpstr>ACT</vt:lpstr>
      <vt:lpstr>ESF</vt:lpstr>
      <vt:lpstr>VHP</vt:lpstr>
      <vt:lpstr>CSF</vt:lpstr>
      <vt:lpstr>EAA</vt:lpstr>
      <vt:lpstr>ACT!Área_de_impresión</vt:lpstr>
      <vt:lpstr>CSF!Área_de_impresión</vt:lpstr>
      <vt:lpstr>EAA!Área_de_impresión</vt:lpstr>
      <vt:lpstr>'EAA (2)'!Área_de_impresión</vt:lpstr>
      <vt:lpstr>ESF!Área_de_impresión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Lupita</cp:lastModifiedBy>
  <cp:lastPrinted>2024-07-18T16:30:38Z</cp:lastPrinted>
  <dcterms:created xsi:type="dcterms:W3CDTF">2023-01-10T19:53:31Z</dcterms:created>
  <dcterms:modified xsi:type="dcterms:W3CDTF">2024-08-22T23:29:51Z</dcterms:modified>
</cp:coreProperties>
</file>