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2do trimestre 2024\SIRET\"/>
    </mc:Choice>
  </mc:AlternateContent>
  <bookViews>
    <workbookView xWindow="0" yWindow="0" windowWidth="28800" windowHeight="11736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59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<sst xmlns="http://schemas.openxmlformats.org/spreadsheetml/2006/main" count="859" uniqueCount="605">
  <si>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</si>
  <si>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</si>
  <si>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</si>
  <si>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</si>
  <si>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</si>
  <si>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</si>
  <si>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</si>
  <si>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</si>
  <si>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</si>
  <si>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</si>
  <si>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</si>
  <si>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</si>
  <si>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</si>
  <si>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</si>
  <si>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</si>
  <si>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</si>
  <si>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</si>
  <si>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</si>
  <si>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</si>
  <si>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</si>
  <si>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</si>
  <si>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</si>
  <si>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</si>
  <si>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</si>
  <si>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</si>
  <si>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</si>
  <si>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</si>
  <si>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</si>
  <si>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</si>
  <si>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</si>
  <si>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</si>
  <si>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</si>
  <si>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</si>
  <si>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</si>
  <si>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</si>
  <si>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</si>
  <si>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</si>
  <si>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</si>
  <si>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</si>
  <si>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</si>
  <si>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</si>
  <si>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</si>
  <si>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</si>
  <si>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</si>
  <si>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</si>
  <si>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</si>
  <si>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</si>
  <si>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</si>
  <si>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</si>
  <si>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</si>
  <si>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</si>
  <si>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</si>
  <si>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</si>
  <si>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</si>
  <si>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</si>
  <si>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</si>
  <si>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</si>
  <si>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</si>
  <si>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</si>
  <si>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</si>
  <si>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</si>
  <si>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</si>
  <si>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</si>
  <si>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</si>
  <si>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</si>
  <si>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</si>
  <si>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</si>
  <si>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</si>
  <si>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</si>
  <si>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</si>
  <si>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</si>
  <si>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</si>
  <si>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</si>
  <si>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</si>
  <si>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</si>
  <si>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</si>
  <si>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</si>
  <si>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</si>
  <si>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</si>
  <si>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</si>
  <si>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</si>
  <si>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</si>
  <si>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</si>
  <si>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</si>
  <si>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</si>
  <si>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</si>
  <si>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</si>
  <si>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</si>
  <si>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</si>
  <si>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</si>
  <si>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</si>
  <si>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</si>
  <si>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</si>
  <si>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</si>
  <si>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</si>
  <si>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</si>
  <si>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</si>
  <si>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</si>
  <si>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</si>
  <si>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</si>
  <si>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</si>
  <si>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</si>
  <si>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</si>
  <si>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</si>
  <si>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</si>
  <si>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</si>
  <si>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</si>
  <si>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</si>
  <si>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</si>
  <si>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</si>
  <si>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</si>
  <si>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</si>
  <si>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</si>
  <si>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</si>
  <si>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</si>
  <si>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</si>
  <si>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</si>
  <si>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</si>
  <si>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</si>
  <si>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</si>
  <si>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</si>
  <si>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</si>
  <si>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</si>
  <si>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</si>
  <si>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</si>
  <si>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</si>
  <si>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</si>
  <si>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</si>
  <si>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</si>
  <si>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</si>
  <si>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</si>
  <si>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</si>
  <si>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</si>
  <si>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</si>
  <si>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</si>
  <si>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</si>
  <si>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</si>
  <si>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</si>
  <si>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</si>
  <si>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</si>
  <si>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</si>
  <si>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</si>
  <si>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</si>
  <si>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</si>
  <si>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</si>
  <si>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</si>
  <si>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</si>
  <si>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</si>
  <si>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</si>
  <si>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</si>
  <si>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</si>
  <si>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</si>
  <si>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</si>
  <si>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</si>
  <si>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</si>
  <si>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</si>
  <si>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</si>
  <si>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</si>
  <si>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</si>
  <si>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</si>
  <si>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</si>
  <si>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</si>
  <si>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</si>
  <si>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</si>
  <si>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</si>
  <si>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</si>
  <si>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</si>
  <si>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</si>
  <si>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</si>
  <si>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</si>
  <si>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</si>
  <si>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</si>
  <si>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</si>
  <si>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</si>
  <si>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</si>
  <si>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</si>
  <si>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</si>
  <si>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</si>
  <si>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</si>
  <si>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</si>
  <si>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</si>
  <si>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</si>
  <si>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</si>
  <si>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</si>
  <si>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</si>
  <si>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</si>
  <si>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</si>
  <si>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</si>
  <si>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</si>
  <si>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</si>
  <si>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</si>
  <si>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</si>
  <si>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</si>
  <si>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</si>
  <si>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</si>
  <si>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</si>
  <si>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</si>
  <si>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</si>
  <si>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</si>
  <si>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</si>
  <si>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</si>
  <si>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</si>
  <si>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</si>
  <si>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</si>
  <si>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</si>
  <si>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</si>
  <si>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</si>
  <si>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</si>
  <si>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</si>
  <si>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</si>
  <si>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</si>
  <si>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</si>
  <si>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</si>
  <si>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</si>
  <si>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</si>
  <si>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</si>
  <si>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</si>
  <si>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</si>
  <si>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</si>
  <si>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</si>
  <si>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</si>
  <si>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</si>
  <si>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</si>
  <si>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</si>
  <si>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</si>
  <si>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</si>
  <si>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</si>
  <si>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</si>
  <si>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</si>
  <si>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</si>
  <si>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</si>
  <si>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</si>
  <si>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</si>
  <si>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</si>
  <si>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</si>
  <si>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</si>
  <si>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</si>
  <si>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</si>
  <si>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</si>
  <si>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</si>
  <si>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</si>
  <si>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</si>
  <si>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</si>
  <si>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</si>
  <si>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</si>
  <si>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</si>
  <si>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</si>
  <si>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</si>
  <si>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</si>
  <si>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</si>
  <si>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</si>
  <si>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</si>
  <si>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</si>
  <si>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</si>
  <si>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</si>
  <si>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</si>
  <si>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</si>
  <si>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</si>
  <si>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</si>
  <si>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</si>
  <si>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</si>
  <si>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</si>
  <si>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</si>
  <si>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</si>
  <si>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</si>
  <si>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</si>
  <si>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</si>
  <si>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</si>
  <si>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</si>
  <si>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</si>
  <si>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</si>
  <si>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</si>
  <si>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</si>
  <si>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</si>
  <si>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</si>
  <si>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</si>
  <si>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</si>
  <si>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</si>
  <si>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</si>
  <si>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</si>
  <si>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</si>
  <si>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</si>
  <si>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</si>
  <si>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</si>
  <si>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</si>
  <si>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</si>
  <si>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</si>
  <si>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</si>
  <si>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</si>
  <si>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</si>
  <si>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</si>
  <si>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</si>
  <si>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</si>
  <si>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</si>
  <si>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</si>
  <si>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</si>
  <si>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</si>
  <si>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</si>
  <si>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</si>
  <si>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</si>
  <si>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</si>
  <si>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</si>
  <si>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</si>
  <si>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</si>
  <si>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</si>
  <si>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</si>
  <si>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</si>
  <si>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</si>
  <si>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</si>
  <si>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</si>
  <si>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</si>
  <si>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</si>
  <si>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</si>
  <si>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</si>
  <si>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</si>
  <si>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</si>
  <si>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</si>
  <si>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</si>
  <si>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</si>
  <si>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</si>
  <si>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</si>
  <si>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</si>
  <si>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</si>
  <si>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</si>
  <si>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</si>
  <si>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</si>
  <si>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</si>
  <si>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</si>
  <si>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</si>
  <si>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</si>
  <si>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</si>
  <si>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</si>
  <si>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</si>
  <si>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</si>
  <si>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</si>
  <si>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</si>
  <si>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</si>
  <si>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</si>
  <si>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</si>
  <si>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</si>
  <si>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</si>
  <si>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</si>
  <si>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</si>
  <si>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</si>
  <si>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</si>
  <si>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</si>
  <si>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</si>
  <si>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</si>
  <si>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</si>
  <si>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</si>
  <si>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</si>
  <si>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</si>
  <si>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</si>
  <si>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</si>
  <si>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</si>
  <si>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</si>
  <si>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</si>
  <si>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</si>
  <si>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</si>
  <si>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</si>
  <si>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</si>
  <si>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</si>
  <si>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</si>
  <si>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</si>
  <si>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</si>
  <si>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</si>
  <si>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</si>
  <si>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</si>
  <si>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</si>
  <si>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</si>
  <si>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</si>
  <si>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</si>
  <si>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</si>
  <si>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</si>
  <si>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</si>
  <si>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</si>
  <si>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</si>
  <si>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</si>
  <si>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</si>
  <si>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</si>
  <si>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</si>
  <si>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</si>
  <si>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</si>
  <si>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</si>
  <si>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</si>
  <si>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</si>
  <si>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</si>
  <si>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</si>
  <si>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</si>
  <si>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</si>
  <si>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</si>
  <si>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</si>
  <si>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</si>
  <si>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</si>
  <si>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</si>
  <si>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</si>
  <si>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</si>
  <si>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</si>
  <si>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</si>
  <si>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</si>
  <si>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</si>
  <si>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</si>
  <si>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</si>
  <si>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</si>
  <si>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</si>
  <si>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</si>
  <si>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</si>
  <si>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</si>
  <si>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</si>
  <si>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</si>
  <si>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</si>
  <si>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</si>
  <si>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</si>
  <si>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</si>
  <si>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</si>
  <si>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</si>
  <si>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</si>
  <si>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</si>
  <si>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</si>
  <si>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</si>
  <si>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</si>
  <si>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</si>
  <si>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</si>
  <si>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</si>
  <si>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</si>
  <si>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</si>
  <si>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</si>
  <si>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</si>
  <si>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</si>
  <si>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</si>
  <si>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</si>
  <si>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</si>
  <si>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</si>
  <si>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</si>
  <si>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</si>
  <si>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</si>
  <si>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</si>
  <si>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</si>
  <si>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</si>
  <si>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</si>
  <si>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</si>
  <si>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</si>
  <si>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</si>
  <si>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</si>
  <si>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</si>
  <si>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</si>
  <si>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</si>
  <si>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</si>
  <si>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</si>
  <si>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</si>
  <si>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</si>
  <si>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</si>
  <si>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</si>
  <si>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</si>
  <si>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</si>
  <si>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</si>
  <si>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</si>
  <si>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</si>
  <si>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</si>
  <si>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</si>
  <si>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</si>
  <si>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</si>
  <si>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</si>
  <si>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</si>
  <si>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</si>
  <si>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</si>
  <si>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</si>
  <si>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</si>
  <si>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</si>
  <si>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</si>
  <si>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</si>
  <si>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</si>
  <si>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</si>
  <si>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</si>
  <si>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</si>
  <si>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</si>
  <si>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</si>
  <si>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</si>
  <si>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</si>
  <si>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</si>
  <si>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</si>
  <si>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</si>
  <si>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</si>
  <si>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</si>
  <si>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</si>
  <si>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</si>
  <si>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</si>
  <si>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</si>
  <si>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</si>
  <si>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</si>
  <si>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</si>
  <si>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</si>
  <si>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</si>
  <si>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</si>
  <si>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</si>
  <si>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</si>
  <si>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</si>
  <si>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</si>
  <si>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</si>
  <si>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</si>
  <si>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</si>
  <si>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</si>
  <si>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</si>
  <si>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</si>
  <si>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</si>
  <si>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</si>
  <si>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</si>
  <si>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</si>
  <si>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</si>
  <si>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</si>
  <si>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</si>
  <si>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</si>
  <si>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</si>
  <si>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</si>
  <si>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</si>
  <si>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</si>
  <si>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</si>
  <si>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</si>
  <si>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</si>
  <si>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</si>
  <si>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</si>
  <si>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</si>
  <si>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</si>
  <si>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</si>
  <si>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</si>
  <si>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</si>
  <si>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</si>
  <si>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</si>
  <si>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</si>
  <si>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</si>
  <si>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</si>
  <si>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</si>
  <si>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</si>
  <si>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</si>
  <si>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</si>
  <si>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</si>
  <si>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</si>
  <si>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</si>
  <si>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</si>
  <si>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</si>
  <si>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</si>
  <si>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</si>
  <si>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</si>
  <si>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</si>
  <si>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</si>
  <si>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</si>
  <si>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</si>
  <si>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</si>
  <si>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</si>
  <si>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</si>
  <si>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</si>
  <si>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</si>
  <si>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</si>
  <si>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</si>
  <si>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</si>
  <si>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</si>
  <si>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</si>
  <si>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</si>
  <si>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</si>
  <si>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</si>
  <si>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</si>
  <si>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</si>
  <si>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</si>
  <si>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</si>
  <si>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</si>
  <si>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</si>
  <si>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</si>
  <si>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</si>
  <si>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</si>
  <si>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</si>
  <si>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</si>
  <si>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</si>
  <si>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</si>
  <si>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</si>
  <si>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</si>
  <si>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</si>
  <si>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</si>
  <si>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</si>
  <si>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</si>
  <si>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</si>
  <si>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</si>
  <si>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</si>
  <si>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</si>
  <si>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</si>
  <si>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</si>
  <si>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</si>
  <si>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</si>
  <si>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</si>
  <si>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</si>
  <si>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</si>
  <si>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</si>
  <si>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</si>
  <si>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</si>
  <si>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</si>
  <si>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</si>
  <si>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</si>
  <si>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</si>
  <si>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</si>
  <si>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</si>
  <si>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</si>
  <si>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DE FORMACIÓN EN SEGURIDAD PÚBLICA DEL ESTADO DE GUANAJUATO</t>
  </si>
  <si>
    <t>Del 1 de Enero al 30 de Junio de 2024</t>
  </si>
  <si>
    <t>INSTITUTO DE FORMACIÓN EN SEGURIDAD PÚBLICA DEL ESTADO</t>
  </si>
  <si>
    <t xml:space="preserve">INSTITUTO DE FORMACIÓN EN SEGURIDAD PÚBLICA DEL ESTADO 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</si>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</sst>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2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2" customHeight="1" x14ac:dyDescent="0.2">
      <c r="A3" s="165" t="s">
        <v>601</v>
      </c>
      <c r="B3" s="166"/>
      <c r="C3" s="10" t="s">
        <v>496</v>
      </c>
      <c r="D3" s="118">
        <v>2</v>
      </c>
    </row>
    <row r="4" spans="1:4" ht="16.2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0.8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zoomScaleNormal="100" workbookViewId="0">
      <selection activeCell="A2" sqref="A2:C2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16.6640625" style="14" customWidth="1"/>
    <col min="6" max="16384" width="9.109375" style="14"/>
  </cols>
  <sheetData>
    <row r="1" spans="1:5" s="20" customFormat="1" ht="18.899999999999999" customHeight="1" x14ac:dyDescent="0.3">
      <c r="A1" s="164" t="s">
        <v>602</v>
      </c>
      <c r="B1" s="164"/>
      <c r="C1" s="164"/>
      <c r="D1" s="10" t="s">
        <v>497</v>
      </c>
      <c r="E1" s="19">
        <v>2024</v>
      </c>
    </row>
    <row r="2" spans="1:5" s="11" customFormat="1" ht="18.899999999999999" customHeight="1" x14ac:dyDescent="0.3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899999999999999" customHeight="1" x14ac:dyDescent="0.3">
      <c r="A3" s="164" t="s">
        <v>601</v>
      </c>
      <c r="B3" s="164"/>
      <c r="C3" s="164"/>
      <c r="D3" s="10" t="s">
        <v>499</v>
      </c>
      <c r="E3" s="19">
        <v>2</v>
      </c>
    </row>
    <row r="4" spans="1:5" s="11" customFormat="1" ht="18.899999999999999" customHeight="1" x14ac:dyDescent="0.3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20852834.59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2657194.64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0.399999999999999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0.399999999999999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0.399999999999999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0.399999999999999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0.399999999999999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2657194.64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0.399999999999999" x14ac:dyDescent="0.2">
      <c r="A51" s="41">
        <v>4173</v>
      </c>
      <c r="B51" s="43" t="s">
        <v>418</v>
      </c>
      <c r="C51" s="45">
        <v>2657194.64</v>
      </c>
      <c r="D51" s="80"/>
      <c r="E51" s="40"/>
    </row>
    <row r="52" spans="1:5" ht="20.399999999999999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0.399999999999999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0.399999999999999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0.399999999999999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0.6" x14ac:dyDescent="0.2">
      <c r="A57" s="120">
        <v>4200</v>
      </c>
      <c r="B57" s="122" t="s">
        <v>424</v>
      </c>
      <c r="C57" s="121">
        <f>+C58+C64</f>
        <v>18195638</v>
      </c>
      <c r="D57" s="80"/>
      <c r="E57" s="40"/>
    </row>
    <row r="58" spans="1:5" ht="20.399999999999999" x14ac:dyDescent="0.2">
      <c r="A58" s="120">
        <v>4210</v>
      </c>
      <c r="B58" s="122" t="s">
        <v>425</v>
      </c>
      <c r="C58" s="121">
        <f>SUM(C59:C63)</f>
        <v>4879425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4879425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13316213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13316213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1.95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1.95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1.95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20819181.400000002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19561390.120000001</v>
      </c>
      <c r="D95" s="124">
        <f>C95/$C$94</f>
        <v>0.93958497907127125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10601413.220000001</v>
      </c>
      <c r="D96" s="124">
        <f t="shared" ref="D96:D159" si="0">C96/$C$94</f>
        <v>0.50921373978709839</v>
      </c>
      <c r="E96" s="42"/>
    </row>
    <row r="97" spans="1:5" x14ac:dyDescent="0.2">
      <c r="A97" s="44">
        <v>5111</v>
      </c>
      <c r="B97" s="42" t="s">
        <v>279</v>
      </c>
      <c r="C97" s="45">
        <v>2060391.92</v>
      </c>
      <c r="D97" s="46">
        <f t="shared" si="0"/>
        <v>9.8966039077790044E-2</v>
      </c>
      <c r="E97" s="42"/>
    </row>
    <row r="98" spans="1:5" x14ac:dyDescent="0.2">
      <c r="A98" s="44">
        <v>5112</v>
      </c>
      <c r="B98" s="42" t="s">
        <v>280</v>
      </c>
      <c r="C98" s="45">
        <v>2906986.91</v>
      </c>
      <c r="D98" s="46">
        <f t="shared" si="0"/>
        <v>0.13963022148411655</v>
      </c>
      <c r="E98" s="42"/>
    </row>
    <row r="99" spans="1:5" x14ac:dyDescent="0.2">
      <c r="A99" s="44">
        <v>5113</v>
      </c>
      <c r="B99" s="42" t="s">
        <v>281</v>
      </c>
      <c r="C99" s="45">
        <v>1683295.33</v>
      </c>
      <c r="D99" s="46">
        <f t="shared" si="0"/>
        <v>8.0853098767850684E-2</v>
      </c>
      <c r="E99" s="42"/>
    </row>
    <row r="100" spans="1:5" x14ac:dyDescent="0.2">
      <c r="A100" s="44">
        <v>5114</v>
      </c>
      <c r="B100" s="42" t="s">
        <v>282</v>
      </c>
      <c r="C100" s="45">
        <v>775899.68</v>
      </c>
      <c r="D100" s="46">
        <f t="shared" si="0"/>
        <v>3.7268500864303916E-2</v>
      </c>
      <c r="E100" s="42"/>
    </row>
    <row r="101" spans="1:5" x14ac:dyDescent="0.2">
      <c r="A101" s="44">
        <v>5115</v>
      </c>
      <c r="B101" s="42" t="s">
        <v>283</v>
      </c>
      <c r="C101" s="45">
        <v>3165505.06</v>
      </c>
      <c r="D101" s="46">
        <f t="shared" si="0"/>
        <v>0.15204752767080457</v>
      </c>
      <c r="E101" s="42"/>
    </row>
    <row r="102" spans="1:5" x14ac:dyDescent="0.2">
      <c r="A102" s="44">
        <v>5116</v>
      </c>
      <c r="B102" s="42" t="s">
        <v>284</v>
      </c>
      <c r="C102" s="45">
        <v>9334.32</v>
      </c>
      <c r="D102" s="46">
        <f t="shared" si="0"/>
        <v>4.4835192223263872E-4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3179107.59</v>
      </c>
      <c r="D103" s="124">
        <f t="shared" si="0"/>
        <v>0.15270089293712574</v>
      </c>
      <c r="E103" s="42"/>
    </row>
    <row r="104" spans="1:5" x14ac:dyDescent="0.2">
      <c r="A104" s="44">
        <v>5121</v>
      </c>
      <c r="B104" s="42" t="s">
        <v>286</v>
      </c>
      <c r="C104" s="45">
        <v>271517.88</v>
      </c>
      <c r="D104" s="46">
        <f t="shared" si="0"/>
        <v>1.3041717384719074E-2</v>
      </c>
      <c r="E104" s="42"/>
    </row>
    <row r="105" spans="1:5" x14ac:dyDescent="0.2">
      <c r="A105" s="44">
        <v>5122</v>
      </c>
      <c r="B105" s="42" t="s">
        <v>287</v>
      </c>
      <c r="C105" s="45">
        <v>440</v>
      </c>
      <c r="D105" s="46">
        <f t="shared" si="0"/>
        <v>2.113435641614612E-5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36577.120000000003</v>
      </c>
      <c r="D107" s="46">
        <f t="shared" si="0"/>
        <v>1.7568952062639695E-3</v>
      </c>
      <c r="E107" s="42"/>
    </row>
    <row r="108" spans="1:5" x14ac:dyDescent="0.2">
      <c r="A108" s="44">
        <v>5125</v>
      </c>
      <c r="B108" s="42" t="s">
        <v>290</v>
      </c>
      <c r="C108" s="45">
        <v>10639.82</v>
      </c>
      <c r="D108" s="46">
        <f t="shared" si="0"/>
        <v>5.1105851837190866E-4</v>
      </c>
      <c r="E108" s="42"/>
    </row>
    <row r="109" spans="1:5" x14ac:dyDescent="0.2">
      <c r="A109" s="44">
        <v>5126</v>
      </c>
      <c r="B109" s="42" t="s">
        <v>291</v>
      </c>
      <c r="C109" s="45">
        <v>334953.56</v>
      </c>
      <c r="D109" s="46">
        <f t="shared" si="0"/>
        <v>1.608869981794769E-2</v>
      </c>
      <c r="E109" s="42"/>
    </row>
    <row r="110" spans="1:5" x14ac:dyDescent="0.2">
      <c r="A110" s="44">
        <v>5127</v>
      </c>
      <c r="B110" s="42" t="s">
        <v>292</v>
      </c>
      <c r="C110" s="45">
        <v>759454.54</v>
      </c>
      <c r="D110" s="46">
        <f t="shared" si="0"/>
        <v>3.6478597568682498E-2</v>
      </c>
      <c r="E110" s="42"/>
    </row>
    <row r="111" spans="1:5" x14ac:dyDescent="0.2">
      <c r="A111" s="44">
        <v>5128</v>
      </c>
      <c r="B111" s="42" t="s">
        <v>293</v>
      </c>
      <c r="C111" s="45">
        <v>1727210.25</v>
      </c>
      <c r="D111" s="46">
        <f t="shared" si="0"/>
        <v>8.2962447793456462E-2</v>
      </c>
      <c r="E111" s="42"/>
    </row>
    <row r="112" spans="1:5" x14ac:dyDescent="0.2">
      <c r="A112" s="44">
        <v>5129</v>
      </c>
      <c r="B112" s="42" t="s">
        <v>294</v>
      </c>
      <c r="C112" s="45">
        <v>38314.42</v>
      </c>
      <c r="D112" s="46">
        <f t="shared" si="0"/>
        <v>1.8403422912679935E-3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5780869.3100000005</v>
      </c>
      <c r="D113" s="124">
        <f t="shared" si="0"/>
        <v>0.27767034634704707</v>
      </c>
      <c r="E113" s="42"/>
    </row>
    <row r="114" spans="1:5" x14ac:dyDescent="0.2">
      <c r="A114" s="44">
        <v>5131</v>
      </c>
      <c r="B114" s="42" t="s">
        <v>296</v>
      </c>
      <c r="C114" s="45">
        <v>4402.05</v>
      </c>
      <c r="D114" s="46">
        <f t="shared" si="0"/>
        <v>2.1144203104930915E-4</v>
      </c>
      <c r="E114" s="42"/>
    </row>
    <row r="115" spans="1:5" x14ac:dyDescent="0.2">
      <c r="A115" s="44">
        <v>5132</v>
      </c>
      <c r="B115" s="42" t="s">
        <v>297</v>
      </c>
      <c r="C115" s="45">
        <v>0</v>
      </c>
      <c r="D115" s="46">
        <f t="shared" si="0"/>
        <v>0</v>
      </c>
      <c r="E115" s="42"/>
    </row>
    <row r="116" spans="1:5" x14ac:dyDescent="0.2">
      <c r="A116" s="44">
        <v>5133</v>
      </c>
      <c r="B116" s="42" t="s">
        <v>298</v>
      </c>
      <c r="C116" s="45">
        <v>589464.62</v>
      </c>
      <c r="D116" s="46">
        <f t="shared" si="0"/>
        <v>2.8313534940427577E-2</v>
      </c>
      <c r="E116" s="42"/>
    </row>
    <row r="117" spans="1:5" x14ac:dyDescent="0.2">
      <c r="A117" s="44">
        <v>5134</v>
      </c>
      <c r="B117" s="42" t="s">
        <v>299</v>
      </c>
      <c r="C117" s="45">
        <v>146427.26</v>
      </c>
      <c r="D117" s="46">
        <f t="shared" si="0"/>
        <v>7.033286140635673E-3</v>
      </c>
      <c r="E117" s="42"/>
    </row>
    <row r="118" spans="1:5" x14ac:dyDescent="0.2">
      <c r="A118" s="44">
        <v>5135</v>
      </c>
      <c r="B118" s="42" t="s">
        <v>300</v>
      </c>
      <c r="C118" s="45">
        <v>2348442.4</v>
      </c>
      <c r="D118" s="46">
        <f t="shared" si="0"/>
        <v>0.11280186069179453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136763.68</v>
      </c>
      <c r="D120" s="46">
        <f t="shared" si="0"/>
        <v>6.5691189952358058E-3</v>
      </c>
      <c r="E120" s="42"/>
    </row>
    <row r="121" spans="1:5" x14ac:dyDescent="0.2">
      <c r="A121" s="44">
        <v>5138</v>
      </c>
      <c r="B121" s="42" t="s">
        <v>303</v>
      </c>
      <c r="C121" s="45">
        <v>2264467.1</v>
      </c>
      <c r="D121" s="46">
        <f t="shared" si="0"/>
        <v>0.10876830632735636</v>
      </c>
      <c r="E121" s="42"/>
    </row>
    <row r="122" spans="1:5" x14ac:dyDescent="0.2">
      <c r="A122" s="44">
        <v>5139</v>
      </c>
      <c r="B122" s="42" t="s">
        <v>304</v>
      </c>
      <c r="C122" s="45">
        <v>290902.2</v>
      </c>
      <c r="D122" s="46">
        <f t="shared" si="0"/>
        <v>1.3972797220547777E-2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1035640.82</v>
      </c>
      <c r="D123" s="124">
        <f t="shared" si="0"/>
        <v>4.9744550474976883E-2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1000000</v>
      </c>
      <c r="D133" s="124">
        <f t="shared" si="0"/>
        <v>4.8032628218513909E-2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1000000</v>
      </c>
      <c r="D136" s="46">
        <f t="shared" si="0"/>
        <v>4.8032628218513909E-2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35640.82</v>
      </c>
      <c r="D138" s="124">
        <f t="shared" si="0"/>
        <v>1.7119222564629748E-3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35640.82</v>
      </c>
      <c r="D140" s="46">
        <f t="shared" si="0"/>
        <v>1.7119222564629748E-3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222150.46</v>
      </c>
      <c r="D181" s="124">
        <f t="shared" si="1"/>
        <v>1.0670470453751845E-2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222147.99</v>
      </c>
      <c r="D182" s="124">
        <f t="shared" si="1"/>
        <v>1.0670351813160145E-2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222147.99</v>
      </c>
      <c r="D190" s="46">
        <f t="shared" si="1"/>
        <v>1.0670351813160145E-2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2.4700000000000002</v>
      </c>
      <c r="D200" s="124">
        <f t="shared" si="1"/>
        <v>1.1864059169972936E-7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2.4700000000000002</v>
      </c>
      <c r="D209" s="46">
        <f t="shared" si="1"/>
        <v>1.1864059169972936E-7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80" zoomScaleNormal="80" workbookViewId="0">
      <selection sqref="A1:F1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22.6640625" style="14" customWidth="1"/>
    <col min="7" max="8" width="16.6640625" style="14" customWidth="1"/>
    <col min="9" max="9" width="27.109375" style="14" customWidth="1"/>
    <col min="10" max="10" width="22.21875" style="14" customWidth="1"/>
    <col min="11" max="16384" width="9.109375" style="14"/>
  </cols>
  <sheetData>
    <row r="1" spans="1:8" s="11" customFormat="1" ht="18.899999999999999" customHeight="1" x14ac:dyDescent="0.3">
      <c r="A1" s="170" t="s">
        <v>602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899999999999999" customHeight="1" x14ac:dyDescent="0.3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899999999999999" customHeight="1" x14ac:dyDescent="0.3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2</v>
      </c>
    </row>
    <row r="4" spans="1:8" s="11" customFormat="1" ht="18.899999999999999" customHeight="1" x14ac:dyDescent="0.3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0</v>
      </c>
      <c r="D15" s="18">
        <v>4831000</v>
      </c>
      <c r="E15" s="18">
        <v>6567000</v>
      </c>
      <c r="F15" s="18">
        <v>4282500</v>
      </c>
      <c r="G15" s="18">
        <v>208403.46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2633.97</v>
      </c>
      <c r="D20" s="18">
        <v>2633.97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8000</v>
      </c>
      <c r="D21" s="18">
        <v>8000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4308276.41</v>
      </c>
      <c r="D24" s="18">
        <v>4308276.41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174950083.22999999</v>
      </c>
      <c r="D27" s="18">
        <v>174950083.22999999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116715505.42</v>
      </c>
      <c r="D56" s="18">
        <f>SUM(D57:D63)</f>
        <v>0</v>
      </c>
      <c r="E56" s="18">
        <f>SUM(E57:E63)</f>
        <v>5450745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73686745.040000007</v>
      </c>
      <c r="D59" s="18">
        <v>0</v>
      </c>
      <c r="E59" s="18">
        <v>5450745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1112987.82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41915772.560000002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64673520.179999992</v>
      </c>
      <c r="D64" s="18">
        <f t="shared" ref="D64:E64" si="0">SUM(D65:D72)</f>
        <v>0</v>
      </c>
      <c r="E64" s="18">
        <f t="shared" si="0"/>
        <v>37628063.719999999</v>
      </c>
      <c r="F64" s="18">
        <f>C64-64307659.5</f>
        <v>365860.67999999225</v>
      </c>
    </row>
    <row r="65" spans="1:9" x14ac:dyDescent="0.2">
      <c r="A65" s="16">
        <v>1241</v>
      </c>
      <c r="B65" s="14" t="s">
        <v>157</v>
      </c>
      <c r="C65" s="18">
        <v>32306750.41</v>
      </c>
      <c r="D65" s="18">
        <v>0</v>
      </c>
      <c r="E65" s="18">
        <v>25179298.329999998</v>
      </c>
    </row>
    <row r="66" spans="1:9" x14ac:dyDescent="0.2">
      <c r="A66" s="16">
        <v>1242</v>
      </c>
      <c r="B66" s="14" t="s">
        <v>158</v>
      </c>
      <c r="C66" s="18">
        <v>3823095.22</v>
      </c>
      <c r="D66" s="18">
        <v>0</v>
      </c>
      <c r="E66" s="18">
        <v>1206802.24</v>
      </c>
    </row>
    <row r="67" spans="1:9" x14ac:dyDescent="0.2">
      <c r="A67" s="16">
        <v>1243</v>
      </c>
      <c r="B67" s="14" t="s">
        <v>159</v>
      </c>
      <c r="C67" s="18">
        <v>1873248.97</v>
      </c>
      <c r="D67" s="18">
        <v>0</v>
      </c>
      <c r="E67" s="18">
        <v>1063680.56</v>
      </c>
    </row>
    <row r="68" spans="1:9" x14ac:dyDescent="0.2">
      <c r="A68" s="16">
        <v>1244</v>
      </c>
      <c r="B68" s="14" t="s">
        <v>160</v>
      </c>
      <c r="C68" s="18">
        <v>16091246.949999999</v>
      </c>
      <c r="D68" s="18">
        <v>0</v>
      </c>
      <c r="E68" s="18">
        <v>7963426.4299999997</v>
      </c>
    </row>
    <row r="69" spans="1:9" x14ac:dyDescent="0.2">
      <c r="A69" s="16">
        <v>1245</v>
      </c>
      <c r="B69" s="14" t="s">
        <v>161</v>
      </c>
      <c r="C69" s="18">
        <v>4137820.4</v>
      </c>
      <c r="D69" s="18">
        <v>0</v>
      </c>
      <c r="E69" s="18">
        <v>4250</v>
      </c>
    </row>
    <row r="70" spans="1:9" x14ac:dyDescent="0.2">
      <c r="A70" s="16">
        <v>1246</v>
      </c>
      <c r="B70" s="14" t="s">
        <v>162</v>
      </c>
      <c r="C70" s="18">
        <v>6435881.7599999998</v>
      </c>
      <c r="D70" s="18">
        <v>0</v>
      </c>
      <c r="E70" s="18">
        <v>2210606.16</v>
      </c>
    </row>
    <row r="71" spans="1:9" x14ac:dyDescent="0.2">
      <c r="A71" s="16">
        <v>1247</v>
      </c>
      <c r="B71" s="14" t="s">
        <v>163</v>
      </c>
      <c r="C71" s="18">
        <v>5476.47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534827.72</v>
      </c>
      <c r="D76" s="18">
        <f>SUM(D77:D81)</f>
        <v>0</v>
      </c>
      <c r="E76" s="18">
        <f>SUM(E77:E81)</f>
        <v>189195.9</v>
      </c>
    </row>
    <row r="77" spans="1:9" x14ac:dyDescent="0.2">
      <c r="A77" s="16">
        <v>1251</v>
      </c>
      <c r="B77" s="14" t="s">
        <v>167</v>
      </c>
      <c r="C77" s="18">
        <v>368893</v>
      </c>
      <c r="D77" s="18">
        <v>0</v>
      </c>
      <c r="E77" s="18">
        <v>186430.3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165934.72</v>
      </c>
      <c r="D80" s="18">
        <v>0</v>
      </c>
      <c r="E80" s="18">
        <v>2765.6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798504.46</v>
      </c>
      <c r="D110" s="18">
        <f>SUM(D111:D119)</f>
        <v>798504.46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0</v>
      </c>
      <c r="D112" s="18">
        <f t="shared" ref="D112:D119" si="1">C112</f>
        <v>0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546124.19999999995</v>
      </c>
      <c r="D117" s="18">
        <f t="shared" si="1"/>
        <v>546124.19999999995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252380.26</v>
      </c>
      <c r="D119" s="18">
        <f t="shared" si="1"/>
        <v>252380.26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2" sqref="A2:C2"/>
    </sheetView>
  </sheetViews>
  <sheetFormatPr baseColWidth="10" defaultColWidth="9.109375" defaultRowHeight="10.199999999999999" x14ac:dyDescent="0.2"/>
  <cols>
    <col min="1" max="1" width="10" style="23" customWidth="1"/>
    <col min="2" max="2" width="48.109375" style="23" customWidth="1"/>
    <col min="3" max="3" width="22.88671875" style="23" customWidth="1"/>
    <col min="4" max="5" width="16.6640625" style="23" customWidth="1"/>
    <col min="6" max="16384" width="9.109375" style="23"/>
  </cols>
  <sheetData>
    <row r="1" spans="1:5" ht="18.899999999999999" customHeight="1" x14ac:dyDescent="0.2">
      <c r="A1" s="172" t="s">
        <v>602</v>
      </c>
      <c r="B1" s="172"/>
      <c r="C1" s="172"/>
      <c r="D1" s="21" t="s">
        <v>497</v>
      </c>
      <c r="E1" s="22">
        <v>2024</v>
      </c>
    </row>
    <row r="2" spans="1:5" ht="18.899999999999999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899999999999999" customHeight="1" x14ac:dyDescent="0.2">
      <c r="A3" s="172" t="s">
        <v>601</v>
      </c>
      <c r="B3" s="172"/>
      <c r="C3" s="172"/>
      <c r="D3" s="21" t="s">
        <v>499</v>
      </c>
      <c r="E3" s="22">
        <v>2</v>
      </c>
    </row>
    <row r="4" spans="1:5" ht="18.899999999999999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361100060.33999997</v>
      </c>
    </row>
    <row r="10" spans="1:5" x14ac:dyDescent="0.2">
      <c r="A10" s="27">
        <v>3120</v>
      </c>
      <c r="B10" s="23" t="s">
        <v>383</v>
      </c>
      <c r="C10" s="28">
        <v>1891413.45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33653.19</v>
      </c>
    </row>
    <row r="16" spans="1:5" x14ac:dyDescent="0.2">
      <c r="A16" s="27">
        <v>3220</v>
      </c>
      <c r="B16" s="23" t="s">
        <v>387</v>
      </c>
      <c r="C16" s="28">
        <v>-7198527.0300000003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="130" zoomScaleNormal="130" workbookViewId="0">
      <selection activeCell="A2" sqref="A2:C2"/>
    </sheetView>
  </sheetViews>
  <sheetFormatPr baseColWidth="10" defaultColWidth="9.109375" defaultRowHeight="10.199999999999999" x14ac:dyDescent="0.2"/>
  <cols>
    <col min="1" max="1" width="10" style="23" customWidth="1"/>
    <col min="2" max="2" width="63.44140625" style="23" bestFit="1" customWidth="1"/>
    <col min="3" max="3" width="15.33203125" style="23" bestFit="1" customWidth="1"/>
    <col min="4" max="4" width="16.44140625" style="23" bestFit="1" customWidth="1"/>
    <col min="5" max="5" width="19.109375" style="23" customWidth="1"/>
    <col min="6" max="16384" width="9.109375" style="23"/>
  </cols>
  <sheetData>
    <row r="1" spans="1:5" s="29" customFormat="1" ht="18.899999999999999" customHeight="1" x14ac:dyDescent="0.3">
      <c r="A1" s="172" t="s">
        <v>602</v>
      </c>
      <c r="B1" s="172"/>
      <c r="C1" s="172"/>
      <c r="D1" s="21" t="s">
        <v>497</v>
      </c>
      <c r="E1" s="22">
        <v>2024</v>
      </c>
    </row>
    <row r="2" spans="1:5" s="29" customFormat="1" ht="18.899999999999999" customHeight="1" x14ac:dyDescent="0.3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899999999999999" customHeight="1" x14ac:dyDescent="0.3">
      <c r="A3" s="172" t="s">
        <v>601</v>
      </c>
      <c r="B3" s="172"/>
      <c r="C3" s="172"/>
      <c r="D3" s="21" t="s">
        <v>499</v>
      </c>
      <c r="E3" s="22">
        <v>2</v>
      </c>
    </row>
    <row r="4" spans="1:5" s="29" customFormat="1" ht="18.899999999999999" customHeight="1" x14ac:dyDescent="0.3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38700262.100000001</v>
      </c>
      <c r="D10" s="28">
        <v>42882045.530000001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38700262.100000001</v>
      </c>
      <c r="D16" s="84">
        <f>SUM(D9:D15)</f>
        <v>42882045.530000001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11111551.83</v>
      </c>
      <c r="D21" s="84">
        <f>SUM(D22:D28)</f>
        <v>31951296.960000001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992370.1</v>
      </c>
    </row>
    <row r="27" spans="1:4" x14ac:dyDescent="0.2">
      <c r="A27" s="27">
        <v>1236</v>
      </c>
      <c r="B27" s="23" t="s">
        <v>154</v>
      </c>
      <c r="C27" s="28">
        <v>11111551.83</v>
      </c>
      <c r="D27" s="28">
        <v>30958926.859999999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1793734.21</v>
      </c>
      <c r="D29" s="84">
        <f>SUM(D30:D37)</f>
        <v>9412720.9900000002</v>
      </c>
    </row>
    <row r="30" spans="1:4" x14ac:dyDescent="0.2">
      <c r="A30" s="27">
        <v>1241</v>
      </c>
      <c r="B30" s="23" t="s">
        <v>157</v>
      </c>
      <c r="C30" s="28">
        <v>764072</v>
      </c>
      <c r="D30" s="28">
        <v>1105486.33</v>
      </c>
    </row>
    <row r="31" spans="1:4" x14ac:dyDescent="0.2">
      <c r="A31" s="27">
        <v>1242</v>
      </c>
      <c r="B31" s="23" t="s">
        <v>158</v>
      </c>
      <c r="C31" s="28">
        <v>85918.68</v>
      </c>
      <c r="D31" s="28">
        <v>1519392.71</v>
      </c>
    </row>
    <row r="32" spans="1:4" x14ac:dyDescent="0.2">
      <c r="A32" s="27">
        <v>1243</v>
      </c>
      <c r="B32" s="23" t="s">
        <v>159</v>
      </c>
      <c r="C32" s="28">
        <v>38917.42</v>
      </c>
      <c r="D32" s="28">
        <v>303497.86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6343945</v>
      </c>
    </row>
    <row r="34" spans="1:5" x14ac:dyDescent="0.2">
      <c r="A34" s="27">
        <v>1245</v>
      </c>
      <c r="B34" s="23" t="s">
        <v>161</v>
      </c>
      <c r="C34" s="28">
        <v>904826.11</v>
      </c>
      <c r="D34" s="28">
        <v>82399.09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58000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165934.72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165934.72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12905286.039999999</v>
      </c>
      <c r="D44" s="84">
        <f>D21+D29+D38</f>
        <v>41529952.670000002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33653.19</v>
      </c>
      <c r="D48" s="84">
        <v>-1472149.12</v>
      </c>
      <c r="E48" s="156"/>
    </row>
    <row r="49" spans="1:4" x14ac:dyDescent="0.2">
      <c r="A49" s="27"/>
      <c r="B49" s="85" t="s">
        <v>509</v>
      </c>
      <c r="C49" s="84">
        <f>C54+C66+C94+C97+C50</f>
        <v>222150.46</v>
      </c>
      <c r="D49" s="84">
        <f>D54+D66+D94+D97+D50</f>
        <v>14300413.75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222150.46</v>
      </c>
      <c r="D66" s="84">
        <f>D67+D76+D79+D85</f>
        <v>14300413.75</v>
      </c>
    </row>
    <row r="67" spans="1:4" x14ac:dyDescent="0.2">
      <c r="A67" s="27">
        <v>5510</v>
      </c>
      <c r="B67" s="23" t="s">
        <v>357</v>
      </c>
      <c r="C67" s="28">
        <f>SUM(C68:C75)</f>
        <v>222147.99</v>
      </c>
      <c r="D67" s="28">
        <f>SUM(D68:D75)</f>
        <v>14300408.470000001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3652290.12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10518519.16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50364.9</v>
      </c>
    </row>
    <row r="75" spans="1:4" x14ac:dyDescent="0.2">
      <c r="A75" s="27">
        <v>5518</v>
      </c>
      <c r="B75" s="23" t="s">
        <v>41</v>
      </c>
      <c r="C75" s="28">
        <v>222147.99</v>
      </c>
      <c r="D75" s="28">
        <v>79234.289999999994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2.4700000000000002</v>
      </c>
      <c r="D85" s="28">
        <f>SUM(D86:D93)</f>
        <v>5.28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2.4700000000000002</v>
      </c>
      <c r="D93" s="28">
        <v>5.28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179150751.43000001</v>
      </c>
      <c r="D103" s="84">
        <f>+D104</f>
        <v>29983325.969999999</v>
      </c>
    </row>
    <row r="104" spans="1:4" x14ac:dyDescent="0.2">
      <c r="A104" s="100">
        <v>3100</v>
      </c>
      <c r="B104" s="106" t="s">
        <v>540</v>
      </c>
      <c r="C104" s="107">
        <f>SUM(C105:C108)</f>
        <v>179150751.43000001</v>
      </c>
      <c r="D104" s="107">
        <f>SUM(D105:D108)</f>
        <v>29983325.969999999</v>
      </c>
    </row>
    <row r="105" spans="1:4" x14ac:dyDescent="0.2">
      <c r="A105" s="103"/>
      <c r="B105" s="108" t="s">
        <v>541</v>
      </c>
      <c r="C105" s="109">
        <v>176632611.63</v>
      </c>
      <c r="D105" s="109">
        <v>23735073.969999999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2518139.7999999998</v>
      </c>
      <c r="D108" s="109">
        <v>6248252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1.95</v>
      </c>
      <c r="D112" s="102">
        <f>+D113+D135</f>
        <v>4831006.6900000004</v>
      </c>
    </row>
    <row r="113" spans="1:4" x14ac:dyDescent="0.2">
      <c r="A113" s="100">
        <v>4300</v>
      </c>
      <c r="B113" s="106" t="s">
        <v>595</v>
      </c>
      <c r="C113" s="107">
        <f>C127+C114+C117+C123+C125</f>
        <v>1.95</v>
      </c>
      <c r="D113" s="111">
        <f>D127+D114+D117+D123+D125</f>
        <v>6.69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1.95</v>
      </c>
      <c r="D127" s="141">
        <f>SUM(D128:D134)</f>
        <v>6.69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1.95</v>
      </c>
      <c r="D134" s="109">
        <v>6.69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4831000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4831000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179406553.13000003</v>
      </c>
      <c r="D145" s="84">
        <f>D48+D49+D103-D109-D112</f>
        <v>37980583.909999996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A2" sqref="A2:C2"/>
    </sheetView>
  </sheetViews>
  <sheetFormatPr baseColWidth="10" defaultColWidth="11.44140625" defaultRowHeight="10.199999999999999" x14ac:dyDescent="0.2"/>
  <cols>
    <col min="1" max="1" width="3.33203125" style="31" customWidth="1"/>
    <col min="2" max="2" width="63.109375" style="31" customWidth="1"/>
    <col min="3" max="3" width="17.6640625" style="31" customWidth="1"/>
    <col min="4" max="16384" width="11.44140625" style="31"/>
  </cols>
  <sheetData>
    <row r="1" spans="1:3" s="30" customFormat="1" ht="18" customHeight="1" x14ac:dyDescent="0.3">
      <c r="A1" s="173" t="s">
        <v>603</v>
      </c>
      <c r="B1" s="174"/>
      <c r="C1" s="175"/>
    </row>
    <row r="2" spans="1:3" s="30" customFormat="1" ht="18" customHeight="1" x14ac:dyDescent="0.3">
      <c r="A2" s="176" t="s">
        <v>505</v>
      </c>
      <c r="B2" s="177"/>
      <c r="C2" s="178"/>
    </row>
    <row r="3" spans="1:3" s="30" customFormat="1" ht="18" customHeight="1" x14ac:dyDescent="0.3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200003584.06999999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1.95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1.95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179150751.43000001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179150751.43000001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20852834.589999974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A2" sqref="A2:C2"/>
    </sheetView>
  </sheetViews>
  <sheetFormatPr baseColWidth="10" defaultColWidth="11.44140625" defaultRowHeight="10.199999999999999" x14ac:dyDescent="0.2"/>
  <cols>
    <col min="1" max="1" width="3.6640625" style="31" customWidth="1"/>
    <col min="2" max="2" width="62.109375" style="31" customWidth="1"/>
    <col min="3" max="3" width="17.6640625" style="31" customWidth="1"/>
    <col min="4" max="16384" width="11.44140625" style="31"/>
  </cols>
  <sheetData>
    <row r="1" spans="1:3" s="33" customFormat="1" ht="18.899999999999999" customHeight="1" x14ac:dyDescent="0.3">
      <c r="A1" s="184" t="s">
        <v>602</v>
      </c>
      <c r="B1" s="185"/>
      <c r="C1" s="186"/>
    </row>
    <row r="2" spans="1:3" s="33" customFormat="1" ht="18.899999999999999" customHeight="1" x14ac:dyDescent="0.3">
      <c r="A2" s="187" t="s">
        <v>507</v>
      </c>
      <c r="B2" s="188"/>
      <c r="C2" s="189"/>
    </row>
    <row r="3" spans="1:3" s="33" customFormat="1" ht="18.899999999999999" customHeight="1" x14ac:dyDescent="0.3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2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33502316.98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12905286.039999999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764072</v>
      </c>
    </row>
    <row r="12" spans="1:3" x14ac:dyDescent="0.2">
      <c r="A12" s="78">
        <v>2.4</v>
      </c>
      <c r="B12" s="65" t="s">
        <v>158</v>
      </c>
      <c r="C12" s="97">
        <v>85918.68</v>
      </c>
    </row>
    <row r="13" spans="1:3" x14ac:dyDescent="0.2">
      <c r="A13" s="78">
        <v>2.5</v>
      </c>
      <c r="B13" s="65" t="s">
        <v>159</v>
      </c>
      <c r="C13" s="97">
        <v>38917.42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904826.11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11111551.83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222150.46</v>
      </c>
    </row>
    <row r="32" spans="1:3" x14ac:dyDescent="0.2">
      <c r="A32" s="78" t="s">
        <v>469</v>
      </c>
      <c r="B32" s="65" t="s">
        <v>357</v>
      </c>
      <c r="C32" s="97">
        <v>222147.99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2.4700000000000002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20819181.400000002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B38" sqref="B38"/>
    </sheetView>
  </sheetViews>
  <sheetFormatPr baseColWidth="10" defaultColWidth="9.109375" defaultRowHeight="10.199999999999999" x14ac:dyDescent="0.2"/>
  <cols>
    <col min="1" max="1" width="10" style="23" customWidth="1"/>
    <col min="2" max="2" width="68.5546875" style="23" bestFit="1" customWidth="1"/>
    <col min="3" max="3" width="17.44140625" style="23" bestFit="1" customWidth="1"/>
    <col min="4" max="5" width="23.6640625" style="23" bestFit="1" customWidth="1"/>
    <col min="6" max="6" width="19.33203125" style="23" customWidth="1"/>
    <col min="7" max="7" width="20.5546875" style="23" customWidth="1"/>
    <col min="8" max="10" width="20.33203125" style="23" customWidth="1"/>
    <col min="11" max="16384" width="9.109375" style="23"/>
  </cols>
  <sheetData>
    <row r="1" spans="1:10" ht="18.899999999999999" customHeight="1" x14ac:dyDescent="0.2">
      <c r="A1" s="172" t="s">
        <v>602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899999999999999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899999999999999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2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604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50340884.670000002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-488807355.20999998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638470054.61000001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-200003584.06999999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-50340884.670000002</v>
      </c>
    </row>
    <row r="51" spans="1:3" x14ac:dyDescent="0.2">
      <c r="A51" s="23">
        <v>8220</v>
      </c>
      <c r="B51" s="112" t="s">
        <v>46</v>
      </c>
      <c r="C51" s="114">
        <v>56480390.880000003</v>
      </c>
    </row>
    <row r="52" spans="1:3" x14ac:dyDescent="0.2">
      <c r="A52" s="23">
        <v>8230</v>
      </c>
      <c r="B52" s="112" t="s">
        <v>599</v>
      </c>
      <c r="C52" s="114">
        <v>-638470054.61000001</v>
      </c>
    </row>
    <row r="53" spans="1:3" x14ac:dyDescent="0.2">
      <c r="A53" s="23">
        <v>8240</v>
      </c>
      <c r="B53" s="112" t="s">
        <v>45</v>
      </c>
      <c r="C53" s="114">
        <v>598828231.40999997</v>
      </c>
    </row>
    <row r="54" spans="1:3" x14ac:dyDescent="0.2">
      <c r="A54" s="23">
        <v>8250</v>
      </c>
      <c r="B54" s="112" t="s">
        <v>44</v>
      </c>
      <c r="C54" s="114">
        <v>0.01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33502316.98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Lupita</cp:lastModifiedBy>
  <cp:lastPrinted>2019-02-13T21:19:08Z</cp:lastPrinted>
  <dcterms:created xsi:type="dcterms:W3CDTF">2012-12-11T20:36:24Z</dcterms:created>
  <dcterms:modified xsi:type="dcterms:W3CDTF">2024-07-24T21:19:11Z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