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2do. Trimestre 2025\"/>
    </mc:Choice>
  </mc:AlternateContent>
  <xr:revisionPtr revIDLastSave="0" documentId="8_{89530E58-59DF-4851-BEFB-C81E8B9A5CA8}" xr6:coauthVersionLast="47" xr6:coauthVersionMax="47" xr10:uidLastSave="{00000000-0000-0000-0000-000000000000}"/>
  <bookViews>
    <workbookView xWindow="-120" yWindow="-120" windowWidth="29040" windowHeight="15840" xr2:uid="{2C4E297A-0146-4C5B-A4C4-F4F450515163}"/>
  </bookViews>
  <sheets>
    <sheet name="ESF" sheetId="1" r:id="rId1"/>
  </sheets>
  <externalReferences>
    <externalReference r:id="rId2"/>
    <externalReference r:id="rId3"/>
  </externalReferences>
  <definedNames>
    <definedName name="_xlnm.Print_Area" localSheetId="0">ESF!$A$1:$F$63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" i="1" l="1"/>
  <c r="J64" i="1"/>
  <c r="AA44" i="1"/>
  <c r="Z44" i="1"/>
  <c r="V44" i="1"/>
  <c r="U44" i="1"/>
  <c r="AA43" i="1"/>
  <c r="Z43" i="1"/>
  <c r="V43" i="1"/>
  <c r="U43" i="1"/>
  <c r="U42" i="1" s="1"/>
  <c r="AA42" i="1"/>
  <c r="Z42" i="1"/>
  <c r="V42" i="1"/>
  <c r="O42" i="1"/>
  <c r="F42" i="1"/>
  <c r="J42" i="1" s="1"/>
  <c r="E42" i="1"/>
  <c r="AA40" i="1"/>
  <c r="Z40" i="1"/>
  <c r="E40" i="1"/>
  <c r="V40" i="1" s="1"/>
  <c r="AA39" i="1"/>
  <c r="Z39" i="1"/>
  <c r="V39" i="1"/>
  <c r="U39" i="1"/>
  <c r="AA38" i="1"/>
  <c r="Z38" i="1"/>
  <c r="V38" i="1"/>
  <c r="U38" i="1"/>
  <c r="AA37" i="1"/>
  <c r="Z37" i="1"/>
  <c r="U37" i="1"/>
  <c r="E37" i="1"/>
  <c r="V37" i="1" s="1"/>
  <c r="AA36" i="1"/>
  <c r="AA35" i="1" s="1"/>
  <c r="Z36" i="1"/>
  <c r="J36" i="1"/>
  <c r="E36" i="1"/>
  <c r="V36" i="1" s="1"/>
  <c r="Z35" i="1"/>
  <c r="O35" i="1"/>
  <c r="J35" i="1"/>
  <c r="F35" i="1"/>
  <c r="AA33" i="1"/>
  <c r="Z33" i="1"/>
  <c r="V33" i="1"/>
  <c r="U33" i="1"/>
  <c r="AA32" i="1"/>
  <c r="Z32" i="1"/>
  <c r="V32" i="1"/>
  <c r="U32" i="1"/>
  <c r="AA31" i="1"/>
  <c r="Z31" i="1"/>
  <c r="Z30" i="1" s="1"/>
  <c r="Z46" i="1" s="1"/>
  <c r="E31" i="1"/>
  <c r="V31" i="1" s="1"/>
  <c r="V30" i="1" s="1"/>
  <c r="AA30" i="1"/>
  <c r="O30" i="1"/>
  <c r="O46" i="1" s="1"/>
  <c r="F30" i="1"/>
  <c r="J30" i="1" s="1"/>
  <c r="E30" i="1"/>
  <c r="M26" i="1"/>
  <c r="C26" i="1"/>
  <c r="Y24" i="1"/>
  <c r="X24" i="1"/>
  <c r="T24" i="1"/>
  <c r="S24" i="1"/>
  <c r="O24" i="1"/>
  <c r="J24" i="1"/>
  <c r="I24" i="1"/>
  <c r="F24" i="1"/>
  <c r="E24" i="1"/>
  <c r="Y23" i="1"/>
  <c r="X23" i="1"/>
  <c r="T23" i="1"/>
  <c r="S23" i="1"/>
  <c r="I23" i="1"/>
  <c r="B23" i="1"/>
  <c r="J23" i="1" s="1"/>
  <c r="AA22" i="1"/>
  <c r="Z22" i="1"/>
  <c r="Y22" i="1"/>
  <c r="X22" i="1"/>
  <c r="V22" i="1"/>
  <c r="T22" i="1"/>
  <c r="S22" i="1"/>
  <c r="J22" i="1"/>
  <c r="I22" i="1"/>
  <c r="E22" i="1"/>
  <c r="U22" i="1" s="1"/>
  <c r="AA21" i="1"/>
  <c r="Z21" i="1"/>
  <c r="Y21" i="1"/>
  <c r="X21" i="1"/>
  <c r="U21" i="1"/>
  <c r="I21" i="1"/>
  <c r="E21" i="1"/>
  <c r="V21" i="1" s="1"/>
  <c r="B21" i="1"/>
  <c r="T21" i="1" s="1"/>
  <c r="AA20" i="1"/>
  <c r="Z20" i="1"/>
  <c r="Y20" i="1"/>
  <c r="X20" i="1"/>
  <c r="V20" i="1"/>
  <c r="U20" i="1"/>
  <c r="T20" i="1"/>
  <c r="S20" i="1"/>
  <c r="J20" i="1"/>
  <c r="I20" i="1"/>
  <c r="AA19" i="1"/>
  <c r="Z19" i="1"/>
  <c r="Y19" i="1"/>
  <c r="X19" i="1"/>
  <c r="V19" i="1"/>
  <c r="U19" i="1"/>
  <c r="I19" i="1"/>
  <c r="B19" i="1"/>
  <c r="S19" i="1" s="1"/>
  <c r="AA18" i="1"/>
  <c r="Z18" i="1"/>
  <c r="Y18" i="1"/>
  <c r="Y26" i="1" s="1"/>
  <c r="X18" i="1"/>
  <c r="V18" i="1"/>
  <c r="U18" i="1"/>
  <c r="T18" i="1"/>
  <c r="S18" i="1"/>
  <c r="J18" i="1"/>
  <c r="I18" i="1"/>
  <c r="AA17" i="1"/>
  <c r="AA24" i="1" s="1"/>
  <c r="Z17" i="1"/>
  <c r="Z24" i="1" s="1"/>
  <c r="Y17" i="1"/>
  <c r="X17" i="1"/>
  <c r="V17" i="1"/>
  <c r="U17" i="1"/>
  <c r="U24" i="1" s="1"/>
  <c r="T17" i="1"/>
  <c r="J17" i="1"/>
  <c r="I17" i="1"/>
  <c r="B17" i="1"/>
  <c r="B26" i="1" s="1"/>
  <c r="Y16" i="1"/>
  <c r="X16" i="1"/>
  <c r="X26" i="1" s="1"/>
  <c r="T16" i="1"/>
  <c r="S16" i="1"/>
  <c r="J16" i="1"/>
  <c r="I16" i="1"/>
  <c r="O14" i="1"/>
  <c r="O26" i="1" s="1"/>
  <c r="O48" i="1" s="1"/>
  <c r="F14" i="1"/>
  <c r="F26" i="1" s="1"/>
  <c r="M13" i="1"/>
  <c r="M28" i="1" s="1"/>
  <c r="C13" i="1"/>
  <c r="C28" i="1" s="1"/>
  <c r="AA12" i="1"/>
  <c r="Z12" i="1"/>
  <c r="V12" i="1"/>
  <c r="U12" i="1"/>
  <c r="AA11" i="1"/>
  <c r="Z11" i="1"/>
  <c r="Y11" i="1"/>
  <c r="X11" i="1"/>
  <c r="V11" i="1"/>
  <c r="U11" i="1"/>
  <c r="I11" i="1"/>
  <c r="B11" i="1"/>
  <c r="S11" i="1" s="1"/>
  <c r="AA10" i="1"/>
  <c r="Z10" i="1"/>
  <c r="Y10" i="1"/>
  <c r="Y13" i="1" s="1"/>
  <c r="Y28" i="1" s="1"/>
  <c r="X10" i="1"/>
  <c r="T10" i="1"/>
  <c r="S10" i="1"/>
  <c r="J10" i="1"/>
  <c r="I10" i="1"/>
  <c r="E10" i="1"/>
  <c r="V10" i="1" s="1"/>
  <c r="AA9" i="1"/>
  <c r="Z9" i="1"/>
  <c r="Y9" i="1"/>
  <c r="X9" i="1"/>
  <c r="V9" i="1"/>
  <c r="U9" i="1"/>
  <c r="T9" i="1"/>
  <c r="S9" i="1"/>
  <c r="J9" i="1"/>
  <c r="I9" i="1"/>
  <c r="AA8" i="1"/>
  <c r="Z8" i="1"/>
  <c r="Y8" i="1"/>
  <c r="X8" i="1"/>
  <c r="V8" i="1"/>
  <c r="U8" i="1"/>
  <c r="T8" i="1"/>
  <c r="S8" i="1"/>
  <c r="J8" i="1"/>
  <c r="I8" i="1"/>
  <c r="AA7" i="1"/>
  <c r="Z7" i="1"/>
  <c r="Y7" i="1"/>
  <c r="X7" i="1"/>
  <c r="V7" i="1"/>
  <c r="U7" i="1"/>
  <c r="T7" i="1"/>
  <c r="S7" i="1"/>
  <c r="J7" i="1"/>
  <c r="I7" i="1"/>
  <c r="B7" i="1"/>
  <c r="AA6" i="1"/>
  <c r="Z6" i="1"/>
  <c r="Y6" i="1"/>
  <c r="X6" i="1"/>
  <c r="U6" i="1"/>
  <c r="I6" i="1"/>
  <c r="E6" i="1"/>
  <c r="V6" i="1" s="1"/>
  <c r="B6" i="1"/>
  <c r="J6" i="1" s="1"/>
  <c r="AA5" i="1"/>
  <c r="AA14" i="1" s="1"/>
  <c r="AA26" i="1" s="1"/>
  <c r="Z5" i="1"/>
  <c r="Z14" i="1" s="1"/>
  <c r="Z26" i="1" s="1"/>
  <c r="Z48" i="1" s="1"/>
  <c r="Y5" i="1"/>
  <c r="X5" i="1"/>
  <c r="X13" i="1" s="1"/>
  <c r="X28" i="1" s="1"/>
  <c r="I5" i="1"/>
  <c r="E5" i="1"/>
  <c r="V5" i="1" s="1"/>
  <c r="B5" i="1"/>
  <c r="T5" i="1" s="1"/>
  <c r="J26" i="1" l="1"/>
  <c r="V14" i="1"/>
  <c r="V26" i="1" s="1"/>
  <c r="AA46" i="1"/>
  <c r="AA48" i="1" s="1"/>
  <c r="V35" i="1"/>
  <c r="V46" i="1" s="1"/>
  <c r="E46" i="1"/>
  <c r="I46" i="1" s="1"/>
  <c r="V24" i="1"/>
  <c r="U5" i="1"/>
  <c r="U14" i="1" s="1"/>
  <c r="U26" i="1" s="1"/>
  <c r="T11" i="1"/>
  <c r="T19" i="1"/>
  <c r="T26" i="1" s="1"/>
  <c r="S6" i="1"/>
  <c r="E14" i="1"/>
  <c r="E26" i="1" s="1"/>
  <c r="S17" i="1"/>
  <c r="I36" i="1"/>
  <c r="T6" i="1"/>
  <c r="T13" i="1" s="1"/>
  <c r="T28" i="1" s="1"/>
  <c r="B13" i="1"/>
  <c r="B28" i="1" s="1"/>
  <c r="J21" i="1"/>
  <c r="U36" i="1"/>
  <c r="U35" i="1" s="1"/>
  <c r="I42" i="1"/>
  <c r="F46" i="1"/>
  <c r="J46" i="1" s="1"/>
  <c r="E35" i="1"/>
  <c r="J5" i="1"/>
  <c r="S21" i="1"/>
  <c r="S26" i="1" s="1"/>
  <c r="I30" i="1"/>
  <c r="U31" i="1"/>
  <c r="U30" i="1" s="1"/>
  <c r="U46" i="1" s="1"/>
  <c r="I64" i="1"/>
  <c r="U10" i="1"/>
  <c r="J11" i="1"/>
  <c r="J19" i="1"/>
  <c r="U40" i="1"/>
  <c r="S5" i="1"/>
  <c r="S13" i="1" s="1"/>
  <c r="U48" i="1" l="1"/>
  <c r="S28" i="1"/>
  <c r="V48" i="1"/>
  <c r="E48" i="1"/>
  <c r="I48" i="1" s="1"/>
  <c r="I26" i="1"/>
  <c r="F48" i="1"/>
  <c r="J48" i="1" s="1"/>
</calcChain>
</file>

<file path=xl/sharedStrings.xml><?xml version="1.0" encoding="utf-8"?>
<sst xmlns="http://schemas.openxmlformats.org/spreadsheetml/2006/main" count="161" uniqueCount="86">
  <si>
    <t>Fondos Guanajuato de Financiamiento
Estado de Situación Financiera
Al 30 de Junio de 2025
(Cifras en Pesos)</t>
  </si>
  <si>
    <t>2024 vs 2023</t>
  </si>
  <si>
    <t>2023 vs 2022</t>
  </si>
  <si>
    <t>Concepto</t>
  </si>
  <si>
    <t>ORIGEN</t>
  </si>
  <si>
    <t>APLICACIÓN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</si>
  <si>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</si>
  <si>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</si>
  <si>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</si>
  <si>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</si>
  <si>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</si>
  <si>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</si>
  <si>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04 ESF-EAA 01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</si>
  <si>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</si>
  <si>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</si>
  <si>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</si>
  <si>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</si>
  <si>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</si>
  <si>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</si>
  <si>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</si>
  <si>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</si>
  <si>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</si>
  <si>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</si>
  <si>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</si>
  <si>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</si>
  <si>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</si>
  <si>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</si>
  <si>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</si>
  <si>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</si>
  <si>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</si>
  <si>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</si>
  <si>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</si>
  <si>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</si>
  <si>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</si>
  <si>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</si>
  <si>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</si>
  <si>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</si>
  <si>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</si>
  <si>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</si>
  <si>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</si>
  <si>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</si>
  <si>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</si>
  <si>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</si>
  <si>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</si>
  <si>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</si>
  <si>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</si>
  <si>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</si>
  <si>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</si>
  <si>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07 ESF-ADP 01</t>
  </si>
  <si>
    <t>Total del Activo</t>
  </si>
  <si>
    <t>HACIENDA PÚBLICA/PATRIMONIO</t>
  </si>
  <si>
    <t>HACIENDA PÚBLICA / PATRIMONIO</t>
  </si>
  <si>
    <t>Hacienda Pública/Patrimonio Contribuido</t>
  </si>
  <si>
    <t>08 ESF-VHP 01</t>
  </si>
  <si>
    <t>Hacienda Pública / Patrimonio Contribuido</t>
  </si>
  <si>
    <t>Aportaciones</t>
  </si>
  <si>
    <t>Donaciones de Capital</t>
  </si>
  <si>
    <t>Actualización de la Hacienda Pública/Patrimonio</t>
  </si>
  <si>
    <t>Actualización de la Hacienda Pública / Patrimonio</t>
  </si>
  <si>
    <t>Hacienda Pública/Patrimonio Generado</t>
  </si>
  <si>
    <t>08 ESF-VHP 02</t>
  </si>
  <si>
    <t>Hacienda Pública / Patrimonio Generado</t>
  </si>
  <si>
    <t>Resultados del Ejercicio (Ahorro/ Desahorro)</t>
  </si>
  <si>
    <t>03 ESF-ACT 01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</si>
  <si>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</si>
  <si>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</si>
  <si>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</si>
  <si>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</si>
  <si>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</si>
  <si>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08 ESF-VHP 03</t>
  </si>
  <si>
    <t>Exceso o Insuficiencia en la Actualización de la Hacienda Pública / Patrimonio</t>
  </si>
  <si>
    <t>Resultado por Posición Monetaria</t>
  </si>
  <si>
    <t>Resultado por Tenencia de Activos no Monetarios</t>
  </si>
  <si>
    <t>Total Hacienda Pública/Patrimonio</t>
  </si>
  <si>
    <t>08 ESF-VHP 04</t>
  </si>
  <si>
    <t>Total Hacienda Pública / Patrimonio</t>
  </si>
  <si>
    <t>Total del Pasivo y Hacienda Pública/Patrimonio</t>
  </si>
  <si>
    <t>06 ESF-ESF 01</t>
  </si>
  <si>
    <t>Total del Pasivo y Hacienda Pública / Patrimonio</t>
  </si>
  <si>
    <t>Bajo protesta de decir verdad declaramos que los Estados Financieros y sus notas, son razonablemente correctos y son responsabilidad del emisor.</t>
  </si>
  <si>
    <t xml:space="preserve">        Ricardo Martínez Huaracha</t>
  </si>
  <si>
    <t xml:space="preserve">                               Fátima Karina López Jiménez</t>
  </si>
  <si>
    <t xml:space="preserve">       Director General</t>
  </si>
  <si>
    <t xml:space="preserve">                               Coordinador de Contabilidad</t>
  </si>
  <si>
    <t>05 ESF-EFE 01</t>
  </si>
  <si>
    <t>05 ESF-EFE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</si>
</sst>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3" borderId="0" xfId="1" applyFill="1" applyAlignment="1" applyProtection="1">
      <alignment vertical="top"/>
      <protection locked="0"/>
    </xf>
    <xf numFmtId="0" fontId="4" fillId="4" borderId="4" xfId="1" applyFont="1" applyFill="1" applyBorder="1" applyAlignment="1" applyProtection="1">
      <alignment horizontal="center" vertical="center"/>
      <protection locked="0"/>
    </xf>
    <xf numFmtId="0" fontId="4" fillId="4" borderId="5" xfId="1" applyFont="1" applyFill="1" applyBorder="1" applyAlignment="1" applyProtection="1">
      <alignment horizontal="center" vertical="center"/>
      <protection locked="0"/>
    </xf>
    <xf numFmtId="0" fontId="4" fillId="4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3" borderId="8" xfId="1" applyFont="1" applyFill="1" applyBorder="1" applyAlignment="1" applyProtection="1">
      <alignment horizontal="left" vertical="top" wrapText="1" indent="1"/>
      <protection locked="0"/>
    </xf>
    <xf numFmtId="3" fontId="2" fillId="3" borderId="8" xfId="2" applyNumberFormat="1" applyFont="1" applyFill="1" applyBorder="1" applyAlignment="1" applyProtection="1">
      <alignment horizontal="center" vertical="top" wrapText="1"/>
      <protection locked="0"/>
    </xf>
    <xf numFmtId="0" fontId="3" fillId="3" borderId="9" xfId="1" applyFont="1" applyFill="1" applyBorder="1" applyAlignment="1" applyProtection="1">
      <alignment horizontal="left" vertical="top" wrapText="1" indent="1"/>
      <protection locked="0"/>
    </xf>
    <xf numFmtId="3" fontId="2" fillId="3" borderId="9" xfId="2" applyNumberFormat="1" applyFont="1" applyFill="1" applyBorder="1" applyAlignment="1" applyProtection="1">
      <alignment horizontal="center" vertical="top" wrapText="1"/>
      <protection locked="0"/>
    </xf>
    <xf numFmtId="0" fontId="3" fillId="3" borderId="0" xfId="1" applyFont="1" applyFill="1" applyAlignment="1" applyProtection="1">
      <alignment vertical="top"/>
      <protection locked="0"/>
    </xf>
    <xf numFmtId="0" fontId="2" fillId="3" borderId="8" xfId="2" applyNumberFormat="1" applyFont="1" applyFill="1" applyBorder="1" applyAlignment="1" applyProtection="1">
      <alignment horizontal="center" vertical="top" wrapText="1"/>
      <protection locked="0"/>
    </xf>
    <xf numFmtId="0" fontId="2" fillId="3" borderId="9" xfId="2" applyNumberFormat="1" applyFont="1" applyFill="1" applyBorder="1" applyAlignment="1" applyProtection="1">
      <alignment horizontal="center" vertical="top" wrapText="1"/>
      <protection locked="0"/>
    </xf>
    <xf numFmtId="0" fontId="3" fillId="3" borderId="10" xfId="1" applyFont="1" applyFill="1" applyBorder="1" applyAlignment="1" applyProtection="1">
      <alignment horizontal="left" vertical="top" wrapText="1" indent="2"/>
      <protection locked="0"/>
    </xf>
    <xf numFmtId="3" fontId="2" fillId="3" borderId="11" xfId="2" applyNumberFormat="1" applyFont="1" applyFill="1" applyBorder="1" applyAlignment="1" applyProtection="1">
      <alignment horizontal="center" vertical="top" wrapText="1"/>
      <protection locked="0"/>
    </xf>
    <xf numFmtId="3" fontId="2" fillId="3" borderId="10" xfId="2" applyNumberFormat="1" applyFont="1" applyFill="1" applyBorder="1" applyAlignment="1" applyProtection="1">
      <alignment horizontal="center" vertical="top" wrapText="1"/>
      <protection locked="0"/>
    </xf>
    <xf numFmtId="0" fontId="3" fillId="3" borderId="12" xfId="1" applyFont="1" applyFill="1" applyBorder="1" applyAlignment="1" applyProtection="1">
      <alignment horizontal="left" vertical="top" wrapText="1" indent="2"/>
      <protection locked="0"/>
    </xf>
    <xf numFmtId="3" fontId="2" fillId="3" borderId="12" xfId="2" applyNumberFormat="1" applyFont="1" applyFill="1" applyBorder="1" applyAlignment="1" applyProtection="1">
      <alignment horizontal="center" vertical="top" wrapText="1"/>
      <protection locked="0"/>
    </xf>
    <xf numFmtId="0" fontId="2" fillId="3" borderId="10" xfId="2" applyNumberFormat="1" applyFont="1" applyFill="1" applyBorder="1" applyAlignment="1" applyProtection="1">
      <alignment horizontal="center" vertical="top" wrapText="1"/>
      <protection locked="0"/>
    </xf>
    <xf numFmtId="0" fontId="2" fillId="3" borderId="11" xfId="1" applyFill="1" applyBorder="1" applyAlignment="1" applyProtection="1">
      <alignment horizontal="left" vertical="top" wrapText="1" indent="3"/>
      <protection locked="0"/>
    </xf>
    <xf numFmtId="3" fontId="2" fillId="3" borderId="12" xfId="2" applyNumberFormat="1" applyFont="1" applyFill="1" applyBorder="1" applyAlignment="1" applyProtection="1">
      <alignment horizontal="right" vertical="top" wrapText="1"/>
    </xf>
    <xf numFmtId="3" fontId="2" fillId="3" borderId="11" xfId="2" applyNumberFormat="1" applyFont="1" applyFill="1" applyBorder="1" applyAlignment="1" applyProtection="1">
      <alignment horizontal="right" vertical="top" wrapText="1"/>
    </xf>
    <xf numFmtId="0" fontId="2" fillId="3" borderId="12" xfId="1" applyFill="1" applyBorder="1" applyAlignment="1" applyProtection="1">
      <alignment horizontal="left" vertical="top" wrapText="1" indent="3"/>
      <protection locked="0"/>
    </xf>
    <xf numFmtId="164" fontId="3" fillId="3" borderId="0" xfId="1" applyNumberFormat="1" applyFont="1" applyFill="1" applyAlignment="1">
      <alignment vertical="center"/>
    </xf>
    <xf numFmtId="0" fontId="3" fillId="3" borderId="0" xfId="1" applyFont="1" applyFill="1" applyAlignment="1" applyProtection="1">
      <alignment vertical="center"/>
      <protection locked="0"/>
    </xf>
    <xf numFmtId="4" fontId="2" fillId="3" borderId="12" xfId="2" applyNumberFormat="1" applyFont="1" applyFill="1" applyBorder="1" applyAlignment="1" applyProtection="1">
      <alignment horizontal="right" vertical="top" wrapText="1"/>
    </xf>
    <xf numFmtId="0" fontId="2" fillId="3" borderId="10" xfId="1" applyFill="1" applyBorder="1" applyAlignment="1" applyProtection="1">
      <alignment horizontal="left" vertical="top" wrapText="1" indent="3"/>
      <protection locked="0"/>
    </xf>
    <xf numFmtId="3" fontId="2" fillId="3" borderId="10" xfId="2" applyNumberFormat="1" applyFont="1" applyFill="1" applyBorder="1" applyAlignment="1" applyProtection="1">
      <alignment horizontal="right" vertical="top" wrapText="1"/>
    </xf>
    <xf numFmtId="0" fontId="2" fillId="3" borderId="10" xfId="1" applyFill="1" applyBorder="1" applyAlignment="1" applyProtection="1">
      <alignment horizontal="left" vertical="top" indent="3"/>
      <protection locked="0"/>
    </xf>
    <xf numFmtId="3" fontId="2" fillId="3" borderId="12" xfId="2" applyNumberFormat="1" applyFont="1" applyFill="1" applyBorder="1" applyAlignment="1" applyProtection="1">
      <alignment horizontal="right" vertical="top" wrapText="1"/>
      <protection locked="0"/>
    </xf>
    <xf numFmtId="3" fontId="2" fillId="3" borderId="11" xfId="2" applyNumberFormat="1" applyFont="1" applyFill="1" applyBorder="1" applyAlignment="1" applyProtection="1">
      <alignment horizontal="right" vertical="top" wrapText="1"/>
      <protection locked="0"/>
    </xf>
    <xf numFmtId="3" fontId="2" fillId="3" borderId="10" xfId="2" applyNumberFormat="1" applyFont="1" applyFill="1" applyBorder="1" applyAlignment="1" applyProtection="1">
      <alignment horizontal="right" vertical="top" wrapText="1"/>
      <protection locked="0"/>
    </xf>
    <xf numFmtId="0" fontId="2" fillId="3" borderId="13" xfId="1" applyFill="1" applyBorder="1" applyAlignment="1" applyProtection="1">
      <alignment horizontal="left" vertical="top" wrapText="1"/>
      <protection locked="0"/>
    </xf>
    <xf numFmtId="3" fontId="2" fillId="3" borderId="14" xfId="2" applyNumberFormat="1" applyFont="1" applyFill="1" applyBorder="1" applyAlignment="1" applyProtection="1">
      <alignment horizontal="center" vertical="top" wrapText="1"/>
      <protection locked="0"/>
    </xf>
    <xf numFmtId="3" fontId="2" fillId="3" borderId="13" xfId="2" applyNumberFormat="1" applyFont="1" applyFill="1" applyBorder="1" applyAlignment="1" applyProtection="1">
      <alignment horizontal="center" vertical="top" wrapText="1"/>
      <protection locked="0"/>
    </xf>
    <xf numFmtId="0" fontId="2" fillId="3" borderId="13" xfId="2" applyNumberFormat="1" applyFont="1" applyFill="1" applyBorder="1" applyAlignment="1" applyProtection="1">
      <alignment horizontal="center" vertical="top" wrapText="1"/>
      <protection locked="0"/>
    </xf>
    <xf numFmtId="0" fontId="2" fillId="3" borderId="15" xfId="1" applyFill="1" applyBorder="1" applyAlignment="1" applyProtection="1">
      <alignment vertical="top"/>
      <protection locked="0"/>
    </xf>
    <xf numFmtId="0" fontId="2" fillId="3" borderId="16" xfId="1" applyFill="1" applyBorder="1" applyAlignment="1" applyProtection="1">
      <alignment vertical="top"/>
      <protection locked="0"/>
    </xf>
    <xf numFmtId="0" fontId="2" fillId="3" borderId="14" xfId="1" applyFill="1" applyBorder="1" applyAlignment="1" applyProtection="1">
      <alignment vertical="top"/>
      <protection locked="0"/>
    </xf>
    <xf numFmtId="4" fontId="2" fillId="3" borderId="10" xfId="2" applyNumberFormat="1" applyFont="1" applyFill="1" applyBorder="1" applyAlignment="1" applyProtection="1">
      <alignment horizontal="right" vertical="top" wrapText="1"/>
    </xf>
    <xf numFmtId="0" fontId="2" fillId="3" borderId="17" xfId="1" applyFill="1" applyBorder="1" applyAlignment="1" applyProtection="1">
      <alignment vertical="top"/>
      <protection locked="0"/>
    </xf>
    <xf numFmtId="0" fontId="3" fillId="3" borderId="7" xfId="1" applyFont="1" applyFill="1" applyBorder="1" applyAlignment="1" applyProtection="1">
      <alignment horizontal="left" vertical="top" wrapText="1" indent="2"/>
      <protection locked="0"/>
    </xf>
    <xf numFmtId="3" fontId="3" fillId="3" borderId="7" xfId="2" applyNumberFormat="1" applyFont="1" applyFill="1" applyBorder="1" applyAlignment="1" applyProtection="1">
      <alignment horizontal="right" vertical="top" wrapText="1"/>
    </xf>
    <xf numFmtId="3" fontId="2" fillId="3" borderId="14" xfId="2" applyNumberFormat="1" applyFont="1" applyFill="1" applyBorder="1" applyAlignment="1" applyProtection="1">
      <alignment horizontal="center" vertical="top"/>
      <protection locked="0"/>
    </xf>
    <xf numFmtId="3" fontId="2" fillId="3" borderId="14" xfId="1" applyNumberFormat="1" applyFill="1" applyBorder="1" applyAlignment="1" applyProtection="1">
      <alignment horizontal="center" vertical="top"/>
      <protection locked="0"/>
    </xf>
    <xf numFmtId="4" fontId="3" fillId="3" borderId="7" xfId="2" applyNumberFormat="1" applyFont="1" applyFill="1" applyBorder="1" applyAlignment="1" applyProtection="1">
      <alignment horizontal="right" vertical="top" wrapText="1"/>
    </xf>
    <xf numFmtId="0" fontId="2" fillId="3" borderId="14" xfId="1" applyFill="1" applyBorder="1" applyAlignment="1" applyProtection="1">
      <alignment horizontal="center" vertical="top"/>
      <protection locked="0"/>
    </xf>
    <xf numFmtId="0" fontId="2" fillId="3" borderId="11" xfId="1" applyFill="1" applyBorder="1" applyAlignment="1" applyProtection="1">
      <alignment vertical="top"/>
      <protection locked="0"/>
    </xf>
    <xf numFmtId="0" fontId="2" fillId="3" borderId="18" xfId="1" applyFill="1" applyBorder="1" applyAlignment="1" applyProtection="1">
      <alignment vertical="top"/>
      <protection locked="0"/>
    </xf>
    <xf numFmtId="0" fontId="3" fillId="3" borderId="9" xfId="1" applyFont="1" applyFill="1" applyBorder="1" applyAlignment="1" applyProtection="1">
      <alignment horizontal="left" vertical="top" wrapText="1"/>
      <protection locked="0"/>
    </xf>
    <xf numFmtId="3" fontId="3" fillId="3" borderId="7" xfId="2" applyNumberFormat="1" applyFont="1" applyFill="1" applyBorder="1" applyAlignment="1" applyProtection="1">
      <alignment horizontal="right" vertical="top"/>
    </xf>
    <xf numFmtId="4" fontId="3" fillId="3" borderId="7" xfId="2" applyNumberFormat="1" applyFont="1" applyFill="1" applyBorder="1" applyAlignment="1" applyProtection="1">
      <alignment horizontal="right" vertical="top"/>
    </xf>
    <xf numFmtId="3" fontId="2" fillId="3" borderId="9" xfId="1" applyNumberFormat="1" applyFill="1" applyBorder="1" applyAlignment="1" applyProtection="1">
      <alignment horizontal="center" vertical="top"/>
      <protection locked="0"/>
    </xf>
    <xf numFmtId="0" fontId="2" fillId="3" borderId="12" xfId="2" applyNumberFormat="1" applyFont="1" applyFill="1" applyBorder="1" applyAlignment="1" applyProtection="1">
      <alignment horizontal="center" vertical="top" wrapText="1"/>
      <protection locked="0"/>
    </xf>
    <xf numFmtId="0" fontId="2" fillId="3" borderId="9" xfId="1" applyFill="1" applyBorder="1" applyAlignment="1" applyProtection="1">
      <alignment horizontal="center" vertical="top"/>
      <protection locked="0"/>
    </xf>
    <xf numFmtId="0" fontId="2" fillId="3" borderId="19" xfId="1" applyFill="1" applyBorder="1" applyAlignment="1" applyProtection="1">
      <alignment vertical="top"/>
      <protection locked="0"/>
    </xf>
    <xf numFmtId="3" fontId="2" fillId="3" borderId="20" xfId="2" applyNumberFormat="1" applyFont="1" applyFill="1" applyBorder="1" applyAlignment="1" applyProtection="1">
      <alignment horizontal="right" vertical="top" wrapText="1"/>
    </xf>
    <xf numFmtId="0" fontId="2" fillId="3" borderId="14" xfId="1" applyFill="1" applyBorder="1" applyAlignment="1" applyProtection="1">
      <alignment horizontal="left" vertical="top" wrapText="1"/>
      <protection locked="0"/>
    </xf>
    <xf numFmtId="0" fontId="3" fillId="3" borderId="7" xfId="1" applyFont="1" applyFill="1" applyBorder="1" applyAlignment="1" applyProtection="1">
      <alignment horizontal="left" vertical="center" indent="2"/>
      <protection locked="0"/>
    </xf>
    <xf numFmtId="0" fontId="2" fillId="3" borderId="9" xfId="1" applyFill="1" applyBorder="1" applyAlignment="1" applyProtection="1">
      <alignment horizontal="left" vertical="top" wrapText="1"/>
      <protection locked="0"/>
    </xf>
    <xf numFmtId="3" fontId="2" fillId="3" borderId="7" xfId="2" applyNumberFormat="1" applyFont="1" applyFill="1" applyBorder="1" applyAlignment="1" applyProtection="1">
      <alignment horizontal="center" vertical="top" wrapText="1"/>
      <protection locked="0"/>
    </xf>
    <xf numFmtId="3" fontId="2" fillId="3" borderId="7" xfId="1" applyNumberFormat="1" applyFill="1" applyBorder="1" applyAlignment="1" applyProtection="1">
      <alignment horizontal="center" vertical="top"/>
      <protection locked="0"/>
    </xf>
    <xf numFmtId="0" fontId="2" fillId="3" borderId="14" xfId="2" applyNumberFormat="1" applyFont="1" applyFill="1" applyBorder="1" applyAlignment="1" applyProtection="1">
      <alignment horizontal="center" vertical="top" wrapText="1"/>
      <protection locked="0"/>
    </xf>
    <xf numFmtId="0" fontId="2" fillId="3" borderId="7" xfId="1" applyFill="1" applyBorder="1" applyAlignment="1" applyProtection="1">
      <alignment horizontal="center" vertical="top"/>
      <protection locked="0"/>
    </xf>
    <xf numFmtId="0" fontId="3" fillId="3" borderId="16" xfId="1" applyFont="1" applyFill="1" applyBorder="1" applyAlignment="1" applyProtection="1">
      <alignment vertical="top"/>
      <protection locked="0"/>
    </xf>
    <xf numFmtId="0" fontId="3" fillId="3" borderId="7" xfId="1" applyFont="1" applyFill="1" applyBorder="1" applyAlignment="1" applyProtection="1">
      <alignment horizontal="left" vertical="top" wrapText="1"/>
      <protection locked="0"/>
    </xf>
    <xf numFmtId="0" fontId="3" fillId="3" borderId="8" xfId="1" applyFont="1" applyFill="1" applyBorder="1" applyAlignment="1" applyProtection="1">
      <alignment horizontal="left" vertical="top" wrapText="1"/>
      <protection locked="0"/>
    </xf>
    <xf numFmtId="0" fontId="2" fillId="3" borderId="7" xfId="2" applyNumberFormat="1" applyFont="1" applyFill="1" applyBorder="1" applyAlignment="1" applyProtection="1">
      <alignment horizontal="center" vertical="top" wrapText="1"/>
      <protection locked="0"/>
    </xf>
    <xf numFmtId="0" fontId="3" fillId="3" borderId="12" xfId="1" applyFont="1" applyFill="1" applyBorder="1" applyAlignment="1" applyProtection="1">
      <alignment horizontal="left" vertical="center" indent="1"/>
      <protection locked="0"/>
    </xf>
    <xf numFmtId="0" fontId="2" fillId="3" borderId="9" xfId="1" applyFill="1" applyBorder="1" applyAlignment="1" applyProtection="1">
      <alignment vertical="top" wrapText="1"/>
      <protection locked="0"/>
    </xf>
    <xf numFmtId="3" fontId="2" fillId="3" borderId="8" xfId="1" applyNumberFormat="1" applyFill="1" applyBorder="1" applyAlignment="1" applyProtection="1">
      <alignment horizontal="center" vertical="top" wrapText="1"/>
      <protection locked="0"/>
    </xf>
    <xf numFmtId="0" fontId="3" fillId="3" borderId="14" xfId="1" applyFont="1" applyFill="1" applyBorder="1" applyAlignment="1" applyProtection="1">
      <alignment horizontal="left" vertical="top" wrapText="1"/>
      <protection locked="0"/>
    </xf>
    <xf numFmtId="0" fontId="2" fillId="3" borderId="12" xfId="1" applyFill="1" applyBorder="1" applyAlignment="1" applyProtection="1">
      <alignment vertical="top" wrapText="1"/>
      <protection locked="0"/>
    </xf>
    <xf numFmtId="3" fontId="2" fillId="3" borderId="11" xfId="1" applyNumberFormat="1" applyFill="1" applyBorder="1" applyAlignment="1" applyProtection="1">
      <alignment horizontal="center" vertical="top" wrapText="1"/>
      <protection locked="0"/>
    </xf>
    <xf numFmtId="3" fontId="2" fillId="3" borderId="12" xfId="1" applyNumberFormat="1" applyFill="1" applyBorder="1" applyAlignment="1" applyProtection="1">
      <alignment horizontal="center" vertical="top"/>
      <protection locked="0"/>
    </xf>
    <xf numFmtId="0" fontId="2" fillId="3" borderId="12" xfId="1" applyFill="1" applyBorder="1" applyAlignment="1" applyProtection="1">
      <alignment horizontal="center" vertical="top"/>
      <protection locked="0"/>
    </xf>
    <xf numFmtId="0" fontId="2" fillId="3" borderId="10" xfId="1" applyFill="1" applyBorder="1" applyAlignment="1" applyProtection="1">
      <alignment vertical="top" wrapText="1"/>
      <protection locked="0"/>
    </xf>
    <xf numFmtId="3" fontId="2" fillId="3" borderId="12" xfId="1" applyNumberFormat="1" applyFill="1" applyBorder="1" applyAlignment="1" applyProtection="1">
      <alignment horizontal="center" vertical="top" wrapText="1"/>
      <protection locked="0"/>
    </xf>
    <xf numFmtId="0" fontId="2" fillId="3" borderId="9" xfId="1" applyFill="1" applyBorder="1" applyAlignment="1" applyProtection="1">
      <alignment horizontal="left" vertical="top" wrapText="1" indent="3"/>
      <protection locked="0"/>
    </xf>
    <xf numFmtId="3" fontId="2" fillId="3" borderId="9" xfId="2" applyNumberFormat="1" applyFont="1" applyFill="1" applyBorder="1" applyAlignment="1" applyProtection="1">
      <alignment horizontal="right" vertical="top" wrapText="1"/>
    </xf>
    <xf numFmtId="3" fontId="2" fillId="3" borderId="8" xfId="2" applyNumberFormat="1" applyFont="1" applyFill="1" applyBorder="1" applyAlignment="1" applyProtection="1">
      <alignment horizontal="right" vertical="top" wrapText="1"/>
    </xf>
    <xf numFmtId="0" fontId="2" fillId="3" borderId="5" xfId="1" applyFill="1" applyBorder="1" applyAlignment="1" applyProtection="1">
      <alignment vertical="top"/>
      <protection locked="0"/>
    </xf>
    <xf numFmtId="3" fontId="2" fillId="3" borderId="10" xfId="1" applyNumberFormat="1" applyFill="1" applyBorder="1" applyAlignment="1" applyProtection="1">
      <alignment horizontal="center" vertical="top" wrapText="1"/>
      <protection locked="0"/>
    </xf>
    <xf numFmtId="4" fontId="2" fillId="4" borderId="12" xfId="2" applyNumberFormat="1" applyFont="1" applyFill="1" applyBorder="1" applyAlignment="1" applyProtection="1">
      <alignment horizontal="right" vertical="top" wrapText="1"/>
    </xf>
    <xf numFmtId="0" fontId="2" fillId="3" borderId="11" xfId="1" applyFill="1" applyBorder="1" applyAlignment="1" applyProtection="1">
      <alignment vertical="top" wrapText="1"/>
      <protection locked="0"/>
    </xf>
    <xf numFmtId="4" fontId="2" fillId="3" borderId="14" xfId="2" applyNumberFormat="1" applyFont="1" applyFill="1" applyBorder="1" applyAlignment="1" applyProtection="1">
      <alignment horizontal="right" vertical="top" wrapText="1"/>
    </xf>
    <xf numFmtId="3" fontId="2" fillId="3" borderId="20" xfId="1" applyNumberFormat="1" applyFill="1" applyBorder="1" applyAlignment="1" applyProtection="1">
      <alignment horizontal="center" vertical="top" wrapText="1"/>
      <protection locked="0"/>
    </xf>
    <xf numFmtId="3" fontId="2" fillId="3" borderId="13" xfId="1" applyNumberFormat="1" applyFill="1" applyBorder="1" applyAlignment="1" applyProtection="1">
      <alignment horizontal="center" vertical="top"/>
      <protection locked="0"/>
    </xf>
    <xf numFmtId="0" fontId="2" fillId="3" borderId="13" xfId="1" applyFill="1" applyBorder="1" applyAlignment="1" applyProtection="1">
      <alignment horizontal="center" vertical="top"/>
      <protection locked="0"/>
    </xf>
    <xf numFmtId="3" fontId="2" fillId="3" borderId="10" xfId="1" applyNumberFormat="1" applyFill="1" applyBorder="1" applyAlignment="1" applyProtection="1">
      <alignment horizontal="center" vertical="top"/>
      <protection locked="0"/>
    </xf>
    <xf numFmtId="3" fontId="3" fillId="3" borderId="7" xfId="2" applyNumberFormat="1" applyFont="1" applyFill="1" applyBorder="1" applyAlignment="1" applyProtection="1">
      <alignment horizontal="right" vertical="center" wrapText="1"/>
    </xf>
    <xf numFmtId="0" fontId="2" fillId="3" borderId="10" xfId="1" applyFill="1" applyBorder="1" applyAlignment="1" applyProtection="1">
      <alignment horizontal="center" vertical="top"/>
      <protection locked="0"/>
    </xf>
    <xf numFmtId="4" fontId="3" fillId="3" borderId="7" xfId="2" applyNumberFormat="1" applyFont="1" applyFill="1" applyBorder="1" applyAlignment="1" applyProtection="1">
      <alignment horizontal="right" vertical="center" wrapText="1"/>
    </xf>
    <xf numFmtId="3" fontId="2" fillId="3" borderId="11" xfId="1" applyNumberFormat="1" applyFill="1" applyBorder="1" applyAlignment="1" applyProtection="1">
      <alignment horizontal="center" vertical="top"/>
      <protection locked="0"/>
    </xf>
    <xf numFmtId="3" fontId="2" fillId="3" borderId="9" xfId="2" applyNumberFormat="1" applyFont="1" applyFill="1" applyBorder="1" applyAlignment="1" applyProtection="1">
      <alignment horizontal="right" vertical="top" wrapText="1"/>
      <protection locked="0"/>
    </xf>
    <xf numFmtId="0" fontId="2" fillId="3" borderId="11" xfId="1" applyFill="1" applyBorder="1" applyAlignment="1" applyProtection="1">
      <alignment horizontal="center" vertical="top"/>
      <protection locked="0"/>
    </xf>
    <xf numFmtId="4" fontId="2" fillId="3" borderId="9" xfId="2" applyNumberFormat="1" applyFont="1" applyFill="1" applyBorder="1" applyAlignment="1" applyProtection="1">
      <alignment horizontal="right" vertical="top" wrapText="1"/>
      <protection locked="0"/>
    </xf>
    <xf numFmtId="4" fontId="2" fillId="3" borderId="10" xfId="2" applyNumberFormat="1" applyFont="1" applyFill="1" applyBorder="1" applyAlignment="1" applyProtection="1">
      <alignment horizontal="right" vertical="top" wrapText="1"/>
      <protection locked="0"/>
    </xf>
    <xf numFmtId="0" fontId="2" fillId="3" borderId="13" xfId="1" applyFill="1" applyBorder="1" applyAlignment="1" applyProtection="1">
      <alignment vertical="top" wrapText="1"/>
      <protection locked="0"/>
    </xf>
    <xf numFmtId="3" fontId="2" fillId="3" borderId="14" xfId="1" applyNumberFormat="1" applyFill="1" applyBorder="1" applyAlignment="1" applyProtection="1">
      <alignment horizontal="center" vertical="top" wrapText="1"/>
      <protection locked="0"/>
    </xf>
    <xf numFmtId="4" fontId="2" fillId="3" borderId="7" xfId="1" applyNumberFormat="1" applyFill="1" applyBorder="1" applyAlignment="1" applyProtection="1">
      <alignment vertical="top" wrapText="1"/>
      <protection locked="0"/>
    </xf>
    <xf numFmtId="0" fontId="2" fillId="3" borderId="14" xfId="1" applyFill="1" applyBorder="1" applyAlignment="1" applyProtection="1">
      <alignment horizontal="center" vertical="top" wrapText="1"/>
      <protection locked="0"/>
    </xf>
    <xf numFmtId="0" fontId="2" fillId="3" borderId="0" xfId="1" applyFill="1" applyAlignment="1" applyProtection="1">
      <alignment horizontal="left" vertical="top" indent="1"/>
      <protection locked="0"/>
    </xf>
    <xf numFmtId="0" fontId="2" fillId="3" borderId="0" xfId="1" applyFill="1" applyAlignment="1" applyProtection="1">
      <alignment vertical="top" wrapText="1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horizontal="center" vertical="top"/>
      <protection locked="0"/>
    </xf>
  </cellXfs>
  <cellStyles count="3">
    <cellStyle name="Millares 2" xfId="2" xr:uid="{FB3BDD55-E69E-4EAE-9455-1A8E09F22943}"/>
    <cellStyle name="Normal" xfId="0" builtinId="0"/>
    <cellStyle name="Normal 2 2" xfId="1" xr:uid="{970D9741-A117-46F2-A016-20C41A80D7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JUN%202025%20ARM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06\06_2025_EFP_FOFI.xlsx" TargetMode="External"/><Relationship Id="rId1" Type="http://schemas.openxmlformats.org/officeDocument/2006/relationships/externalLinkPath" Target="/Users/MA%20DE%20LOURDES/Documents/2025/ESTADOS%20FINANCIEROS%202025/06/06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15">
          <cell r="E15">
            <v>62838410.469999999</v>
          </cell>
        </row>
      </sheetData>
      <sheetData sheetId="3"/>
      <sheetData sheetId="4">
        <row r="14">
          <cell r="D14">
            <v>27500</v>
          </cell>
        </row>
        <row r="15">
          <cell r="D15">
            <v>462579945.96000016</v>
          </cell>
        </row>
        <row r="17">
          <cell r="D17">
            <v>253389498.69999999</v>
          </cell>
        </row>
        <row r="20">
          <cell r="D20">
            <v>2200991.02</v>
          </cell>
        </row>
        <row r="21">
          <cell r="D21">
            <v>0</v>
          </cell>
        </row>
        <row r="25">
          <cell r="D25">
            <v>7821.13</v>
          </cell>
        </row>
        <row r="29">
          <cell r="D29">
            <v>15489933.220000001</v>
          </cell>
        </row>
        <row r="36">
          <cell r="D36">
            <v>953364627.38</v>
          </cell>
        </row>
        <row r="39">
          <cell r="D39">
            <v>2366826</v>
          </cell>
        </row>
        <row r="41">
          <cell r="D41">
            <v>1689687</v>
          </cell>
        </row>
        <row r="44">
          <cell r="D44">
            <v>-2796345.81</v>
          </cell>
        </row>
        <row r="47">
          <cell r="D47">
            <v>-223262565.18000001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501738.43</v>
          </cell>
        </row>
        <row r="65">
          <cell r="D65">
            <v>44381552.109999999</v>
          </cell>
        </row>
        <row r="68">
          <cell r="D68">
            <v>18243269.420000002</v>
          </cell>
        </row>
        <row r="74">
          <cell r="D74">
            <v>99377288.419999987</v>
          </cell>
        </row>
        <row r="83">
          <cell r="D83">
            <v>846872011.91000009</v>
          </cell>
        </row>
        <row r="86">
          <cell r="D86">
            <v>2626770.2999999998</v>
          </cell>
        </row>
        <row r="94">
          <cell r="D94">
            <v>155155381.03999996</v>
          </cell>
        </row>
        <row r="99">
          <cell r="D99">
            <v>41843180.759999998</v>
          </cell>
        </row>
        <row r="100">
          <cell r="D100">
            <v>260422447.47</v>
          </cell>
        </row>
        <row r="101">
          <cell r="D101">
            <v>-4365720.4400000004</v>
          </cell>
        </row>
      </sheetData>
      <sheetData sheetId="5">
        <row r="16">
          <cell r="G16">
            <v>650970769.70000005</v>
          </cell>
        </row>
      </sheetData>
      <sheetData sheetId="6">
        <row r="30">
          <cell r="F30">
            <v>-1051705781.5400002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(2)"/>
      <sheetName val="AF VerticalHorizontal"/>
      <sheetName val="EA Comparativo"/>
      <sheetName val="ESF Comparativo"/>
    </sheetNames>
    <sheetDataSet>
      <sheetData sheetId="0">
        <row r="66">
          <cell r="B66">
            <v>41843180.759999998</v>
          </cell>
          <cell r="C66">
            <v>66883209.92999994</v>
          </cell>
        </row>
      </sheetData>
      <sheetData sheetId="1"/>
      <sheetData sheetId="2">
        <row r="4">
          <cell r="B4">
            <v>188755381.03999999</v>
          </cell>
          <cell r="F4">
            <v>188755381.03999999</v>
          </cell>
        </row>
        <row r="9">
          <cell r="F9">
            <v>256056727.02999994</v>
          </cell>
        </row>
        <row r="16">
          <cell r="E16">
            <v>0</v>
          </cell>
          <cell r="F16">
            <v>0</v>
          </cell>
        </row>
        <row r="20">
          <cell r="F20">
            <v>444812108.06999993</v>
          </cell>
        </row>
        <row r="38">
          <cell r="F38">
            <v>486655288.82999998</v>
          </cell>
        </row>
      </sheetData>
      <sheetData sheetId="3"/>
      <sheetData sheetId="4"/>
      <sheetData sheetId="5"/>
      <sheetData sheetId="6">
        <row r="63">
          <cell r="B63">
            <v>650970769.70000005</v>
          </cell>
        </row>
        <row r="65">
          <cell r="B65">
            <v>715996944.66000032</v>
          </cell>
          <cell r="C65">
            <v>650970769.69999981</v>
          </cell>
        </row>
      </sheetData>
      <sheetData sheetId="7">
        <row r="5">
          <cell r="B5">
            <v>650970769.70000005</v>
          </cell>
          <cell r="E5">
            <v>715996944.66000009</v>
          </cell>
        </row>
        <row r="6">
          <cell r="B6">
            <v>1576205.4600000002</v>
          </cell>
          <cell r="E6">
            <v>2200991.0200000014</v>
          </cell>
        </row>
        <row r="7">
          <cell r="B7">
            <v>7821.13</v>
          </cell>
          <cell r="E7">
            <v>7821.13</v>
          </cell>
        </row>
        <row r="8">
          <cell r="B8">
            <v>0</v>
          </cell>
          <cell r="E8">
            <v>0</v>
          </cell>
        </row>
        <row r="9">
          <cell r="B9">
            <v>0</v>
          </cell>
          <cell r="E9">
            <v>0</v>
          </cell>
        </row>
        <row r="10">
          <cell r="B10">
            <v>0</v>
          </cell>
          <cell r="E10">
            <v>0</v>
          </cell>
        </row>
        <row r="11">
          <cell r="B11">
            <v>15489933.220000001</v>
          </cell>
          <cell r="E11">
            <v>15489933.220000001</v>
          </cell>
        </row>
        <row r="13">
          <cell r="B13">
            <v>0</v>
          </cell>
          <cell r="E13">
            <v>0</v>
          </cell>
        </row>
        <row r="14">
          <cell r="B14">
            <v>1051193378.8500001</v>
          </cell>
          <cell r="E14">
            <v>953364627.38000011</v>
          </cell>
        </row>
        <row r="15">
          <cell r="B15">
            <v>0</v>
          </cell>
          <cell r="E15">
            <v>0</v>
          </cell>
        </row>
        <row r="16">
          <cell r="B16">
            <v>4516948.38</v>
          </cell>
          <cell r="E16">
            <v>4056513</v>
          </cell>
        </row>
        <row r="17">
          <cell r="B17">
            <v>0</v>
          </cell>
          <cell r="E17">
            <v>0</v>
          </cell>
        </row>
        <row r="18">
          <cell r="B18">
            <v>-2865794.98</v>
          </cell>
          <cell r="E18">
            <v>-2796345.8099999996</v>
          </cell>
        </row>
        <row r="19">
          <cell r="B19">
            <v>0</v>
          </cell>
          <cell r="E19">
            <v>0</v>
          </cell>
        </row>
        <row r="20">
          <cell r="B20">
            <v>-224371372.15000001</v>
          </cell>
          <cell r="E20">
            <v>-223262565.17999995</v>
          </cell>
        </row>
        <row r="21">
          <cell r="B21">
            <v>0</v>
          </cell>
          <cell r="E21">
            <v>0</v>
          </cell>
        </row>
      </sheetData>
      <sheetData sheetId="8">
        <row r="34">
          <cell r="D34">
            <v>1051705781.5400002</v>
          </cell>
          <cell r="E34">
            <v>1012002630.5899999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CA13B-2E48-4C52-8CFA-1357E5E49029}">
  <sheetPr>
    <tabColor rgb="FF0000FF"/>
    <pageSetUpPr fitToPage="1"/>
  </sheetPr>
  <dimension ref="A1:AB65"/>
  <sheetViews>
    <sheetView tabSelected="1" zoomScaleNormal="100" workbookViewId="0">
      <selection sqref="A1:F1"/>
    </sheetView>
  </sheetViews>
  <sheetFormatPr baseColWidth="10" defaultRowHeight="12.75" x14ac:dyDescent="0.25"/>
  <cols>
    <col min="1" max="1" width="55" style="106" customWidth="1"/>
    <col min="2" max="2" width="17.7109375" style="106" customWidth="1"/>
    <col min="3" max="3" width="17.85546875" style="107" customWidth="1"/>
    <col min="4" max="4" width="57.7109375" style="107" customWidth="1"/>
    <col min="5" max="5" width="18" style="107" customWidth="1"/>
    <col min="6" max="6" width="17.5703125" style="107" customWidth="1"/>
    <col min="7" max="8" width="11.42578125" style="4"/>
    <col min="9" max="9" width="18.85546875" style="4" bestFit="1" customWidth="1"/>
    <col min="10" max="10" width="11.42578125" style="4"/>
    <col min="11" max="11" width="14.140625" style="4" bestFit="1" customWidth="1"/>
    <col min="12" max="12" width="41.140625" style="4" bestFit="1" customWidth="1"/>
    <col min="13" max="13" width="17.7109375" style="4" customWidth="1"/>
    <col min="14" max="14" width="53.42578125" style="4" bestFit="1" customWidth="1"/>
    <col min="15" max="15" width="18.140625" style="4" customWidth="1"/>
    <col min="16" max="18" width="11.42578125" style="4"/>
    <col min="19" max="19" width="15.140625" style="4" customWidth="1"/>
    <col min="20" max="20" width="15.42578125" style="4" customWidth="1"/>
    <col min="21" max="21" width="15" style="4" customWidth="1"/>
    <col min="22" max="22" width="15.5703125" style="4" customWidth="1"/>
    <col min="23" max="23" width="11.42578125" style="4"/>
    <col min="24" max="24" width="14.85546875" style="4" customWidth="1"/>
    <col min="25" max="25" width="15.85546875" style="4" customWidth="1"/>
    <col min="26" max="26" width="13.5703125" style="4" customWidth="1"/>
    <col min="27" max="27" width="15.42578125" style="4" customWidth="1"/>
    <col min="28" max="16384" width="11.42578125" style="4"/>
  </cols>
  <sheetData>
    <row r="1" spans="1:28" ht="65.25" customHeight="1" x14ac:dyDescent="0.25">
      <c r="A1" s="1" t="s">
        <v>0</v>
      </c>
      <c r="B1" s="2"/>
      <c r="C1" s="2"/>
      <c r="D1" s="2"/>
      <c r="E1" s="2"/>
      <c r="F1" s="3"/>
      <c r="S1" s="5" t="s">
        <v>1</v>
      </c>
      <c r="T1" s="6"/>
      <c r="U1" s="6"/>
      <c r="V1" s="7"/>
      <c r="X1" s="5" t="s">
        <v>2</v>
      </c>
      <c r="Y1" s="6"/>
      <c r="Z1" s="6"/>
      <c r="AA1" s="7"/>
    </row>
    <row r="2" spans="1:28" ht="18.75" customHeight="1" x14ac:dyDescent="0.25">
      <c r="A2" s="8" t="s">
        <v>3</v>
      </c>
      <c r="B2" s="8">
        <v>2025</v>
      </c>
      <c r="C2" s="8">
        <v>2024</v>
      </c>
      <c r="D2" s="8" t="s">
        <v>3</v>
      </c>
      <c r="E2" s="8">
        <v>2025</v>
      </c>
      <c r="F2" s="8">
        <v>2024</v>
      </c>
      <c r="L2" s="8" t="s">
        <v>3</v>
      </c>
      <c r="M2" s="8">
        <v>2022</v>
      </c>
      <c r="N2" s="8" t="s">
        <v>3</v>
      </c>
      <c r="O2" s="8">
        <v>2022</v>
      </c>
      <c r="S2" s="8" t="s">
        <v>4</v>
      </c>
      <c r="T2" s="8" t="s">
        <v>5</v>
      </c>
      <c r="U2" s="8" t="s">
        <v>4</v>
      </c>
      <c r="V2" s="8" t="s">
        <v>5</v>
      </c>
      <c r="X2" s="8" t="s">
        <v>4</v>
      </c>
      <c r="Y2" s="8" t="s">
        <v>5</v>
      </c>
      <c r="Z2" s="8" t="s">
        <v>4</v>
      </c>
      <c r="AA2" s="8" t="s">
        <v>5</v>
      </c>
    </row>
    <row r="3" spans="1:28" s="13" customFormat="1" ht="15" customHeight="1" x14ac:dyDescent="0.25">
      <c r="A3" s="9" t="s">
        <v>6</v>
      </c>
      <c r="B3" s="10"/>
      <c r="C3" s="10"/>
      <c r="D3" s="11" t="s">
        <v>7</v>
      </c>
      <c r="E3" s="12"/>
      <c r="F3" s="12"/>
      <c r="L3" s="9" t="s">
        <v>6</v>
      </c>
      <c r="M3" s="14"/>
      <c r="N3" s="11" t="s">
        <v>7</v>
      </c>
      <c r="O3" s="15"/>
    </row>
    <row r="4" spans="1:28" ht="15" customHeight="1" x14ac:dyDescent="0.25">
      <c r="A4" s="16" t="s">
        <v>8</v>
      </c>
      <c r="B4" s="17"/>
      <c r="C4" s="18"/>
      <c r="D4" s="19" t="s">
        <v>9</v>
      </c>
      <c r="E4" s="20"/>
      <c r="F4" s="18"/>
      <c r="L4" s="16" t="s">
        <v>8</v>
      </c>
      <c r="M4" s="21"/>
      <c r="N4" s="19" t="s">
        <v>9</v>
      </c>
      <c r="O4" s="21"/>
    </row>
    <row r="5" spans="1:28" ht="16.5" customHeight="1" x14ac:dyDescent="0.25">
      <c r="A5" s="22" t="s">
        <v>10</v>
      </c>
      <c r="B5" s="23">
        <f>SUM('[1]ESF b'!$D$12:$D$18)</f>
        <v>715996944.66000009</v>
      </c>
      <c r="C5" s="24">
        <v>650970769.70000005</v>
      </c>
      <c r="D5" s="25" t="s">
        <v>11</v>
      </c>
      <c r="E5" s="23">
        <f>SUM('[1]ESF b'!$D$59:$D$66)</f>
        <v>44883290.539999999</v>
      </c>
      <c r="F5" s="24">
        <v>40279621.310000002</v>
      </c>
      <c r="I5" s="26">
        <f>+$C$5-[2]EAA!$B$5</f>
        <v>0</v>
      </c>
      <c r="J5" s="26">
        <f>+$B$5-[2]EAA!$E$5</f>
        <v>0</v>
      </c>
      <c r="K5" s="27" t="s">
        <v>12</v>
      </c>
      <c r="L5" s="22" t="s">
        <v>10</v>
      </c>
      <c r="M5" s="24">
        <v>870743262.63</v>
      </c>
      <c r="N5" s="25" t="s">
        <v>11</v>
      </c>
      <c r="O5" s="24">
        <v>7843988.7300000004</v>
      </c>
      <c r="S5" s="28">
        <f>IF(B5&lt;C5,C5-B5,0)</f>
        <v>0</v>
      </c>
      <c r="T5" s="28">
        <f>IF(C5&lt;B5,B5-C5,0)</f>
        <v>65026174.960000038</v>
      </c>
      <c r="U5" s="28">
        <f>IF(E5&gt;F5,E5-F5,0)</f>
        <v>4603669.2299999967</v>
      </c>
      <c r="V5" s="28">
        <f>IF(F5&gt;E5,F5-E5,0)</f>
        <v>0</v>
      </c>
      <c r="X5" s="28">
        <f t="shared" ref="X5:X11" si="0">IF(C5&lt;M5,M5-C5,0)</f>
        <v>219772492.92999995</v>
      </c>
      <c r="Y5" s="28">
        <f t="shared" ref="Y5:Y11" si="1">IF(M5&lt;C5,C5-M5,0)</f>
        <v>0</v>
      </c>
      <c r="Z5" s="28">
        <f t="shared" ref="Z5:Z12" si="2">IF(F5&gt;O5,F5-O5,0)</f>
        <v>32435632.580000002</v>
      </c>
      <c r="AA5" s="28">
        <f t="shared" ref="AA5:AA12" si="3">IF(O5&gt;F5,O5-F5,0)</f>
        <v>0</v>
      </c>
    </row>
    <row r="6" spans="1:28" ht="17.25" customHeight="1" x14ac:dyDescent="0.25">
      <c r="A6" s="29" t="s">
        <v>13</v>
      </c>
      <c r="B6" s="30">
        <f>SUM('[1]ESF b'!$D$19:$D$22)</f>
        <v>2200991.02</v>
      </c>
      <c r="C6" s="23">
        <v>1576205.4600000002</v>
      </c>
      <c r="D6" s="29" t="s">
        <v>14</v>
      </c>
      <c r="E6" s="23">
        <f>'[1]ESF b'!$D$68</f>
        <v>18243269.420000002</v>
      </c>
      <c r="F6" s="23">
        <v>19719245.600000001</v>
      </c>
      <c r="I6" s="26">
        <f>+$C$6-[2]EAA!$B$6</f>
        <v>0</v>
      </c>
      <c r="J6" s="26">
        <f>+$B$6-[2]EAA!$E$6</f>
        <v>0</v>
      </c>
      <c r="K6" s="27" t="s">
        <v>12</v>
      </c>
      <c r="L6" s="29" t="s">
        <v>13</v>
      </c>
      <c r="M6" s="23">
        <v>612829342.36000001</v>
      </c>
      <c r="N6" s="29" t="s">
        <v>14</v>
      </c>
      <c r="O6" s="23">
        <v>4874179.13</v>
      </c>
      <c r="S6" s="28">
        <f t="shared" ref="S6:S11" si="4">IF(B6&lt;C6,C6-B6,0)</f>
        <v>0</v>
      </c>
      <c r="T6" s="28">
        <f t="shared" ref="T6:T11" si="5">IF(C6&lt;B6,B6-C6,0)</f>
        <v>624785.55999999982</v>
      </c>
      <c r="U6" s="28">
        <f t="shared" ref="U6:U10" si="6">IF(E6&gt;F6,E6-F6,0)</f>
        <v>0</v>
      </c>
      <c r="V6" s="28">
        <f t="shared" ref="V6:V12" si="7">IF(F6&gt;E6,F6-E6,0)</f>
        <v>1475976.1799999997</v>
      </c>
      <c r="X6" s="28">
        <f t="shared" si="0"/>
        <v>611253136.89999998</v>
      </c>
      <c r="Y6" s="28">
        <f t="shared" si="1"/>
        <v>0</v>
      </c>
      <c r="Z6" s="28">
        <f t="shared" si="2"/>
        <v>14845066.470000003</v>
      </c>
      <c r="AA6" s="28">
        <f t="shared" si="3"/>
        <v>0</v>
      </c>
    </row>
    <row r="7" spans="1:28" ht="16.5" customHeight="1" x14ac:dyDescent="0.25">
      <c r="A7" s="31" t="s">
        <v>15</v>
      </c>
      <c r="B7" s="30">
        <f>'[1]ESF b'!$D$25</f>
        <v>7821.13</v>
      </c>
      <c r="C7" s="23">
        <v>7821.13</v>
      </c>
      <c r="D7" s="31" t="s">
        <v>16</v>
      </c>
      <c r="E7" s="32">
        <v>0</v>
      </c>
      <c r="F7" s="32">
        <v>0</v>
      </c>
      <c r="I7" s="26">
        <f>+$C$7-[2]EAA!$B$7</f>
        <v>0</v>
      </c>
      <c r="J7" s="26">
        <f>+$B$7-[2]EAA!$E$7</f>
        <v>0</v>
      </c>
      <c r="K7" s="27" t="s">
        <v>12</v>
      </c>
      <c r="L7" s="31" t="s">
        <v>15</v>
      </c>
      <c r="M7" s="23">
        <v>10728.33</v>
      </c>
      <c r="N7" s="31" t="s">
        <v>16</v>
      </c>
      <c r="O7" s="32">
        <v>0</v>
      </c>
      <c r="S7" s="28">
        <f t="shared" si="4"/>
        <v>0</v>
      </c>
      <c r="T7" s="28">
        <f t="shared" si="5"/>
        <v>0</v>
      </c>
      <c r="U7" s="28">
        <f t="shared" si="6"/>
        <v>0</v>
      </c>
      <c r="V7" s="28">
        <f t="shared" si="7"/>
        <v>0</v>
      </c>
      <c r="X7" s="28">
        <f t="shared" si="0"/>
        <v>2907.2</v>
      </c>
      <c r="Y7" s="28">
        <f t="shared" si="1"/>
        <v>0</v>
      </c>
      <c r="Z7" s="28">
        <f t="shared" si="2"/>
        <v>0</v>
      </c>
      <c r="AA7" s="28">
        <f t="shared" si="3"/>
        <v>0</v>
      </c>
    </row>
    <row r="8" spans="1:28" ht="17.25" customHeight="1" x14ac:dyDescent="0.25">
      <c r="A8" s="22" t="s">
        <v>17</v>
      </c>
      <c r="B8" s="33">
        <v>0</v>
      </c>
      <c r="C8" s="34">
        <v>0</v>
      </c>
      <c r="D8" s="29" t="s">
        <v>18</v>
      </c>
      <c r="E8" s="32">
        <v>0</v>
      </c>
      <c r="F8" s="32">
        <v>0</v>
      </c>
      <c r="I8" s="26">
        <f>+$C$8-[2]EAA!$B$8</f>
        <v>0</v>
      </c>
      <c r="J8" s="26">
        <f>+$B$8-[2]EAA!$E$8</f>
        <v>0</v>
      </c>
      <c r="K8" s="27" t="s">
        <v>12</v>
      </c>
      <c r="L8" s="22" t="s">
        <v>17</v>
      </c>
      <c r="M8" s="34">
        <v>0</v>
      </c>
      <c r="N8" s="29" t="s">
        <v>18</v>
      </c>
      <c r="O8" s="32">
        <v>0</v>
      </c>
      <c r="S8" s="28">
        <f t="shared" si="4"/>
        <v>0</v>
      </c>
      <c r="T8" s="28">
        <f t="shared" si="5"/>
        <v>0</v>
      </c>
      <c r="U8" s="28">
        <f t="shared" si="6"/>
        <v>0</v>
      </c>
      <c r="V8" s="28">
        <f t="shared" si="7"/>
        <v>0</v>
      </c>
      <c r="X8" s="28">
        <f t="shared" si="0"/>
        <v>0</v>
      </c>
      <c r="Y8" s="28">
        <f t="shared" si="1"/>
        <v>0</v>
      </c>
      <c r="Z8" s="28">
        <f t="shared" si="2"/>
        <v>0</v>
      </c>
      <c r="AA8" s="28">
        <f t="shared" si="3"/>
        <v>0</v>
      </c>
    </row>
    <row r="9" spans="1:28" ht="16.5" customHeight="1" x14ac:dyDescent="0.25">
      <c r="A9" s="29" t="s">
        <v>19</v>
      </c>
      <c r="B9" s="34">
        <v>0</v>
      </c>
      <c r="C9" s="33">
        <v>0</v>
      </c>
      <c r="D9" s="29" t="s">
        <v>20</v>
      </c>
      <c r="E9" s="34">
        <v>0</v>
      </c>
      <c r="F9" s="32">
        <v>0</v>
      </c>
      <c r="I9" s="26">
        <f>+$C$9-[2]EAA!$B$9</f>
        <v>0</v>
      </c>
      <c r="J9" s="26">
        <f>+$B$9-[2]EAA!$E$9</f>
        <v>0</v>
      </c>
      <c r="K9" s="27" t="s">
        <v>12</v>
      </c>
      <c r="L9" s="29" t="s">
        <v>19</v>
      </c>
      <c r="M9" s="33">
        <v>0</v>
      </c>
      <c r="N9" s="29" t="s">
        <v>20</v>
      </c>
      <c r="O9" s="32">
        <v>0</v>
      </c>
      <c r="S9" s="28">
        <f t="shared" si="4"/>
        <v>0</v>
      </c>
      <c r="T9" s="28">
        <f t="shared" si="5"/>
        <v>0</v>
      </c>
      <c r="U9" s="28">
        <f t="shared" si="6"/>
        <v>0</v>
      </c>
      <c r="V9" s="28">
        <f t="shared" si="7"/>
        <v>0</v>
      </c>
      <c r="X9" s="28">
        <f t="shared" si="0"/>
        <v>0</v>
      </c>
      <c r="Y9" s="28">
        <f t="shared" si="1"/>
        <v>0</v>
      </c>
      <c r="Z9" s="28">
        <f t="shared" si="2"/>
        <v>0</v>
      </c>
      <c r="AA9" s="28">
        <f t="shared" si="3"/>
        <v>0</v>
      </c>
    </row>
    <row r="10" spans="1:28" ht="28.5" customHeight="1" x14ac:dyDescent="0.25">
      <c r="A10" s="22" t="s">
        <v>21</v>
      </c>
      <c r="B10" s="33">
        <v>0</v>
      </c>
      <c r="C10" s="34">
        <v>0</v>
      </c>
      <c r="D10" s="29" t="s">
        <v>22</v>
      </c>
      <c r="E10" s="24">
        <f>'[1]ESF b'!$D$74</f>
        <v>99377288.419999987</v>
      </c>
      <c r="F10" s="23">
        <v>102831139.80999997</v>
      </c>
      <c r="I10" s="26">
        <f>+$C$10-[2]EAA!$B$10</f>
        <v>0</v>
      </c>
      <c r="J10" s="26">
        <f>+$B$10-[2]EAA!$E$10</f>
        <v>0</v>
      </c>
      <c r="K10" s="27" t="s">
        <v>12</v>
      </c>
      <c r="L10" s="22" t="s">
        <v>21</v>
      </c>
      <c r="M10" s="34">
        <v>0</v>
      </c>
      <c r="N10" s="29" t="s">
        <v>22</v>
      </c>
      <c r="O10" s="23">
        <v>1184524714.27</v>
      </c>
      <c r="S10" s="28">
        <f t="shared" si="4"/>
        <v>0</v>
      </c>
      <c r="T10" s="28">
        <f t="shared" si="5"/>
        <v>0</v>
      </c>
      <c r="U10" s="28">
        <f t="shared" si="6"/>
        <v>0</v>
      </c>
      <c r="V10" s="28">
        <f t="shared" si="7"/>
        <v>3453851.3899999857</v>
      </c>
      <c r="X10" s="28">
        <f t="shared" si="0"/>
        <v>0</v>
      </c>
      <c r="Y10" s="28">
        <f t="shared" si="1"/>
        <v>0</v>
      </c>
      <c r="Z10" s="28">
        <f t="shared" si="2"/>
        <v>0</v>
      </c>
      <c r="AA10" s="28">
        <f t="shared" si="3"/>
        <v>1081693574.46</v>
      </c>
    </row>
    <row r="11" spans="1:28" ht="15.75" customHeight="1" x14ac:dyDescent="0.25">
      <c r="A11" s="29" t="s">
        <v>23</v>
      </c>
      <c r="B11" s="30">
        <f>'[1]ESF b'!$D$29</f>
        <v>15489933.220000001</v>
      </c>
      <c r="C11" s="30">
        <v>15489933.220000001</v>
      </c>
      <c r="D11" s="29" t="s">
        <v>24</v>
      </c>
      <c r="E11" s="34">
        <v>0</v>
      </c>
      <c r="F11" s="34">
        <v>0</v>
      </c>
      <c r="I11" s="26">
        <f>+$C$11-[2]EAA!$B$11</f>
        <v>0</v>
      </c>
      <c r="J11" s="26">
        <f>+$B$11-[2]EAA!$E$11</f>
        <v>0</v>
      </c>
      <c r="K11" s="27" t="s">
        <v>12</v>
      </c>
      <c r="L11" s="29" t="s">
        <v>23</v>
      </c>
      <c r="M11" s="30">
        <v>10973770.449999999</v>
      </c>
      <c r="N11" s="29" t="s">
        <v>24</v>
      </c>
      <c r="O11" s="34">
        <v>0</v>
      </c>
      <c r="S11" s="28">
        <f t="shared" si="4"/>
        <v>0</v>
      </c>
      <c r="T11" s="28">
        <f t="shared" si="5"/>
        <v>0</v>
      </c>
      <c r="U11" s="28">
        <f>IF(E11&gt;F11,E11-F11,0)</f>
        <v>0</v>
      </c>
      <c r="V11" s="28">
        <f t="shared" si="7"/>
        <v>0</v>
      </c>
      <c r="X11" s="28">
        <f t="shared" si="0"/>
        <v>0</v>
      </c>
      <c r="Y11" s="28">
        <f t="shared" si="1"/>
        <v>4516162.7700000014</v>
      </c>
      <c r="Z11" s="28">
        <f t="shared" si="2"/>
        <v>0</v>
      </c>
      <c r="AA11" s="28">
        <f t="shared" si="3"/>
        <v>0</v>
      </c>
    </row>
    <row r="12" spans="1:28" ht="15.75" customHeight="1" x14ac:dyDescent="0.25">
      <c r="A12" s="35"/>
      <c r="B12" s="36"/>
      <c r="C12" s="37"/>
      <c r="D12" s="29" t="s">
        <v>25</v>
      </c>
      <c r="E12" s="33">
        <v>0</v>
      </c>
      <c r="F12" s="34">
        <v>0</v>
      </c>
      <c r="L12" s="35"/>
      <c r="M12" s="38"/>
      <c r="N12" s="29" t="s">
        <v>25</v>
      </c>
      <c r="O12" s="34">
        <v>0</v>
      </c>
      <c r="R12" s="39"/>
      <c r="S12" s="40"/>
      <c r="T12" s="41"/>
      <c r="U12" s="42">
        <f>IF(E12&gt;F12,E12-F12,0)</f>
        <v>0</v>
      </c>
      <c r="V12" s="42">
        <f t="shared" si="7"/>
        <v>0</v>
      </c>
      <c r="X12" s="43"/>
      <c r="Y12" s="41"/>
      <c r="Z12" s="28">
        <f t="shared" si="2"/>
        <v>0</v>
      </c>
      <c r="AA12" s="28">
        <f t="shared" si="3"/>
        <v>0</v>
      </c>
    </row>
    <row r="13" spans="1:28" ht="15.75" customHeight="1" x14ac:dyDescent="0.25">
      <c r="A13" s="44" t="s">
        <v>26</v>
      </c>
      <c r="B13" s="45">
        <f>SUM(B5:B11)</f>
        <v>733695690.03000009</v>
      </c>
      <c r="C13" s="45">
        <f>SUM(C5:C11)</f>
        <v>668044729.51000011</v>
      </c>
      <c r="D13" s="35"/>
      <c r="E13" s="46"/>
      <c r="F13" s="47"/>
      <c r="L13" s="44" t="s">
        <v>26</v>
      </c>
      <c r="M13" s="48">
        <f>SUM(M5:M11)</f>
        <v>1494557103.77</v>
      </c>
      <c r="N13" s="35"/>
      <c r="O13" s="49"/>
      <c r="S13" s="48">
        <f>SUM(S5:S11)</f>
        <v>0</v>
      </c>
      <c r="T13" s="48">
        <f>SUM(T5:T11)</f>
        <v>65650960.520000041</v>
      </c>
      <c r="V13" s="43"/>
      <c r="W13" s="50"/>
      <c r="X13" s="48">
        <f>SUM(X5:X11)</f>
        <v>831028537.02999997</v>
      </c>
      <c r="Y13" s="48">
        <f>SUM(Y5:Y11)</f>
        <v>4516162.7700000014</v>
      </c>
      <c r="Z13" s="43"/>
      <c r="AA13" s="43"/>
      <c r="AB13" s="51"/>
    </row>
    <row r="14" spans="1:28" ht="15.75" customHeight="1" x14ac:dyDescent="0.25">
      <c r="A14" s="52"/>
      <c r="B14" s="12"/>
      <c r="C14" s="12"/>
      <c r="D14" s="44" t="s">
        <v>27</v>
      </c>
      <c r="E14" s="53">
        <f>SUM(E5:E12)</f>
        <v>162503848.38</v>
      </c>
      <c r="F14" s="53">
        <f>SUM(F5:F12)</f>
        <v>162830006.71999997</v>
      </c>
      <c r="L14" s="52"/>
      <c r="M14" s="15"/>
      <c r="N14" s="44" t="s">
        <v>27</v>
      </c>
      <c r="O14" s="54">
        <f>SUM(O5:O12)</f>
        <v>1197242882.1299999</v>
      </c>
      <c r="U14" s="54">
        <f>SUM(U5:U12)</f>
        <v>4603669.2299999967</v>
      </c>
      <c r="V14" s="54">
        <f>SUM(V5:V12)</f>
        <v>4929827.5699999854</v>
      </c>
      <c r="Z14" s="54">
        <f>SUM(Z5:Z12)</f>
        <v>47280699.050000004</v>
      </c>
      <c r="AA14" s="54">
        <f>SUM(AA5:AA12)</f>
        <v>1081693574.46</v>
      </c>
    </row>
    <row r="15" spans="1:28" ht="16.5" customHeight="1" x14ac:dyDescent="0.25">
      <c r="A15" s="19" t="s">
        <v>28</v>
      </c>
      <c r="B15" s="20"/>
      <c r="C15" s="20"/>
      <c r="D15" s="52"/>
      <c r="E15" s="12"/>
      <c r="F15" s="55"/>
      <c r="L15" s="19" t="s">
        <v>28</v>
      </c>
      <c r="M15" s="56"/>
      <c r="N15" s="52"/>
      <c r="O15" s="57"/>
    </row>
    <row r="16" spans="1:28" ht="16.5" customHeight="1" x14ac:dyDescent="0.25">
      <c r="A16" s="29" t="s">
        <v>29</v>
      </c>
      <c r="B16" s="34">
        <v>0</v>
      </c>
      <c r="C16" s="32">
        <v>0</v>
      </c>
      <c r="D16" s="16" t="s">
        <v>30</v>
      </c>
      <c r="E16" s="20"/>
      <c r="F16" s="20"/>
      <c r="I16" s="26">
        <f>+$C$16-[2]EAA!$B$13</f>
        <v>0</v>
      </c>
      <c r="J16" s="26">
        <f>+$B$16-[2]EAA!$E$13</f>
        <v>0</v>
      </c>
      <c r="K16" s="27" t="s">
        <v>12</v>
      </c>
      <c r="L16" s="29" t="s">
        <v>29</v>
      </c>
      <c r="M16" s="32">
        <v>0</v>
      </c>
      <c r="N16" s="16" t="s">
        <v>30</v>
      </c>
      <c r="O16" s="56"/>
      <c r="S16" s="28">
        <f t="shared" ref="S16:S24" si="8">IF(B16&lt;C16,C16-B16,0)</f>
        <v>0</v>
      </c>
      <c r="T16" s="28">
        <f t="shared" ref="T16:T24" si="9">IF(C16&lt;B16,B16-C16,0)</f>
        <v>0</v>
      </c>
      <c r="U16" s="58"/>
      <c r="V16" s="58"/>
      <c r="W16" s="50"/>
      <c r="X16" s="28">
        <f t="shared" ref="X16:X24" si="10">IF(C16&lt;M16,M16-C16,0)</f>
        <v>0</v>
      </c>
      <c r="Y16" s="28">
        <f t="shared" ref="Y16:Y24" si="11">IF(M16&lt;C16,C16-M16,0)</f>
        <v>0</v>
      </c>
      <c r="Z16" s="58"/>
      <c r="AA16" s="58"/>
      <c r="AB16" s="51"/>
    </row>
    <row r="17" spans="1:28" ht="29.25" customHeight="1" x14ac:dyDescent="0.25">
      <c r="A17" s="29" t="s">
        <v>31</v>
      </c>
      <c r="B17" s="59">
        <f>'[1]ESF b'!$D$36</f>
        <v>953364627.38</v>
      </c>
      <c r="C17" s="30">
        <v>1051193378.85</v>
      </c>
      <c r="D17" s="29" t="s">
        <v>32</v>
      </c>
      <c r="E17" s="32">
        <v>0</v>
      </c>
      <c r="F17" s="32">
        <v>0</v>
      </c>
      <c r="I17" s="26">
        <f>+$C$17-[2]EAA!$B$14</f>
        <v>0</v>
      </c>
      <c r="J17" s="26">
        <f>+$B$17-[2]EAA!$E$14</f>
        <v>0</v>
      </c>
      <c r="K17" s="27" t="s">
        <v>12</v>
      </c>
      <c r="L17" s="29" t="s">
        <v>31</v>
      </c>
      <c r="M17" s="30">
        <v>1112893320.6099999</v>
      </c>
      <c r="N17" s="29" t="s">
        <v>32</v>
      </c>
      <c r="O17" s="32">
        <v>0</v>
      </c>
      <c r="S17" s="28">
        <f t="shared" si="8"/>
        <v>97828751.470000029</v>
      </c>
      <c r="T17" s="28">
        <f t="shared" si="9"/>
        <v>0</v>
      </c>
      <c r="U17" s="28">
        <f t="shared" ref="U17:U22" si="12">IF(E17&gt;F17,E17-F17,0)</f>
        <v>0</v>
      </c>
      <c r="V17" s="28">
        <f t="shared" ref="V17:V22" si="13">IF(F17&gt;E17,F17-E17,0)</f>
        <v>0</v>
      </c>
      <c r="X17" s="28">
        <f t="shared" si="10"/>
        <v>61699941.759999871</v>
      </c>
      <c r="Y17" s="28">
        <f t="shared" si="11"/>
        <v>0</v>
      </c>
      <c r="Z17" s="28">
        <f t="shared" ref="Z17:Z22" si="14">IF(F17&gt;O17,F17-O17,0)</f>
        <v>0</v>
      </c>
      <c r="AA17" s="28">
        <f t="shared" ref="AA17:AA22" si="15">IF(O17&gt;F17,O17-F17,0)</f>
        <v>0</v>
      </c>
    </row>
    <row r="18" spans="1:28" ht="30" customHeight="1" x14ac:dyDescent="0.25">
      <c r="A18" s="29" t="s">
        <v>33</v>
      </c>
      <c r="B18" s="33">
        <v>0</v>
      </c>
      <c r="C18" s="33">
        <v>0</v>
      </c>
      <c r="D18" s="29" t="s">
        <v>34</v>
      </c>
      <c r="E18" s="32">
        <v>0</v>
      </c>
      <c r="F18" s="32">
        <v>0</v>
      </c>
      <c r="I18" s="26">
        <f>+$C$18-[2]EAA!$B$15</f>
        <v>0</v>
      </c>
      <c r="J18" s="26">
        <f>+$B$18-[2]EAA!$E$15</f>
        <v>0</v>
      </c>
      <c r="K18" s="27" t="s">
        <v>12</v>
      </c>
      <c r="L18" s="29" t="s">
        <v>33</v>
      </c>
      <c r="M18" s="33">
        <v>0</v>
      </c>
      <c r="N18" s="29" t="s">
        <v>34</v>
      </c>
      <c r="O18" s="32">
        <v>0</v>
      </c>
      <c r="S18" s="28">
        <f t="shared" si="8"/>
        <v>0</v>
      </c>
      <c r="T18" s="28">
        <f t="shared" si="9"/>
        <v>0</v>
      </c>
      <c r="U18" s="28">
        <f t="shared" si="12"/>
        <v>0</v>
      </c>
      <c r="V18" s="28">
        <f t="shared" si="13"/>
        <v>0</v>
      </c>
      <c r="X18" s="28">
        <f t="shared" si="10"/>
        <v>0</v>
      </c>
      <c r="Y18" s="28">
        <f t="shared" si="11"/>
        <v>0</v>
      </c>
      <c r="Z18" s="28">
        <f t="shared" si="14"/>
        <v>0</v>
      </c>
      <c r="AA18" s="28">
        <f t="shared" si="15"/>
        <v>0</v>
      </c>
    </row>
    <row r="19" spans="1:28" ht="19.5" customHeight="1" x14ac:dyDescent="0.25">
      <c r="A19" s="29" t="s">
        <v>35</v>
      </c>
      <c r="B19" s="30">
        <f>SUM('[1]ESF b'!$D$38:$D$42)</f>
        <v>4056513</v>
      </c>
      <c r="C19" s="23">
        <v>4516948.38</v>
      </c>
      <c r="D19" s="29" t="s">
        <v>36</v>
      </c>
      <c r="E19" s="32">
        <v>0</v>
      </c>
      <c r="F19" s="34">
        <v>0</v>
      </c>
      <c r="I19" s="26">
        <f>+$C$19-[2]EAA!$B$16</f>
        <v>0</v>
      </c>
      <c r="J19" s="26">
        <f>+$B$19-[2]EAA!$E$16</f>
        <v>0</v>
      </c>
      <c r="K19" s="27" t="s">
        <v>12</v>
      </c>
      <c r="L19" s="29" t="s">
        <v>35</v>
      </c>
      <c r="M19" s="23">
        <v>3363304.3</v>
      </c>
      <c r="N19" s="29" t="s">
        <v>36</v>
      </c>
      <c r="O19" s="34">
        <v>0</v>
      </c>
      <c r="S19" s="28">
        <f t="shared" si="8"/>
        <v>460435.37999999989</v>
      </c>
      <c r="T19" s="28">
        <f t="shared" si="9"/>
        <v>0</v>
      </c>
      <c r="U19" s="28">
        <f t="shared" si="12"/>
        <v>0</v>
      </c>
      <c r="V19" s="28">
        <f t="shared" si="13"/>
        <v>0</v>
      </c>
      <c r="X19" s="28">
        <f t="shared" si="10"/>
        <v>0</v>
      </c>
      <c r="Y19" s="28">
        <f t="shared" si="11"/>
        <v>1153644.08</v>
      </c>
      <c r="Z19" s="28">
        <f t="shared" si="14"/>
        <v>0</v>
      </c>
      <c r="AA19" s="28">
        <f t="shared" si="15"/>
        <v>0</v>
      </c>
    </row>
    <row r="20" spans="1:28" ht="21" customHeight="1" x14ac:dyDescent="0.25">
      <c r="A20" s="22" t="s">
        <v>37</v>
      </c>
      <c r="B20" s="34">
        <v>0</v>
      </c>
      <c r="C20" s="32">
        <v>0</v>
      </c>
      <c r="D20" s="29" t="s">
        <v>38</v>
      </c>
      <c r="E20" s="34">
        <v>0</v>
      </c>
      <c r="F20" s="33">
        <v>0</v>
      </c>
      <c r="I20" s="26">
        <f>+$C$20-[2]EAA!$B$17</f>
        <v>0</v>
      </c>
      <c r="J20" s="26">
        <f>+$B$20-[2]EAA!$E$17</f>
        <v>0</v>
      </c>
      <c r="K20" s="27" t="s">
        <v>12</v>
      </c>
      <c r="L20" s="22" t="s">
        <v>37</v>
      </c>
      <c r="M20" s="32">
        <v>0</v>
      </c>
      <c r="N20" s="29" t="s">
        <v>38</v>
      </c>
      <c r="O20" s="33">
        <v>0</v>
      </c>
      <c r="S20" s="28">
        <f t="shared" si="8"/>
        <v>0</v>
      </c>
      <c r="T20" s="28">
        <f t="shared" si="9"/>
        <v>0</v>
      </c>
      <c r="U20" s="28">
        <f t="shared" si="12"/>
        <v>0</v>
      </c>
      <c r="V20" s="28">
        <f t="shared" si="13"/>
        <v>0</v>
      </c>
      <c r="X20" s="28">
        <f t="shared" si="10"/>
        <v>0</v>
      </c>
      <c r="Y20" s="28">
        <f t="shared" si="11"/>
        <v>0</v>
      </c>
      <c r="Z20" s="28">
        <f t="shared" si="14"/>
        <v>0</v>
      </c>
      <c r="AA20" s="28">
        <f t="shared" si="15"/>
        <v>0</v>
      </c>
    </row>
    <row r="21" spans="1:28" ht="32.25" customHeight="1" x14ac:dyDescent="0.25">
      <c r="A21" s="29" t="s">
        <v>39</v>
      </c>
      <c r="B21" s="30">
        <f>'[1]ESF b'!$D$44</f>
        <v>-2796345.81</v>
      </c>
      <c r="C21" s="23">
        <v>-2865794.98</v>
      </c>
      <c r="D21" s="29" t="s">
        <v>40</v>
      </c>
      <c r="E21" s="30">
        <f>'[1]ESF b'!$D$83</f>
        <v>846872011.91000009</v>
      </c>
      <c r="F21" s="30">
        <v>877120106.50999987</v>
      </c>
      <c r="I21" s="26">
        <f>+$C$21-[2]EAA!$B$18</f>
        <v>0</v>
      </c>
      <c r="J21" s="26">
        <f>+$B$21-[2]EAA!$E$18</f>
        <v>0</v>
      </c>
      <c r="K21" s="27" t="s">
        <v>12</v>
      </c>
      <c r="L21" s="29" t="s">
        <v>39</v>
      </c>
      <c r="M21" s="23">
        <v>-2266883.09</v>
      </c>
      <c r="N21" s="29" t="s">
        <v>40</v>
      </c>
      <c r="O21" s="30">
        <v>898680774.14999998</v>
      </c>
      <c r="S21" s="28">
        <f t="shared" si="8"/>
        <v>0</v>
      </c>
      <c r="T21" s="28">
        <f t="shared" si="9"/>
        <v>69449.169999999925</v>
      </c>
      <c r="U21" s="28">
        <f t="shared" si="12"/>
        <v>0</v>
      </c>
      <c r="V21" s="28">
        <f t="shared" si="13"/>
        <v>30248094.599999785</v>
      </c>
      <c r="X21" s="28">
        <f t="shared" si="10"/>
        <v>598911.89000000013</v>
      </c>
      <c r="Y21" s="28">
        <f t="shared" si="11"/>
        <v>0</v>
      </c>
      <c r="Z21" s="28">
        <f t="shared" si="14"/>
        <v>0</v>
      </c>
      <c r="AA21" s="28">
        <f t="shared" si="15"/>
        <v>21560667.640000105</v>
      </c>
    </row>
    <row r="22" spans="1:28" ht="18.75" customHeight="1" x14ac:dyDescent="0.25">
      <c r="A22" s="22" t="s">
        <v>41</v>
      </c>
      <c r="B22" s="34">
        <v>0</v>
      </c>
      <c r="C22" s="32">
        <v>0</v>
      </c>
      <c r="D22" s="22" t="s">
        <v>42</v>
      </c>
      <c r="E22" s="30">
        <f>'[1]ESF b'!$D$86</f>
        <v>2626770.2999999998</v>
      </c>
      <c r="F22" s="30">
        <v>11755668.310000001</v>
      </c>
      <c r="I22" s="26">
        <f>+$C$22-[2]EAA!$B$19</f>
        <v>0</v>
      </c>
      <c r="J22" s="26">
        <f>+$B$22-[2]EAA!$E$19</f>
        <v>0</v>
      </c>
      <c r="K22" s="27" t="s">
        <v>12</v>
      </c>
      <c r="L22" s="22" t="s">
        <v>41</v>
      </c>
      <c r="M22" s="32">
        <v>0</v>
      </c>
      <c r="N22" s="22" t="s">
        <v>42</v>
      </c>
      <c r="O22" s="30">
        <v>6641984.4100000001</v>
      </c>
      <c r="S22" s="28">
        <f t="shared" si="8"/>
        <v>0</v>
      </c>
      <c r="T22" s="28">
        <f t="shared" si="9"/>
        <v>0</v>
      </c>
      <c r="U22" s="42">
        <f t="shared" si="12"/>
        <v>0</v>
      </c>
      <c r="V22" s="42">
        <f t="shared" si="13"/>
        <v>9128898.0100000016</v>
      </c>
      <c r="X22" s="28">
        <f t="shared" si="10"/>
        <v>0</v>
      </c>
      <c r="Y22" s="28">
        <f t="shared" si="11"/>
        <v>0</v>
      </c>
      <c r="Z22" s="28">
        <f t="shared" si="14"/>
        <v>5113683.9000000004</v>
      </c>
      <c r="AA22" s="28">
        <f t="shared" si="15"/>
        <v>0</v>
      </c>
    </row>
    <row r="23" spans="1:28" ht="29.25" customHeight="1" x14ac:dyDescent="0.25">
      <c r="A23" s="29" t="s">
        <v>43</v>
      </c>
      <c r="B23" s="30">
        <f>'[1]ESF b'!$D$47</f>
        <v>-223262565.18000001</v>
      </c>
      <c r="C23" s="30">
        <v>-224371372.15000001</v>
      </c>
      <c r="D23" s="60"/>
      <c r="E23" s="36"/>
      <c r="F23" s="47"/>
      <c r="I23" s="26">
        <f>+$C$23-[2]EAA!$B$20</f>
        <v>0</v>
      </c>
      <c r="J23" s="26">
        <f>+$B$23-[2]EAA!$E$20</f>
        <v>0</v>
      </c>
      <c r="K23" s="27" t="s">
        <v>12</v>
      </c>
      <c r="L23" s="29" t="s">
        <v>43</v>
      </c>
      <c r="M23" s="30">
        <v>-183853227.09</v>
      </c>
      <c r="N23" s="60"/>
      <c r="O23" s="49"/>
      <c r="S23" s="28">
        <f t="shared" si="8"/>
        <v>0</v>
      </c>
      <c r="T23" s="28">
        <f t="shared" si="9"/>
        <v>1108806.9699999988</v>
      </c>
      <c r="V23" s="43"/>
      <c r="W23" s="50"/>
      <c r="X23" s="28">
        <f t="shared" si="10"/>
        <v>40518145.060000002</v>
      </c>
      <c r="Y23" s="28">
        <f t="shared" si="11"/>
        <v>0</v>
      </c>
      <c r="Z23" s="43"/>
      <c r="AA23" s="43"/>
      <c r="AB23" s="51"/>
    </row>
    <row r="24" spans="1:28" ht="19.5" customHeight="1" x14ac:dyDescent="0.25">
      <c r="A24" s="22" t="s">
        <v>44</v>
      </c>
      <c r="B24" s="33">
        <v>0</v>
      </c>
      <c r="C24" s="33">
        <v>0</v>
      </c>
      <c r="D24" s="61" t="s">
        <v>45</v>
      </c>
      <c r="E24" s="45">
        <f>SUM(E17:E22)</f>
        <v>849498782.21000004</v>
      </c>
      <c r="F24" s="45">
        <f>SUM(F17:F22)</f>
        <v>888875774.81999981</v>
      </c>
      <c r="I24" s="26">
        <f>+$C$24-[2]EAA!$B$21</f>
        <v>0</v>
      </c>
      <c r="J24" s="26">
        <f>+$B$24-[2]EAA!$E$21</f>
        <v>0</v>
      </c>
      <c r="K24" s="27" t="s">
        <v>12</v>
      </c>
      <c r="L24" s="22" t="s">
        <v>44</v>
      </c>
      <c r="M24" s="33">
        <v>0</v>
      </c>
      <c r="N24" s="61" t="s">
        <v>45</v>
      </c>
      <c r="O24" s="48">
        <f>SUM(O17:O22)</f>
        <v>905322758.55999994</v>
      </c>
      <c r="S24" s="28">
        <f t="shared" si="8"/>
        <v>0</v>
      </c>
      <c r="T24" s="28">
        <f t="shared" si="9"/>
        <v>0</v>
      </c>
      <c r="U24" s="48">
        <f>SUM(U17:U22)</f>
        <v>0</v>
      </c>
      <c r="V24" s="48">
        <f>SUM(V17:V22)</f>
        <v>39376992.609999791</v>
      </c>
      <c r="X24" s="28">
        <f t="shared" si="10"/>
        <v>0</v>
      </c>
      <c r="Y24" s="42">
        <f t="shared" si="11"/>
        <v>0</v>
      </c>
      <c r="Z24" s="48">
        <f>SUM(Z17:Z22)</f>
        <v>5113683.9000000004</v>
      </c>
      <c r="AA24" s="48">
        <f>SUM(AA17:AA22)</f>
        <v>21560667.640000105</v>
      </c>
    </row>
    <row r="25" spans="1:28" s="13" customFormat="1" x14ac:dyDescent="0.25">
      <c r="A25" s="60"/>
      <c r="B25" s="36"/>
      <c r="C25" s="36"/>
      <c r="D25" s="62"/>
      <c r="E25" s="63"/>
      <c r="F25" s="64"/>
      <c r="L25" s="60"/>
      <c r="M25" s="65"/>
      <c r="N25" s="62"/>
      <c r="O25" s="66"/>
      <c r="S25" s="67"/>
      <c r="T25" s="67"/>
      <c r="X25" s="67"/>
    </row>
    <row r="26" spans="1:28" ht="18.75" customHeight="1" x14ac:dyDescent="0.25">
      <c r="A26" s="61" t="s">
        <v>46</v>
      </c>
      <c r="B26" s="45">
        <f>SUM(B16:B24)</f>
        <v>731362229.3900001</v>
      </c>
      <c r="C26" s="45">
        <f>SUM(C16:C24)</f>
        <v>828473160.10000002</v>
      </c>
      <c r="D26" s="61" t="s">
        <v>47</v>
      </c>
      <c r="E26" s="45">
        <f>+E14+E24</f>
        <v>1012002630.59</v>
      </c>
      <c r="F26" s="45">
        <f>+F14+F24</f>
        <v>1051705781.5399997</v>
      </c>
      <c r="I26" s="26">
        <f>+$E$26-[2]ADP!$E$34</f>
        <v>0</v>
      </c>
      <c r="J26" s="26">
        <f>$F$26-[2]ADP!$D$34</f>
        <v>0</v>
      </c>
      <c r="K26" s="27" t="s">
        <v>48</v>
      </c>
      <c r="L26" s="61" t="s">
        <v>46</v>
      </c>
      <c r="M26" s="48">
        <f>SUM(M16:M24)</f>
        <v>930136514.7299999</v>
      </c>
      <c r="N26" s="61" t="s">
        <v>47</v>
      </c>
      <c r="O26" s="48">
        <f>+O14+O24</f>
        <v>2102565640.6899998</v>
      </c>
      <c r="S26" s="48">
        <f>SUM(S16:S24)</f>
        <v>98289186.850000024</v>
      </c>
      <c r="T26" s="48">
        <f>SUM(T16:T24)</f>
        <v>1178256.1399999987</v>
      </c>
      <c r="U26" s="48">
        <f>+U14+U24</f>
        <v>4603669.2299999967</v>
      </c>
      <c r="V26" s="48">
        <f>+V14+V24</f>
        <v>44306820.179999776</v>
      </c>
      <c r="X26" s="48">
        <f>SUM(X16:X24)</f>
        <v>102816998.70999987</v>
      </c>
      <c r="Y26" s="48">
        <f>SUM(Y16:Y24)</f>
        <v>1153644.08</v>
      </c>
      <c r="Z26" s="48">
        <f>+Z14+Z24</f>
        <v>52394382.950000003</v>
      </c>
      <c r="AA26" s="48">
        <f>+AA14+AA24</f>
        <v>1103254242.1000001</v>
      </c>
    </row>
    <row r="27" spans="1:28" x14ac:dyDescent="0.25">
      <c r="A27" s="68"/>
      <c r="B27" s="63"/>
      <c r="C27" s="63"/>
      <c r="D27" s="69"/>
      <c r="E27" s="10"/>
      <c r="F27" s="55"/>
      <c r="L27" s="68"/>
      <c r="M27" s="70"/>
      <c r="N27" s="69"/>
      <c r="O27" s="57"/>
    </row>
    <row r="28" spans="1:28" ht="18.75" customHeight="1" x14ac:dyDescent="0.25">
      <c r="A28" s="61" t="s">
        <v>49</v>
      </c>
      <c r="B28" s="45">
        <f>+B13+B26</f>
        <v>1465057919.4200001</v>
      </c>
      <c r="C28" s="45">
        <f>+C13+C26</f>
        <v>1496517889.6100001</v>
      </c>
      <c r="D28" s="71" t="s">
        <v>50</v>
      </c>
      <c r="E28" s="17"/>
      <c r="F28" s="20"/>
      <c r="L28" s="61" t="s">
        <v>49</v>
      </c>
      <c r="M28" s="48">
        <f>+M13+M26</f>
        <v>2424693618.5</v>
      </c>
      <c r="N28" s="71" t="s">
        <v>51</v>
      </c>
      <c r="O28" s="56"/>
      <c r="S28" s="48">
        <f>+S13+S26</f>
        <v>98289186.850000024</v>
      </c>
      <c r="T28" s="48">
        <f>+T13+T26</f>
        <v>66829216.660000041</v>
      </c>
      <c r="X28" s="48">
        <f>+X13+X26</f>
        <v>933845535.73999989</v>
      </c>
      <c r="Y28" s="48">
        <f>+Y13+Y26</f>
        <v>5669806.8500000015</v>
      </c>
    </row>
    <row r="29" spans="1:28" x14ac:dyDescent="0.25">
      <c r="A29" s="72"/>
      <c r="B29" s="73"/>
      <c r="C29" s="55"/>
      <c r="D29" s="74"/>
      <c r="E29" s="36"/>
      <c r="F29" s="36"/>
      <c r="L29" s="72"/>
      <c r="M29" s="57"/>
      <c r="N29" s="74"/>
      <c r="O29" s="65"/>
    </row>
    <row r="30" spans="1:28" ht="16.5" customHeight="1" x14ac:dyDescent="0.25">
      <c r="A30" s="75"/>
      <c r="B30" s="76"/>
      <c r="C30" s="77"/>
      <c r="D30" s="44" t="s">
        <v>52</v>
      </c>
      <c r="E30" s="45">
        <f>SUM(E31:E33)</f>
        <v>155155381.03999996</v>
      </c>
      <c r="F30" s="45">
        <f>SUM(F31:F33)</f>
        <v>188755381.03999999</v>
      </c>
      <c r="I30" s="26">
        <f>+$F$30-[2]VHP!$B$4</f>
        <v>0</v>
      </c>
      <c r="J30" s="26">
        <f>+$F$30-[2]VHP!$F$4</f>
        <v>0</v>
      </c>
      <c r="K30" s="27" t="s">
        <v>53</v>
      </c>
      <c r="L30" s="75"/>
      <c r="M30" s="78"/>
      <c r="N30" s="44" t="s">
        <v>54</v>
      </c>
      <c r="O30" s="48">
        <f>SUM(O31:O33)</f>
        <v>188755381.03999999</v>
      </c>
      <c r="U30" s="48">
        <f>SUM(U31:U33)</f>
        <v>0</v>
      </c>
      <c r="V30" s="48">
        <f>SUM(V31:V33)</f>
        <v>33600000.00000003</v>
      </c>
      <c r="Z30" s="48">
        <f>SUM(Z31:Z33)</f>
        <v>0</v>
      </c>
      <c r="AA30" s="48">
        <f>SUM(AA31:AA33)</f>
        <v>0</v>
      </c>
    </row>
    <row r="31" spans="1:28" ht="16.5" customHeight="1" x14ac:dyDescent="0.25">
      <c r="A31" s="79"/>
      <c r="B31" s="80"/>
      <c r="C31" s="77"/>
      <c r="D31" s="81" t="s">
        <v>55</v>
      </c>
      <c r="E31" s="82">
        <f>'[1]ESF b'!$D$94</f>
        <v>155155381.03999996</v>
      </c>
      <c r="F31" s="83">
        <v>188755381.03999999</v>
      </c>
      <c r="L31" s="79"/>
      <c r="M31" s="78"/>
      <c r="N31" s="81" t="s">
        <v>55</v>
      </c>
      <c r="O31" s="83">
        <v>188755381.03999999</v>
      </c>
      <c r="U31" s="28">
        <f t="shared" ref="U31:U33" si="16">IF(E31&gt;F31,E31-F31,0)</f>
        <v>0</v>
      </c>
      <c r="V31" s="28">
        <f>IF(F31&gt;E31,F31-E31,0)</f>
        <v>33600000.00000003</v>
      </c>
      <c r="Z31" s="28">
        <f>IF(F31&gt;O31,F31-O31,0)</f>
        <v>0</v>
      </c>
      <c r="AA31" s="28">
        <f>IF(O31&gt;F31,O31-F31,0)</f>
        <v>0</v>
      </c>
    </row>
    <row r="32" spans="1:28" ht="15" customHeight="1" x14ac:dyDescent="0.25">
      <c r="A32" s="79"/>
      <c r="B32" s="80"/>
      <c r="C32" s="77"/>
      <c r="D32" s="29" t="s">
        <v>56</v>
      </c>
      <c r="E32" s="32">
        <v>0</v>
      </c>
      <c r="F32" s="33">
        <v>0</v>
      </c>
      <c r="L32" s="79"/>
      <c r="M32" s="78"/>
      <c r="N32" s="29" t="s">
        <v>56</v>
      </c>
      <c r="O32" s="33">
        <v>0</v>
      </c>
      <c r="U32" s="28">
        <f t="shared" si="16"/>
        <v>0</v>
      </c>
      <c r="V32" s="28">
        <f t="shared" ref="V32:V33" si="17">IF(F32&gt;E32,F32-E32,0)</f>
        <v>0</v>
      </c>
      <c r="Z32" s="28">
        <f>IF(F32&gt;O32,F32-O32,0)</f>
        <v>0</v>
      </c>
      <c r="AA32" s="28">
        <f>IF(O32&gt;F32,O32-F32,0)</f>
        <v>0</v>
      </c>
    </row>
    <row r="33" spans="1:27" ht="15.75" customHeight="1" x14ac:dyDescent="0.25">
      <c r="A33" s="79"/>
      <c r="B33" s="80"/>
      <c r="C33" s="77"/>
      <c r="D33" s="22" t="s">
        <v>57</v>
      </c>
      <c r="E33" s="32">
        <v>0</v>
      </c>
      <c r="F33" s="32">
        <v>0</v>
      </c>
      <c r="L33" s="79"/>
      <c r="M33" s="78"/>
      <c r="N33" s="22" t="s">
        <v>58</v>
      </c>
      <c r="O33" s="32">
        <v>0</v>
      </c>
      <c r="U33" s="28">
        <f t="shared" si="16"/>
        <v>0</v>
      </c>
      <c r="V33" s="28">
        <f t="shared" si="17"/>
        <v>0</v>
      </c>
      <c r="Z33" s="28">
        <f>IF(F33&gt;O33,F33-O33,0)</f>
        <v>0</v>
      </c>
      <c r="AA33" s="28">
        <f>IF(O33&gt;F33,O33-F33,0)</f>
        <v>0</v>
      </c>
    </row>
    <row r="34" spans="1:27" x14ac:dyDescent="0.25">
      <c r="A34" s="75"/>
      <c r="B34" s="80"/>
      <c r="C34" s="77"/>
      <c r="D34" s="60"/>
      <c r="E34" s="36"/>
      <c r="F34" s="47"/>
      <c r="L34" s="75"/>
      <c r="M34" s="78"/>
      <c r="N34" s="60"/>
      <c r="O34" s="49"/>
      <c r="U34" s="84"/>
      <c r="V34" s="84"/>
      <c r="Z34" s="84"/>
      <c r="AA34" s="84"/>
    </row>
    <row r="35" spans="1:27" ht="15" customHeight="1" x14ac:dyDescent="0.25">
      <c r="A35" s="79"/>
      <c r="B35" s="85"/>
      <c r="C35" s="77"/>
      <c r="D35" s="44" t="s">
        <v>59</v>
      </c>
      <c r="E35" s="45">
        <f>SUM(E36:E40)</f>
        <v>297899907.79000002</v>
      </c>
      <c r="F35" s="45">
        <f>SUM(F36:F40)</f>
        <v>256056727.02999994</v>
      </c>
      <c r="J35" s="26">
        <f>+$F$35-[2]VHP!$F$9</f>
        <v>0</v>
      </c>
      <c r="K35" s="27" t="s">
        <v>60</v>
      </c>
      <c r="L35" s="79"/>
      <c r="M35" s="78"/>
      <c r="N35" s="44" t="s">
        <v>61</v>
      </c>
      <c r="O35" s="48">
        <f>SUM(O36:O40)</f>
        <v>133372596.77000001</v>
      </c>
      <c r="U35" s="48">
        <f>SUM(U36:U40)</f>
        <v>66883209.930000007</v>
      </c>
      <c r="V35" s="48">
        <f>SUM(V36:V40)</f>
        <v>25040029.169999942</v>
      </c>
      <c r="Z35" s="48">
        <f>SUM(Z36:Z40)</f>
        <v>122684130.25999993</v>
      </c>
      <c r="AA35" s="48">
        <f>SUM(AA36:AA40)</f>
        <v>0</v>
      </c>
    </row>
    <row r="36" spans="1:27" ht="21" customHeight="1" x14ac:dyDescent="0.25">
      <c r="A36" s="79"/>
      <c r="B36" s="76"/>
      <c r="C36" s="77"/>
      <c r="D36" s="81" t="s">
        <v>62</v>
      </c>
      <c r="E36" s="82">
        <f>'[1]ESF b'!$D$99</f>
        <v>41843180.759999998</v>
      </c>
      <c r="F36" s="82">
        <v>66883209.92999994</v>
      </c>
      <c r="I36" s="26">
        <f>+$E$36-[2]ACT!$B$66</f>
        <v>0</v>
      </c>
      <c r="J36" s="26">
        <f>+$F$36-[2]ACT!$C$66</f>
        <v>0</v>
      </c>
      <c r="K36" s="27" t="s">
        <v>63</v>
      </c>
      <c r="L36" s="79"/>
      <c r="M36" s="78"/>
      <c r="N36" s="81" t="s">
        <v>62</v>
      </c>
      <c r="O36" s="82">
        <v>26914040.989999998</v>
      </c>
      <c r="U36" s="28">
        <f>IF(E36&gt;F36,E36-F36,0)</f>
        <v>0</v>
      </c>
      <c r="V36" s="86">
        <f t="shared" ref="V36:V40" si="18">IF(F36&gt;E36,F36-E36,0)</f>
        <v>25040029.169999942</v>
      </c>
      <c r="Z36" s="28">
        <f>IF(F36&gt;O36,F36-O36,0)</f>
        <v>39969168.939999938</v>
      </c>
      <c r="AA36" s="86">
        <f>IF(O36&gt;F36,O36-F36,0)</f>
        <v>0</v>
      </c>
    </row>
    <row r="37" spans="1:27" ht="18.75" customHeight="1" x14ac:dyDescent="0.25">
      <c r="A37" s="87"/>
      <c r="B37" s="85"/>
      <c r="C37" s="77"/>
      <c r="D37" s="25" t="s">
        <v>64</v>
      </c>
      <c r="E37" s="30">
        <f>'[1]ESF b'!$D$100</f>
        <v>260422447.47</v>
      </c>
      <c r="F37" s="30">
        <v>193539237.53999999</v>
      </c>
      <c r="L37" s="87"/>
      <c r="M37" s="78"/>
      <c r="N37" s="25" t="s">
        <v>64</v>
      </c>
      <c r="O37" s="30">
        <v>110824276.22</v>
      </c>
      <c r="U37" s="28">
        <f t="shared" ref="U37:U40" si="19">IF(E37&gt;F37,E37-F37,0)</f>
        <v>66883209.930000007</v>
      </c>
      <c r="V37" s="86">
        <f t="shared" si="18"/>
        <v>0</v>
      </c>
      <c r="Z37" s="28">
        <f>IF(F37&gt;O37,F37-O37,0)</f>
        <v>82714961.319999993</v>
      </c>
      <c r="AA37" s="86">
        <f>IF(O37&gt;F37,O37-F37,0)</f>
        <v>0</v>
      </c>
    </row>
    <row r="38" spans="1:27" ht="16.5" customHeight="1" x14ac:dyDescent="0.25">
      <c r="A38" s="79"/>
      <c r="B38" s="85"/>
      <c r="C38" s="77"/>
      <c r="D38" s="29" t="s">
        <v>65</v>
      </c>
      <c r="E38" s="33">
        <v>0</v>
      </c>
      <c r="F38" s="34">
        <v>0</v>
      </c>
      <c r="L38" s="79"/>
      <c r="M38" s="78"/>
      <c r="N38" s="29" t="s">
        <v>65</v>
      </c>
      <c r="O38" s="34">
        <v>0</v>
      </c>
      <c r="U38" s="28">
        <f t="shared" si="19"/>
        <v>0</v>
      </c>
      <c r="V38" s="28">
        <f t="shared" si="18"/>
        <v>0</v>
      </c>
      <c r="Z38" s="28">
        <f>IF(F38&gt;O38,F38-O38,0)</f>
        <v>0</v>
      </c>
      <c r="AA38" s="28">
        <f>IF(O38&gt;F38,O38-F38,0)</f>
        <v>0</v>
      </c>
    </row>
    <row r="39" spans="1:27" ht="17.25" customHeight="1" x14ac:dyDescent="0.25">
      <c r="A39" s="87"/>
      <c r="B39" s="85"/>
      <c r="C39" s="77"/>
      <c r="D39" s="29" t="s">
        <v>66</v>
      </c>
      <c r="E39" s="34">
        <v>0</v>
      </c>
      <c r="F39" s="34">
        <v>0</v>
      </c>
      <c r="L39" s="87"/>
      <c r="M39" s="78"/>
      <c r="N39" s="29" t="s">
        <v>66</v>
      </c>
      <c r="O39" s="34">
        <v>0</v>
      </c>
      <c r="U39" s="28">
        <f t="shared" si="19"/>
        <v>0</v>
      </c>
      <c r="V39" s="28">
        <f t="shared" si="18"/>
        <v>0</v>
      </c>
      <c r="Z39" s="28">
        <f>IF(F39&gt;O39,F39-O39,0)</f>
        <v>0</v>
      </c>
      <c r="AA39" s="28">
        <f>IF(O39&gt;F39,O39-F39,0)</f>
        <v>0</v>
      </c>
    </row>
    <row r="40" spans="1:27" ht="17.25" customHeight="1" x14ac:dyDescent="0.25">
      <c r="A40" s="75"/>
      <c r="B40" s="85"/>
      <c r="C40" s="77"/>
      <c r="D40" s="29" t="s">
        <v>67</v>
      </c>
      <c r="E40" s="30">
        <f>'[1]ESF b'!$D$101</f>
        <v>-4365720.4400000004</v>
      </c>
      <c r="F40" s="30">
        <v>-4365720.4400000004</v>
      </c>
      <c r="L40" s="75"/>
      <c r="M40" s="78"/>
      <c r="N40" s="29" t="s">
        <v>67</v>
      </c>
      <c r="O40" s="30">
        <v>-4365720.4400000004</v>
      </c>
      <c r="U40" s="88">
        <f t="shared" si="19"/>
        <v>0</v>
      </c>
      <c r="V40" s="28">
        <f t="shared" si="18"/>
        <v>0</v>
      </c>
      <c r="Z40" s="28">
        <f>IF(F40&gt;O40,F40-O40,0)</f>
        <v>0</v>
      </c>
      <c r="AA40" s="28">
        <f>IF(O40&gt;F40,O40-F40,0)</f>
        <v>0</v>
      </c>
    </row>
    <row r="41" spans="1:27" x14ac:dyDescent="0.25">
      <c r="A41" s="75"/>
      <c r="B41" s="89"/>
      <c r="C41" s="77"/>
      <c r="D41" s="35"/>
      <c r="E41" s="36"/>
      <c r="F41" s="90"/>
      <c r="L41" s="75"/>
      <c r="M41" s="78"/>
      <c r="N41" s="35"/>
      <c r="O41" s="91"/>
      <c r="V41" s="84"/>
      <c r="Z41" s="84"/>
      <c r="AA41" s="84"/>
    </row>
    <row r="42" spans="1:27" ht="33" customHeight="1" x14ac:dyDescent="0.25">
      <c r="A42" s="75"/>
      <c r="B42" s="76"/>
      <c r="C42" s="92"/>
      <c r="D42" s="44" t="s">
        <v>68</v>
      </c>
      <c r="E42" s="93">
        <f>SUM(E43:E44)</f>
        <v>0</v>
      </c>
      <c r="F42" s="93">
        <f>SUM(F43:F44)</f>
        <v>0</v>
      </c>
      <c r="I42" s="26">
        <f>+$F$42-[2]VHP!$E$16</f>
        <v>0</v>
      </c>
      <c r="J42" s="26">
        <f>+$F$42-[2]VHP!$F$16</f>
        <v>0</v>
      </c>
      <c r="K42" s="27" t="s">
        <v>69</v>
      </c>
      <c r="L42" s="75"/>
      <c r="M42" s="94"/>
      <c r="N42" s="44" t="s">
        <v>70</v>
      </c>
      <c r="O42" s="95">
        <f>SUM(O43:O44)</f>
        <v>0</v>
      </c>
      <c r="U42" s="95">
        <f>SUM(U43:U44)</f>
        <v>0</v>
      </c>
      <c r="V42" s="95">
        <f>SUM(V43:V44)</f>
        <v>0</v>
      </c>
      <c r="Z42" s="95">
        <f>SUM(Z43:Z44)</f>
        <v>0</v>
      </c>
      <c r="AA42" s="95">
        <f>SUM(AA43:AA44)</f>
        <v>0</v>
      </c>
    </row>
    <row r="43" spans="1:27" ht="18" customHeight="1" x14ac:dyDescent="0.25">
      <c r="A43" s="75"/>
      <c r="B43" s="85"/>
      <c r="C43" s="96"/>
      <c r="D43" s="81" t="s">
        <v>71</v>
      </c>
      <c r="E43" s="97">
        <v>0</v>
      </c>
      <c r="F43" s="97">
        <v>0</v>
      </c>
      <c r="L43" s="75"/>
      <c r="M43" s="98"/>
      <c r="N43" s="81" t="s">
        <v>71</v>
      </c>
      <c r="O43" s="99">
        <v>0</v>
      </c>
      <c r="U43" s="28">
        <f t="shared" ref="U43:U44" si="20">IF(E43&gt;F43,E43-F43,0)</f>
        <v>0</v>
      </c>
      <c r="V43" s="28">
        <f t="shared" ref="V43:V44" si="21">IF(F43&gt;E43,F43-E43,0)</f>
        <v>0</v>
      </c>
      <c r="Z43" s="28">
        <f>IF(F43&gt;O43,F43-O43,0)</f>
        <v>0</v>
      </c>
      <c r="AA43" s="28">
        <f>IF(O43&gt;F43,O43-F43,0)</f>
        <v>0</v>
      </c>
    </row>
    <row r="44" spans="1:27" ht="18" customHeight="1" x14ac:dyDescent="0.25">
      <c r="A44" s="79"/>
      <c r="B44" s="76"/>
      <c r="C44" s="77"/>
      <c r="D44" s="25" t="s">
        <v>72</v>
      </c>
      <c r="E44" s="34">
        <v>0</v>
      </c>
      <c r="F44" s="34">
        <v>0</v>
      </c>
      <c r="L44" s="79"/>
      <c r="M44" s="78"/>
      <c r="N44" s="25" t="s">
        <v>72</v>
      </c>
      <c r="O44" s="100">
        <v>0</v>
      </c>
      <c r="U44" s="28">
        <f t="shared" si="20"/>
        <v>0</v>
      </c>
      <c r="V44" s="28">
        <f t="shared" si="21"/>
        <v>0</v>
      </c>
      <c r="Z44" s="28">
        <f>IF(F44&gt;O44,F44-O44,0)</f>
        <v>0</v>
      </c>
      <c r="AA44" s="28">
        <f>IF(O44&gt;F44,O44-F44,0)</f>
        <v>0</v>
      </c>
    </row>
    <row r="45" spans="1:27" x14ac:dyDescent="0.25">
      <c r="A45" s="79"/>
      <c r="B45" s="80"/>
      <c r="C45" s="77"/>
      <c r="D45" s="60"/>
      <c r="E45" s="36"/>
      <c r="F45" s="90"/>
      <c r="L45" s="79"/>
      <c r="M45" s="78"/>
      <c r="N45" s="60"/>
      <c r="O45" s="91"/>
      <c r="U45" s="84"/>
      <c r="V45" s="84"/>
      <c r="Z45" s="84"/>
      <c r="AA45" s="84"/>
    </row>
    <row r="46" spans="1:27" ht="19.5" customHeight="1" x14ac:dyDescent="0.25">
      <c r="A46" s="79"/>
      <c r="B46" s="80"/>
      <c r="C46" s="77"/>
      <c r="D46" s="44" t="s">
        <v>73</v>
      </c>
      <c r="E46" s="45">
        <f>+E30+E35+E42</f>
        <v>453055288.82999998</v>
      </c>
      <c r="F46" s="45">
        <f>+F30+F35+F42</f>
        <v>444812108.06999993</v>
      </c>
      <c r="I46" s="26">
        <f>+$E$46-[2]VHP!$F$38</f>
        <v>-33600000</v>
      </c>
      <c r="J46" s="26">
        <f>+$F$46-[2]VHP!$F$20</f>
        <v>0</v>
      </c>
      <c r="K46" s="27" t="s">
        <v>74</v>
      </c>
      <c r="L46" s="79"/>
      <c r="M46" s="78"/>
      <c r="N46" s="44" t="s">
        <v>75</v>
      </c>
      <c r="O46" s="48">
        <f>+O30+O35+O42</f>
        <v>322127977.81</v>
      </c>
      <c r="U46" s="48">
        <f>+U30+U35+U42</f>
        <v>66883209.930000007</v>
      </c>
      <c r="V46" s="48">
        <f>+V30+V35+V42</f>
        <v>58640029.169999972</v>
      </c>
      <c r="Z46" s="48">
        <f>+Z30+Z35+Z42</f>
        <v>122684130.25999993</v>
      </c>
      <c r="AA46" s="48">
        <f>+AA30+AA35+AA42</f>
        <v>0</v>
      </c>
    </row>
    <row r="47" spans="1:27" x14ac:dyDescent="0.25">
      <c r="A47" s="79"/>
      <c r="B47" s="80"/>
      <c r="C47" s="77"/>
      <c r="D47" s="68"/>
      <c r="E47" s="63"/>
      <c r="F47" s="64"/>
      <c r="L47" s="79"/>
      <c r="M47" s="78"/>
      <c r="N47" s="68"/>
      <c r="O47" s="66"/>
    </row>
    <row r="48" spans="1:27" ht="19.5" customHeight="1" x14ac:dyDescent="0.25">
      <c r="A48" s="79"/>
      <c r="B48" s="80"/>
      <c r="C48" s="77"/>
      <c r="D48" s="44" t="s">
        <v>76</v>
      </c>
      <c r="E48" s="45">
        <f>+E26+E46</f>
        <v>1465057919.4200001</v>
      </c>
      <c r="F48" s="45">
        <f>+F26+F46</f>
        <v>1496517889.6099997</v>
      </c>
      <c r="I48" s="26">
        <f>+$B$28-$E$48</f>
        <v>0</v>
      </c>
      <c r="J48" s="26">
        <f>+$C$28-$F$48</f>
        <v>0</v>
      </c>
      <c r="K48" s="27" t="s">
        <v>77</v>
      </c>
      <c r="L48" s="79"/>
      <c r="M48" s="78"/>
      <c r="N48" s="44" t="s">
        <v>78</v>
      </c>
      <c r="O48" s="48">
        <f>+O26+O46</f>
        <v>2424693618.5</v>
      </c>
      <c r="U48" s="48">
        <f>+U26+U46</f>
        <v>71486879.159999996</v>
      </c>
      <c r="V48" s="48">
        <f>+V26+V46</f>
        <v>102946849.34999976</v>
      </c>
      <c r="Z48" s="48">
        <f>+Z26+Z46</f>
        <v>175078513.20999992</v>
      </c>
      <c r="AA48" s="48">
        <f>+AA26+AA46</f>
        <v>1103254242.1000001</v>
      </c>
    </row>
    <row r="49" spans="1:15" x14ac:dyDescent="0.25">
      <c r="A49" s="101"/>
      <c r="B49" s="102"/>
      <c r="C49" s="102"/>
      <c r="D49" s="103"/>
      <c r="E49" s="64"/>
      <c r="F49" s="64"/>
      <c r="L49" s="101"/>
      <c r="M49" s="104"/>
      <c r="N49" s="103"/>
      <c r="O49" s="66"/>
    </row>
    <row r="50" spans="1:15" ht="18" customHeight="1" x14ac:dyDescent="0.25">
      <c r="A50" s="105"/>
    </row>
    <row r="51" spans="1:15" x14ac:dyDescent="0.25">
      <c r="A51" s="105" t="s">
        <v>79</v>
      </c>
    </row>
    <row r="62" spans="1:15" x14ac:dyDescent="0.25">
      <c r="A62" s="108" t="s">
        <v>80</v>
      </c>
      <c r="B62" s="108"/>
      <c r="C62" s="108"/>
      <c r="D62" s="109" t="s">
        <v>81</v>
      </c>
      <c r="E62" s="109"/>
    </row>
    <row r="63" spans="1:15" x14ac:dyDescent="0.25">
      <c r="A63" s="108" t="s">
        <v>82</v>
      </c>
      <c r="B63" s="108"/>
      <c r="C63" s="108"/>
      <c r="D63" s="109" t="s">
        <v>83</v>
      </c>
      <c r="E63" s="109"/>
    </row>
    <row r="64" spans="1:15" x14ac:dyDescent="0.25">
      <c r="I64" s="26">
        <f>+$B$5-[2]EFE!$B$65</f>
        <v>0</v>
      </c>
      <c r="J64" s="26">
        <f>+$C$5-[2]EFE!$C$65</f>
        <v>0</v>
      </c>
      <c r="K64" s="27" t="s">
        <v>84</v>
      </c>
    </row>
    <row r="65" spans="10:11" x14ac:dyDescent="0.25">
      <c r="J65" s="26">
        <f>+$C$5-[2]EFE!$B$63</f>
        <v>0</v>
      </c>
      <c r="K65" s="27" t="s">
        <v>85</v>
      </c>
    </row>
  </sheetData>
  <mergeCells count="7">
    <mergeCell ref="A1:F1"/>
    <mergeCell ref="S1:V1"/>
    <mergeCell ref="X1:AA1"/>
    <mergeCell ref="A62:C62"/>
    <mergeCell ref="D62:E62"/>
    <mergeCell ref="A63:C63"/>
    <mergeCell ref="D63:E63"/>
  </mergeCells>
  <printOptions horizontalCentered="1"/>
  <pageMargins left="0.59055118110236227" right="0.39370078740157483" top="0.59055118110236227" bottom="0.59055118110236227" header="0.31496062992125984" footer="0.31496062992125984"/>
  <pageSetup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2025-07-09T19:16:13Z</dcterms:created>
  <dcterms:modified xsi:type="dcterms:W3CDTF">2025-07-09T19:16:46Z</dcterms:modified>
</cp:coreProperties>
</file>