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 DE LOURDES\Documents\2024\Estados Financieros 2024\WEB\FOFI\InfContable\"/>
    </mc:Choice>
  </mc:AlternateContent>
  <xr:revisionPtr revIDLastSave="0" documentId="13_ncr:1_{2F406F87-9FB5-42C6-9928-9BA68DD5F1D7}" xr6:coauthVersionLast="47" xr6:coauthVersionMax="47" xr10:uidLastSave="{00000000-0000-0000-0000-000000000000}"/>
  <bookViews>
    <workbookView xWindow="-120" yWindow="-120" windowWidth="29040" windowHeight="15840" xr2:uid="{7791902B-41D2-4A54-B009-9374C3A62F1A}"/>
  </bookViews>
  <sheets>
    <sheet name="NOTAS" sheetId="1" r:id="rId1"/>
  </sheets>
  <externalReferences>
    <externalReference r:id="rId2"/>
  </externalReferences>
  <definedNames>
    <definedName name="_xlnm._FilterDatabase" localSheetId="0" hidden="1">NOTAS!$A$766:$L$766</definedName>
    <definedName name="_xlnm.Print_Area" localSheetId="0">NOTAS!$A$1:$H$1159</definedName>
    <definedName name="_xlnm.Print_Titles" localSheetId="0">NOTAS!$1:$4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48" i="1" l="1"/>
  <c r="D1148" i="1"/>
  <c r="C1148" i="1"/>
  <c r="F1146" i="1"/>
  <c r="F1145" i="1"/>
  <c r="F1148" i="1" s="1"/>
  <c r="F1144" i="1"/>
  <c r="C1139" i="1"/>
  <c r="F1137" i="1"/>
  <c r="D1137" i="1"/>
  <c r="E1136" i="1"/>
  <c r="F1136" i="1" s="1"/>
  <c r="D1136" i="1"/>
  <c r="E1135" i="1"/>
  <c r="D1135" i="1"/>
  <c r="F1135" i="1" s="1"/>
  <c r="E1134" i="1"/>
  <c r="F1134" i="1" s="1"/>
  <c r="E1133" i="1"/>
  <c r="F1133" i="1" s="1"/>
  <c r="D1133" i="1"/>
  <c r="F1132" i="1"/>
  <c r="D1132" i="1"/>
  <c r="F1131" i="1"/>
  <c r="F1130" i="1"/>
  <c r="E1130" i="1"/>
  <c r="E1129" i="1"/>
  <c r="D1129" i="1"/>
  <c r="D1128" i="1"/>
  <c r="F1128" i="1" s="1"/>
  <c r="E1127" i="1"/>
  <c r="D1127" i="1"/>
  <c r="F1126" i="1"/>
  <c r="E1121" i="1"/>
  <c r="D1121" i="1"/>
  <c r="C1121" i="1"/>
  <c r="F1119" i="1"/>
  <c r="F1118" i="1"/>
  <c r="F1117" i="1"/>
  <c r="F1116" i="1"/>
  <c r="F1115" i="1"/>
  <c r="F1114" i="1"/>
  <c r="F1113" i="1"/>
  <c r="F1112" i="1"/>
  <c r="F1111" i="1"/>
  <c r="F1110" i="1"/>
  <c r="F1109" i="1"/>
  <c r="F1108" i="1"/>
  <c r="F1107" i="1"/>
  <c r="F1106" i="1"/>
  <c r="F1105" i="1"/>
  <c r="F1104" i="1"/>
  <c r="F1103" i="1"/>
  <c r="F1102" i="1"/>
  <c r="F1101" i="1"/>
  <c r="F1100" i="1"/>
  <c r="F1099" i="1"/>
  <c r="F1098" i="1"/>
  <c r="F1097" i="1"/>
  <c r="F1096" i="1"/>
  <c r="F1095" i="1"/>
  <c r="F1094" i="1"/>
  <c r="F1121" i="1" s="1"/>
  <c r="F1093" i="1"/>
  <c r="F1092" i="1"/>
  <c r="D1058" i="1"/>
  <c r="D1057" i="1"/>
  <c r="D1056" i="1"/>
  <c r="D1055" i="1"/>
  <c r="D1054" i="1"/>
  <c r="D1050" i="1"/>
  <c r="D1049" i="1"/>
  <c r="D1048" i="1"/>
  <c r="D1047" i="1"/>
  <c r="D1046" i="1"/>
  <c r="D1045" i="1"/>
  <c r="D1044" i="1"/>
  <c r="D1043" i="1"/>
  <c r="D1042" i="1"/>
  <c r="D1041" i="1"/>
  <c r="D1040" i="1"/>
  <c r="D1039" i="1"/>
  <c r="D1038" i="1"/>
  <c r="D1037" i="1"/>
  <c r="D1036" i="1"/>
  <c r="D1035" i="1"/>
  <c r="D1034" i="1"/>
  <c r="D1033" i="1"/>
  <c r="D1031" i="1"/>
  <c r="E1028" i="1"/>
  <c r="D1017" i="1"/>
  <c r="E1015" i="1" s="1"/>
  <c r="D1016" i="1"/>
  <c r="D1012" i="1"/>
  <c r="E1007" i="1" s="1"/>
  <c r="D1011" i="1"/>
  <c r="D1010" i="1"/>
  <c r="D1009" i="1"/>
  <c r="D1008" i="1"/>
  <c r="E1005" i="1"/>
  <c r="D971" i="1"/>
  <c r="D970" i="1" s="1"/>
  <c r="C971" i="1"/>
  <c r="C970" i="1" s="1"/>
  <c r="D964" i="1"/>
  <c r="C964" i="1"/>
  <c r="D962" i="1"/>
  <c r="D961" i="1" s="1"/>
  <c r="C962" i="1"/>
  <c r="C961" i="1" s="1"/>
  <c r="C960" i="1"/>
  <c r="D952" i="1"/>
  <c r="C952" i="1"/>
  <c r="D950" i="1"/>
  <c r="C950" i="1"/>
  <c r="D948" i="1"/>
  <c r="C948" i="1"/>
  <c r="D942" i="1"/>
  <c r="C942" i="1"/>
  <c r="D939" i="1"/>
  <c r="C939" i="1"/>
  <c r="C935" i="1"/>
  <c r="C931" i="1"/>
  <c r="C930" i="1" s="1"/>
  <c r="C929" i="1" s="1"/>
  <c r="D930" i="1"/>
  <c r="D929" i="1" s="1"/>
  <c r="D927" i="1"/>
  <c r="D926" i="1" s="1"/>
  <c r="C927" i="1"/>
  <c r="C926" i="1" s="1"/>
  <c r="D925" i="1"/>
  <c r="D924" i="1" s="1"/>
  <c r="C925" i="1"/>
  <c r="C924" i="1"/>
  <c r="D923" i="1"/>
  <c r="D922" i="1" s="1"/>
  <c r="C923" i="1"/>
  <c r="C922" i="1" s="1"/>
  <c r="D921" i="1"/>
  <c r="D920" i="1" s="1"/>
  <c r="C921" i="1"/>
  <c r="C920" i="1"/>
  <c r="D919" i="1"/>
  <c r="D918" i="1" s="1"/>
  <c r="C919" i="1"/>
  <c r="C918" i="1" s="1"/>
  <c r="D915" i="1"/>
  <c r="C915" i="1"/>
  <c r="D847" i="1"/>
  <c r="C847" i="1"/>
  <c r="G844" i="1"/>
  <c r="F844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G829" i="1"/>
  <c r="F829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847" i="1" s="1"/>
  <c r="D760" i="1"/>
  <c r="C760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760" i="1" s="1"/>
  <c r="D621" i="1"/>
  <c r="C621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21" i="1" s="1"/>
  <c r="C595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95" i="1" s="1"/>
  <c r="D575" i="1"/>
  <c r="D574" i="1"/>
  <c r="D573" i="1"/>
  <c r="D572" i="1"/>
  <c r="C551" i="1"/>
  <c r="E547" i="1"/>
  <c r="C460" i="1"/>
  <c r="C453" i="1"/>
  <c r="C388" i="1"/>
  <c r="C344" i="1"/>
  <c r="D342" i="1"/>
  <c r="D341" i="1"/>
  <c r="D340" i="1"/>
  <c r="D339" i="1"/>
  <c r="D338" i="1"/>
  <c r="D337" i="1"/>
  <c r="D336" i="1"/>
  <c r="D335" i="1"/>
  <c r="D334" i="1"/>
  <c r="D344" i="1" s="1"/>
  <c r="C329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 s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329" i="1" s="1"/>
  <c r="D216" i="1"/>
  <c r="C216" i="1"/>
  <c r="E214" i="1"/>
  <c r="E213" i="1"/>
  <c r="E216" i="1" s="1"/>
  <c r="D208" i="1"/>
  <c r="C208" i="1"/>
  <c r="C206" i="1"/>
  <c r="E206" i="1" s="1"/>
  <c r="E204" i="1"/>
  <c r="C202" i="1"/>
  <c r="E202" i="1" s="1"/>
  <c r="E200" i="1"/>
  <c r="F192" i="1"/>
  <c r="E192" i="1"/>
  <c r="D192" i="1"/>
  <c r="C192" i="1"/>
  <c r="C156" i="1"/>
  <c r="F138" i="1"/>
  <c r="E138" i="1"/>
  <c r="D138" i="1"/>
  <c r="C138" i="1"/>
  <c r="E127" i="1"/>
  <c r="D127" i="1"/>
  <c r="C127" i="1"/>
  <c r="C97" i="1"/>
  <c r="E80" i="1"/>
  <c r="E25" i="1"/>
  <c r="E13" i="1"/>
  <c r="E97" i="1" s="1"/>
  <c r="F1129" i="1" l="1"/>
  <c r="D1139" i="1"/>
  <c r="E1030" i="1"/>
  <c r="E1062" i="1" s="1"/>
  <c r="F1127" i="1"/>
  <c r="E1053" i="1"/>
  <c r="E1020" i="1"/>
  <c r="F1139" i="1"/>
  <c r="C917" i="1"/>
  <c r="C916" i="1" s="1"/>
  <c r="C981" i="1" s="1"/>
  <c r="E208" i="1"/>
  <c r="D917" i="1"/>
  <c r="D916" i="1" s="1"/>
  <c r="D981" i="1" s="1"/>
  <c r="E1139" i="1"/>
</calcChain>
</file>

<file path=xl/sharedStrings.xml><?xml version="1.0" encoding="utf-8"?>
<sst xmlns="http://schemas.openxmlformats.org/spreadsheetml/2006/main" count="1323" uniqueCount="846">
  <si>
    <t>Fondos Guanajuato de Financiamiento</t>
  </si>
  <si>
    <t>Notas a los Estados Financieros</t>
  </si>
  <si>
    <t>Al 31 de Marzo de 2024</t>
  </si>
  <si>
    <t>NOTAS DE DESGLOSE</t>
  </si>
  <si>
    <t>I) NOTAS AL ESTADO DE SITUACIÓN FINANCIERA</t>
  </si>
  <si>
    <t>ACTIVO</t>
  </si>
  <si>
    <t>* EFECTIVO Y EQUIVALENTES</t>
  </si>
  <si>
    <t>ESF-01 FONDOS C/INVERSIONES FINANCIERAS</t>
  </si>
  <si>
    <t>MONTO</t>
  </si>
  <si>
    <t>TIPO</t>
  </si>
  <si>
    <t>MONTO PARCIAL</t>
  </si>
  <si>
    <t>1111 CAJA CHICA</t>
  </si>
  <si>
    <t>CAJA CHICA FF-FF SUC DOLORES</t>
  </si>
  <si>
    <t>CAJA CHICA</t>
  </si>
  <si>
    <t>CAJA CHICA FF-FF SUC SN JOSE IT.</t>
  </si>
  <si>
    <t>CAJA CHICA FF-FF SUC IRAPUATO</t>
  </si>
  <si>
    <t>CAJA CHICA FF-FF SUC LEON</t>
  </si>
  <si>
    <t>CAJA CHICA FF-FF SUC CELAYA</t>
  </si>
  <si>
    <t>CAJA CHICA FF-FF SUC MOROLEON</t>
  </si>
  <si>
    <t>CAJA CHICA FF-FF MARIA JOSE DUARTE MUÑOZ</t>
  </si>
  <si>
    <t>CAJA CHICA FF-FF JURIDICO CELAYA - KAREN ADEIME GUTIERREZ ABOYTES</t>
  </si>
  <si>
    <t>CAJA CHICA FF-FF GERENCIA JURIDICO SILVIA FABIOLA CAMPOS GUTIERREZ</t>
  </si>
  <si>
    <t>CAJA CHICA FF-FF FINANZAS ANGEL EDUARDO HERNANDEZ SALAZAR</t>
  </si>
  <si>
    <t>1112 BANCOS TESORERIA</t>
  </si>
  <si>
    <t>Dep. Vista FF-FF HSBC-4100320713</t>
  </si>
  <si>
    <t>CHEQUES</t>
  </si>
  <si>
    <t>Dep. Vista FF-FF BANORTE-801021743</t>
  </si>
  <si>
    <t>DEP. VISTA FF-FF HSBC-4021188933</t>
  </si>
  <si>
    <t>DEP. VISTA FF-FF HSBC-4029678208</t>
  </si>
  <si>
    <t>DEP. VISTA FF-FF HSBC 04030488548</t>
  </si>
  <si>
    <t>DEP. VISTA FF-FF BANORTE 0588515752</t>
  </si>
  <si>
    <t>DEP. VISTA FF-FF BANREGIO 175-00510-0016</t>
  </si>
  <si>
    <t>DEP. VISTA FF-FF HSBC 4066320367</t>
  </si>
  <si>
    <t>DEP. VISTA FF-FF BNRT 1191371832</t>
  </si>
  <si>
    <t>DEP. VISTA FF-FF SANTANDER 18-00025190-7</t>
  </si>
  <si>
    <t>DEP. VISTA FF-FF BNRT 1229752688</t>
  </si>
  <si>
    <t>DEP. VISTA FF-FOIR BANAMEX-5707307120</t>
  </si>
  <si>
    <t>DEP. VISTA FF-FOIR BANAMEX 4725-2307</t>
  </si>
  <si>
    <t>DEP. VISTA FF-FGTO HSBC 4028132256</t>
  </si>
  <si>
    <t>DEP. VISTA FF-FGTO HSBC 4032877193</t>
  </si>
  <si>
    <t>DEP. VISTA FF-FGTO HSBC-4100320788</t>
  </si>
  <si>
    <t>Dep. Vista FF-ARRANQ' BNRT 0588515994</t>
  </si>
  <si>
    <t>Dep. Vista FF-ARRANQ' BNRT 674221460</t>
  </si>
  <si>
    <t>Dep. Vista FF-Bca Com-Reemb Tasa 2018 BANORTE 0596241784</t>
  </si>
  <si>
    <t>DEP. A LA VISTA FF-PROYECT PRODUCT BNRT 0632695874</t>
  </si>
  <si>
    <t>DEP. A LA VISTA FF-PROYECT PRODUCT 2012 BNRT 0824125288</t>
  </si>
  <si>
    <t>DEP. A LA VISTA FF-PROYECT PRODUCT 2013 BNRT 0891916059</t>
  </si>
  <si>
    <t>DEP. A LA VISTA FF-PROYECT PRODUCT 2015 BNRT 411714877</t>
  </si>
  <si>
    <t xml:space="preserve"> DEP. A LA VISTA FF - REEMB en TASA SECTUR HSBC 4057645673</t>
  </si>
  <si>
    <t>DEP. A LA VISTA FF-FFTURISMO BNMX 7009-655149</t>
  </si>
  <si>
    <t>DEP. A LA VISTA FF-REEMB EN TASA TURISMO 2016 BNMX 7010-4432946</t>
  </si>
  <si>
    <t>DEP. A LA VISTA FF-CR MAYOR TURISMO 2016  BNMX 7010-4432938</t>
  </si>
  <si>
    <t>DEP. A LA VISTA FF-SECTOR CURTIDOR BANORTE 1090164276</t>
  </si>
  <si>
    <t>DEP. A LA VISTA FF-REEMB/TASA 2014a2017 BNRT 0420500157</t>
  </si>
  <si>
    <t>DEP. A LA VISTA FF-REEMB/TASA 2018 BNRT 1087827834</t>
  </si>
  <si>
    <t>DEP. A LA VISTA FF-REEMB/TASA 2019 BNRT 1090166944</t>
  </si>
  <si>
    <t>DEP. A LA VISTA FF-REEMB TASA TURISMO 2019 BNRT 1087831541</t>
  </si>
  <si>
    <t>DEP. A LA VISTA FF-CRED EMPRESARIAL BNRT 1092777465</t>
  </si>
  <si>
    <t>DEP. A LA VISTA FF-ADELANT C/TU NEGOCIO BNRT 1104524692</t>
  </si>
  <si>
    <t>DEP. A LA VISTA FF-CONSERVA EL EMPLEO BNRT 1105507133</t>
  </si>
  <si>
    <t>DEP. A LA VISTA FF-REEMB EN TASA(PROG EMERG) BNRT 1105616138</t>
  </si>
  <si>
    <t>DEP. A LA VISTA FF-MI NÓMINA SIGUE BANORTE 6718319</t>
  </si>
  <si>
    <t>DEP. A LA VISTA FF-MI NEGOCIO SIGUE BANORTE 1116721775</t>
  </si>
  <si>
    <t>DEP. A LA VISTA FF-Impulso al Tur GTO  BNRT 1119944472</t>
  </si>
  <si>
    <t>DEP. A LA VISTA FF-UDP FOCIR HSBC 4065052599</t>
  </si>
  <si>
    <t>DEP. A LA VISTA FFF - Gto Sustent  HSBC 0821</t>
  </si>
  <si>
    <t>DEP. A LA VISTA FF-COVEG BNMX 46390040083</t>
  </si>
  <si>
    <t>DEP. A LA VISTA FF-COVEG BNMX 70004521879</t>
  </si>
  <si>
    <t>DEP. A LA VISTA FF-COVEG BNMX 70004521860</t>
  </si>
  <si>
    <t>DEP. A LA VISTA FF-COVEG BNMX 70041873734</t>
  </si>
  <si>
    <t>DEP. A LA VISTA FF-COVEG BNMX 46390040113</t>
  </si>
  <si>
    <t>DEP. A LA VISTA FF-COVEG BNMX 46390040105</t>
  </si>
  <si>
    <t>DEP. A LA VISTA FF-COVEG BNMX 46390040091</t>
  </si>
  <si>
    <t>DEP. A LA VISTA FOFIES - TAXISTAS BNRT 1235315105</t>
  </si>
  <si>
    <t>DEP. A LA VISTA FF - REEMB EN TASA SIGO-GTO BNRT 1235307388</t>
  </si>
  <si>
    <t>DEP. A LA VISTA FF-SNTNDR 9176 SUBCTA3 38a40</t>
  </si>
  <si>
    <t>DEP. A LA VISTA FF-PROY ESTRAT BANBAJIO 030225900038313999 42375550-0101</t>
  </si>
  <si>
    <t>DEP. A LA VISTA FF-SECT AGROIND SANTANDER 18-000269176</t>
  </si>
  <si>
    <t>1114 INVERSIONES A 3 MESES</t>
  </si>
  <si>
    <t>OTROS VAL. EN BCOS PRIV FFFF NAFINSA 1051473</t>
  </si>
  <si>
    <t>OTROS VAL. EN BCOS PRIV FFFF NAFINSA 1052224</t>
  </si>
  <si>
    <t>OTROS VAL. EN BCOS PRIV FFFF NAFIN 1062934</t>
  </si>
  <si>
    <t>OTROS VAL. EN BCOS PRIV FFFF BANREGIO 175-00510-0016</t>
  </si>
  <si>
    <t>OTROS VAL. EN BCOS PRIV FFFF NAFIN 1064979 TAXIS</t>
  </si>
  <si>
    <t>OTROS VAL. EN BCOS PRIV FFFF NAFIN 1064695 CUERO Y CALZADO</t>
  </si>
  <si>
    <t>OTROS VAL. EN BCOS PRIV FFFF NAFIN 1065139 IMPULSO ECONOMICO GUANAJUATO</t>
  </si>
  <si>
    <t>OTROS VAL. EN BCOS PRIV FFFF NAFIN 1065513 BOLSA GTIA DES IND Y REG EDO GTO</t>
  </si>
  <si>
    <t>OTROS VAL. EN BCOS PRIV FFFF NAFIN 1065691 PROG GTIA NAFIN + GTO CONTIGO SI</t>
  </si>
  <si>
    <t>OTROS VAL. EN BCOS PRIV FF-FF FIRA BNCMR 0116162975</t>
  </si>
  <si>
    <t>OTROS VAL EN BCOS PRIV FF-FOIR BNMX 151017117</t>
  </si>
  <si>
    <t>OTS VAL EN BCOS PRIV FF-FFTURISMO BNMX 151237298</t>
  </si>
  <si>
    <t>OTS VAL EN BCOS PRIV FF-REEMB EN TASA TURISMO2016 BNMX 151237285</t>
  </si>
  <si>
    <t>OTS VAL EN BCOS PRIV FF-CRED MAYOR TURISMO BNMX 74074677</t>
  </si>
  <si>
    <t>OTROS VAL. EN BCOS PRIV FF-COVEG BNMX 161536125</t>
  </si>
  <si>
    <t>* DERECHOS A RECIBIR EFECTIVO Y EQUIVALENTES Y BIENES O SERVICIOS A RECIBIR</t>
  </si>
  <si>
    <t>ESF-02 INGRESOS P/RECUPERAR</t>
  </si>
  <si>
    <t>2021-2016</t>
  </si>
  <si>
    <t>1122 CUENTAS POR COBRAR A CORTO PLAZO</t>
  </si>
  <si>
    <t>MARTIN JUAREZ SEGURA DEUD DIV POR GTOS Y COSTAS LEGALES FF-FF</t>
  </si>
  <si>
    <t>JESUS SERGIO FUENTES HDEZ/RAMIRO NAVAR DEUD DIV POR GTOS Y COSTAS LEGALES FF-FF</t>
  </si>
  <si>
    <t>JAIME ALFONSO CANTERO ACEVEDO/CESAR VEL DEUD DIV POR GTOS Y COSTAS LEGALES FF-FF</t>
  </si>
  <si>
    <t>DEUD. DIV. X RESPONSAB. A CARGO DE EX-EMPLEADOS GERARDO ARTURO NIETO RAMIREZ</t>
  </si>
  <si>
    <t>OTROS DEUDORES FF-RETENCIONES CEDULAR RENTAS</t>
  </si>
  <si>
    <t>Otros Deudores Retención 10% Rentas FF FOFIES</t>
  </si>
  <si>
    <t>DEUD. DIV. X OTROS CREDS FF - EMMA ROSA CARMONA</t>
  </si>
  <si>
    <t>DEUD. DIV. X OTROS CREDS FF-FGTO - ENRIQUE RIVERA MENDEZ</t>
  </si>
  <si>
    <t>DEUD. DIV. X OTROS CREDS FF-FGTO - ALFREDO GERARDO ROMO</t>
  </si>
  <si>
    <t>DEUD. DIV. OT. FDOS. FOFIES FOGIM</t>
  </si>
  <si>
    <t>DEUD. DIV. OT. FDOS. FOFIES - CARLOS RAMON ROMO RAMSDEN</t>
  </si>
  <si>
    <t>DEUDORES DIV. OTROS FONDOS FF-FF DEPTO JURIDICO</t>
  </si>
  <si>
    <t>DEUD DIV. OT.FDOS FF-FF - MI NOMINA</t>
  </si>
  <si>
    <t>Deudores Div. Otros Fondos FF-FF SAC/ANFEXI</t>
  </si>
  <si>
    <t>DEUD. DIV. OT. FDOS. FOIR FOGIM</t>
  </si>
  <si>
    <t>DEUD. DIV. OT. FDOS. FGTO FOGIM</t>
  </si>
  <si>
    <t>DEUD. DIV. OT. FDOS. FF Farranq -  GABRIELA MERCEDES POLO RIVERA</t>
  </si>
  <si>
    <t>DEUD. DIV. OT. FDOS. FF-COVEG/ Ma. Teresa de Jesús Vázquez Zamilpa (Silao)</t>
  </si>
  <si>
    <t>DEUD. DIV. OT. FDOS. FF-COVEG/ TELECOMM</t>
  </si>
  <si>
    <t>DEUD. DIV. OT. FDOS. FF-COVEG/ J.Salud Contreras López</t>
  </si>
  <si>
    <t>1123 DEUDORES DIVERSOS POR COBRAR A CORTO PLAZO</t>
  </si>
  <si>
    <t>DEUDORES X INTERESES Y COMISIONES</t>
  </si>
  <si>
    <t>ESF-03 DEUDORES P/RECUPERAR</t>
  </si>
  <si>
    <t>90 DIAS</t>
  </si>
  <si>
    <t>180 DIAS</t>
  </si>
  <si>
    <t>365 DIAS</t>
  </si>
  <si>
    <t>1131 ANTICIPO A PROVEEDORES POR ADQUISICIÓN DE BIENES Y PRESTACIÓN DE SERVICIOS A CORTO PLAZO</t>
  </si>
  <si>
    <t>Anticipos Dpto Jur. Ff-Ff</t>
  </si>
  <si>
    <t>Anticipos Dpto. Juridico FF-FF Christian Villegas Espinoza</t>
  </si>
  <si>
    <t>ANTICIPOS DPTO FINANZAS - JULIO CESAR MELENDEZ PIÑON</t>
  </si>
  <si>
    <t>ANTICIPOS DEPTO FINANZAS FF-FF ANGEL HERNANDEZ</t>
  </si>
  <si>
    <t>* BIENES DISPONIBLES PARA SU TRANSFORMACIÓN O CONSUMO.</t>
  </si>
  <si>
    <t>ESF-04 INVENTARIOS (BIENES PARA SU TRANSFORMACIÓN)</t>
  </si>
  <si>
    <t>METODO</t>
  </si>
  <si>
    <t>1140</t>
  </si>
  <si>
    <t>SIN INFORMACIÓN QUE REVELAR EN EL PERÍODO</t>
  </si>
  <si>
    <t>1150</t>
  </si>
  <si>
    <t>ESF-05 ALMACENES (OTROS ACTIVOS CIRCULANTES)</t>
  </si>
  <si>
    <t>1193 BIENES MUEBLES Y VALORES ADJUDICADOS</t>
  </si>
  <si>
    <t>BIENES MUEBLES Y VALORES ADJUDICADOS</t>
  </si>
  <si>
    <t>INMUEBLES ADJUDICADOS</t>
  </si>
  <si>
    <t xml:space="preserve">* INVERSIONES FINANCIERAS. </t>
  </si>
  <si>
    <t>ESF-06 FIDEICOMISOS, MANDATOS Y CONTRATOS ANALOGOS</t>
  </si>
  <si>
    <t>CARACTERISTICAS</t>
  </si>
  <si>
    <t>NOMBRE DE FIDEICOMISO</t>
  </si>
  <si>
    <t>OBJETO</t>
  </si>
  <si>
    <t>1213 FIDEICOMISOS, MANDATOS Y CONTRATOS ANÁLOGOS</t>
  </si>
  <si>
    <t>Fondos Guanajuato de Financiamiento no cuenta con montos celebrados en Fideicomisos, Mandatos y Contratos Análogos que manifestar en el período.</t>
  </si>
  <si>
    <t>ESF-07 PARTICIPACIONES Y APORTACIONES DE CAPITAL</t>
  </si>
  <si>
    <t>1214 PARTICIPACIONES Y APORTACIONES DE CAPITAL</t>
  </si>
  <si>
    <t>Fondos Guanajuato de Financiamiento no cuenta con montos de Participaciones y Aportaciones de Capital, sean directo o mediante la adquisición de acciones u otros valores representativos de capital en los sectores público, privado y externo en el período.</t>
  </si>
  <si>
    <t>ESF-07 DERECHOS A RECIBIR EFECTIVO O EQUIVALENTES A LARGO PLAZO</t>
  </si>
  <si>
    <t>1224 PRÉSTAMOS OTORGADOS A LARGO PLAZO</t>
  </si>
  <si>
    <t>Prestamos de Habilitacion o Avio (PHA)</t>
  </si>
  <si>
    <t>Prestamos Refaccionarios (PR)</t>
  </si>
  <si>
    <t>Prestamos con Garantía Inmobiliaria</t>
  </si>
  <si>
    <t>Cartera Vencida por Creditos Simples</t>
  </si>
  <si>
    <t>Cartera Vencida por PHA</t>
  </si>
  <si>
    <t>Cartera Vencida por PR</t>
  </si>
  <si>
    <t>* BIENES MUEBLES, INMUEBLES E INTAGIBLES</t>
  </si>
  <si>
    <t>ESF-08 BIENES MUEBLES E INMUEBLES</t>
  </si>
  <si>
    <t>SALDO INICIAL</t>
  </si>
  <si>
    <t>SALDO FINAL</t>
  </si>
  <si>
    <t>FLUJO</t>
  </si>
  <si>
    <t>CRITERIO</t>
  </si>
  <si>
    <t>1240</t>
  </si>
  <si>
    <t>1241 MOBILIARIO Y EQUIPO DE ADMINISTRACIÓN</t>
  </si>
  <si>
    <t>MOBILIARIO Y EQUIPO</t>
  </si>
  <si>
    <t>SUB-TOTAL</t>
  </si>
  <si>
    <t>1244 VEHICULOS Y EQUIPO TERRESTRE</t>
  </si>
  <si>
    <t>EQ. TRANS. TERRESTRE FF</t>
  </si>
  <si>
    <t>1263 DEPRECIACIÓN ACUMULADA DE BIENES MUEBLES</t>
  </si>
  <si>
    <t>DEPRECIACION ACUMULADA DE MOBILIARIO Y EQUIPO</t>
  </si>
  <si>
    <t>DEPREC. ACUMULADA DE EQUIPO DE TRANSPORTE</t>
  </si>
  <si>
    <t>ESF-09 INTANGIBLES Y DIFERIDOS</t>
  </si>
  <si>
    <t>1250</t>
  </si>
  <si>
    <t>1260</t>
  </si>
  <si>
    <t>1270</t>
  </si>
  <si>
    <t>ESF-10   ESTIMACIONES Y DETERIOROS</t>
  </si>
  <si>
    <t>1280</t>
  </si>
  <si>
    <t>1281 ESTIMACIÓN POR PÉRDIDAS DE CUENTAS INCOBRABLES DE PRÉSTAMOS A LARGO PLAZO</t>
  </si>
  <si>
    <t>ESTIMAC. CASTIGO PRESTAMOS CARTERA VENCIDA</t>
  </si>
  <si>
    <t>ESF-11 OTROS ACTIVOS</t>
  </si>
  <si>
    <t>CARACTERÍSTICAS</t>
  </si>
  <si>
    <t>PASIVO</t>
  </si>
  <si>
    <t>ESF-12 CUENTAS Y DOC. POR PAGAR</t>
  </si>
  <si>
    <t>2110</t>
  </si>
  <si>
    <t>2117 RETENCIONES Y CONTRIBUCIONES POR PAGAR A CORTO PLAZO</t>
  </si>
  <si>
    <t>RETENCION 10% ISR RENTAS POR PAGAR ZAVALA VERGIL GERARDO</t>
  </si>
  <si>
    <t>RETENCION 10% ISR RENTAS POR PAGAR FF-FF REBSAMEN VERONICA</t>
  </si>
  <si>
    <t>RETENCION 10%ISR RENTAS P7PAGAR FF-FF GUZMAN VILLAREAL ENRIQUE</t>
  </si>
  <si>
    <t>RETENCION 10% ISR RENTA P/PAGAR FF GARCIA PAREDON JOSE CARMEN</t>
  </si>
  <si>
    <t>RETENCION 10&amp; ISR RENTAS P/PAGAR FF FCO BAEZA VERDUZCO</t>
  </si>
  <si>
    <t>RETENCION 10% ISR RENTA P/PGAR FF MARIA LUZ FRIAS MARTINEZ</t>
  </si>
  <si>
    <t>RETENCION 10%ISR RTAS P/PAGAR REBSAMEN MARIA VERONICA</t>
  </si>
  <si>
    <t>RETENCION CEDULAR 2.5% RENTAS POR PAGAR</t>
  </si>
  <si>
    <t>RETENCIN 10% ISR HONORARIOS P/PAGAR OMAR ADRIAN GARCIA JIMENEZ</t>
  </si>
  <si>
    <t>RETENCION 10% ISR HONORARIOS P/PAGAR FF IVAN ISRAEL ZAPIEN PALACIOS</t>
  </si>
  <si>
    <t>RETENCION 10% ISR HONORARIOS P/PAGAR FF PATRICIA DEL SOCORRO PADILLA CARAPIA</t>
  </si>
  <si>
    <t>RETENCION 10% ISR HONORARIOS P/PAGAR FF ARCADIO PARRA</t>
  </si>
  <si>
    <t>RETENCION CEDULAR HONORARIOS P/PAGAR FF-FF FOFIES</t>
  </si>
  <si>
    <t>RETENC. IMSS FF-FF RETENCION AL PERSONAL</t>
  </si>
  <si>
    <t>RETENC. IMSS FF-FF RETENCION AL PERSONAL RCV</t>
  </si>
  <si>
    <t>RETENC. INFONAVIT FF-FF RETENCION AL PERSONAL CREDITOS</t>
  </si>
  <si>
    <t>RETENCION IMPUESTOS FF-FF I.S.P.T.</t>
  </si>
  <si>
    <t>RET. I.S.R. HONORARIOS ASIMILADOS A SALARIOS FF-FF</t>
  </si>
  <si>
    <t>RET. ISR 10% HONOR. FF-FF PADILLA CARAPIA PATRICIA DEL SOCORRO</t>
  </si>
  <si>
    <t>PROV IMPTOS HONORARIOS FF IVAN ISRAEL ZAPIEN PALACIOS</t>
  </si>
  <si>
    <t>PROVISIONES IMPUESTOS RENTAS FF-FF GUZMAN VILLAREAL ENRIQUE</t>
  </si>
  <si>
    <t>PROVISIONES IMPUESTOS RENTAS FF-FF BAEZA VERDUZCO FCO</t>
  </si>
  <si>
    <t>PROVISIONES IMPUESTOS RENTAS FF-FF REBSAMEN MA. VERONICA</t>
  </si>
  <si>
    <t>PROVISIONES IMPUESTOS RENTAS FF-FF JESUS TRUJILLO ESPARZA</t>
  </si>
  <si>
    <t>PROVISIONES IMPUESTOS RENTAS FF-FF ZAVA VERGIL GERARDO RODOLFO</t>
  </si>
  <si>
    <t>PROVISION IMPUESTOS RENTAS FF MARIA LUZ FRIAS MARTINEZ</t>
  </si>
  <si>
    <t>RETENCION FF-FF 1% HONORARIOS</t>
  </si>
  <si>
    <t xml:space="preserve"> 2% S/NOMINA FF-FF</t>
  </si>
  <si>
    <t>PROVISIONES  RET IMPTO CEDULAR RENTAS 1% FF-FF</t>
  </si>
  <si>
    <t>PROVISIONES  RET IMPTO CEDULAR RESICO 2% FF-FF</t>
  </si>
  <si>
    <t>2119 OTRAS CUENTAS POR PAGAR A CORTO PLAZO</t>
  </si>
  <si>
    <t>ACREED DIV SALDO EN SUSPENSO SAC ANFEXI FOFIES</t>
  </si>
  <si>
    <t>ACREED. DIV. OTROS SDOS A FAVOR DE ACRED. FF-FOIR.</t>
  </si>
  <si>
    <t>REMANENTES DE DEP &gt; 500.00 ARRANQ-FF</t>
  </si>
  <si>
    <t>ACREED. DIV. OTROS SDOS A FAVOR DE ACRED. FF-Foprode</t>
  </si>
  <si>
    <t>ACREED. DIV. OTROS CRED FF-COVEG / SDOS A FAVOR DE ACRED</t>
  </si>
  <si>
    <t>ACREED. DIV. OTROS CRED FF-COVEG / DEPS COVEG</t>
  </si>
  <si>
    <t>DEPOSITOS NO IDENTIFICADOS FF-FF</t>
  </si>
  <si>
    <t>DEPOSITOS NO IDENTIFICADOS FF-FOIR</t>
  </si>
  <si>
    <t>DEPOSITOS NO IDENTIFICADOS FF-ARRANQ</t>
  </si>
  <si>
    <t>DEPOSITOS NO IDENTIFICADOS FF-FOPRODE</t>
  </si>
  <si>
    <t>DEP NO IDENTIFICADOS FF-ADELANTE CON TU NEGOCIO</t>
  </si>
  <si>
    <t>DEP NO IDENTIFICADOS FF-CCONSERVA EL EMPLEO</t>
  </si>
  <si>
    <t>DEP NO IDENTIFICADOS FF-MI NOMINA SIGUE</t>
  </si>
  <si>
    <t>DEP NO IDENTIFICADOS FF-MI NEGOCIO SIGUE</t>
  </si>
  <si>
    <t>DEP NO IDENTIFICADOS FF-UDP FOCIR</t>
  </si>
  <si>
    <t>DEP NO IDENTIFICADOS FF-GUANAJUATO SUSTENTABLE</t>
  </si>
  <si>
    <t>DEP NO IDENTIFICADOS FF--COVEG</t>
  </si>
  <si>
    <t>DEP NO IDENTIFICADOS FF-TAXIS</t>
  </si>
  <si>
    <t>ACREEDORES DIVERSOS PROVISION GTOS FF-FF GUZMAN VILLAREAL ENRIQUE</t>
  </si>
  <si>
    <t>ACREEDORES DIVERSOS PROV GTOS FF-FF CASAYCO</t>
  </si>
  <si>
    <t>ACREEDORES DIVERSOS PROV GTOS FF-FF SECRETARIA DE FINANZAS</t>
  </si>
  <si>
    <t>ACREEDORES DIVERSOS PROVISION GASTOS FF-FF PASE</t>
  </si>
  <si>
    <t>ACREEDORES DIVERSOS PROVISION GTOS FF-FF REBSAMEN VERONICA</t>
  </si>
  <si>
    <t>ACREED DIV PROV GTOS FF-FF BAEZA VERD FCO</t>
  </si>
  <si>
    <t>ACREED DIV PROV GTOS FF-FF ZAVALA VERGIL GERARDO</t>
  </si>
  <si>
    <t>ACREEDORES DIN PROV GTO FF-FF VIMARSA</t>
  </si>
  <si>
    <t>ACREEDORES DIV PROV GTOS FF-FF FCO BAEZA VERDUZCO</t>
  </si>
  <si>
    <t>ACREEDORES DIV PROV GTOS FF-FF TELEFPNIA P/CABLE</t>
  </si>
  <si>
    <t>ACREEDORES DIVERSOS PROV GTOS FF-FF OXXO</t>
  </si>
  <si>
    <t>ACREEDORES DIV PROV GTOS FF-DEMOLOGISTICA</t>
  </si>
  <si>
    <t>ACREEDORES DIV PROV GTOS FF PROVEEDURIA DE PRODUCTOS Y SERVICIOS DE MEXICO</t>
  </si>
  <si>
    <t>ACREEDORES DIV PROV GTOS FF VERVER Y VARGAS FUNES</t>
  </si>
  <si>
    <t>ACREEDORES DIV PROVISION GTOS FF-FF URBANIZADORA DEL BAJIO</t>
  </si>
  <si>
    <t>ACREEDORES DIV PROVISION GASTOS FF  GUZMAN VILLAREAL ENRIQUE JOEL</t>
  </si>
  <si>
    <t>ACREEDORES DIV PROVISON GASTOS FF SEGURIDAD PRIVADA P/TU CIUDAD</t>
  </si>
  <si>
    <t>ACREEDORES DIV PROVISION GTOS FF-FF OMAR ADRIAN GARCIA JIMENEZ</t>
  </si>
  <si>
    <t>ACREEDORES DIV PROVISION GTOS FF-FF CARLOS ERNESTO GARCIA TELLEZ</t>
  </si>
  <si>
    <t>ACREEDORES DIV PROV GASTOS FF NOTARIAS ASOCIADAS</t>
  </si>
  <si>
    <t>ACREEDORES DIV PROVISION GTOS FF-SERVIPRO DE MEXICO</t>
  </si>
  <si>
    <t>ACREEDORES DIV PROVISION GTOS FF MARIA LUZ FRIAS MARTINEZ</t>
  </si>
  <si>
    <t>ACREEDORES DIVERSOS PROV GTOS FF IVAN ISRAEL ZAPIEN PALACIOS</t>
  </si>
  <si>
    <t>ACREEDORES DIV PROVSION GTOS FF SEGUR PRIV MANAVIL</t>
  </si>
  <si>
    <t>ACREEDORES DIV PROVISION GTOS FF HUGO TELLEZ ESQUIVEL</t>
  </si>
  <si>
    <t>ACREEDORES DIV PROVISION GTOS FF MARIA TERESA VAZQUEZ GARCIA</t>
  </si>
  <si>
    <t>ACREEDORES DIV PROVISION GTOS FF ARCADIO PARRA</t>
  </si>
  <si>
    <t>DEPS.CTA ESPECIAL. CRED JURIDICO- FF-FGTO</t>
  </si>
  <si>
    <t>DEPS.CTA ESPECIAL. CRED JURIDICO- FF-EMPREND</t>
  </si>
  <si>
    <t>DEPS.CTA ESPECIAL. CRED JURIDICO- FF-F ARRANQUE</t>
  </si>
  <si>
    <t>DEPS.CTA ESPECIAL. CRED JURIDICO- FF-FOPRODE</t>
  </si>
  <si>
    <t>PROVISIONES OTROS - NO ESPECIFICADOS - F-FF</t>
  </si>
  <si>
    <t>2129 OTROS DOCUMENTOS POR PAGAR A CORTO PLAZO</t>
  </si>
  <si>
    <t>SEGUROS EN GRAL - OTROS -  FF-FF</t>
  </si>
  <si>
    <t>CONSULTAS BURO DE CRED - FF/FOFIES</t>
  </si>
  <si>
    <t>INSCRIPCION D ACTOS JUR - FF/FOFIES</t>
  </si>
  <si>
    <t>GASTOS DE FEDATARIO  - FF / FF SUSTENTABLE</t>
  </si>
  <si>
    <t>GASTOS ADMINISTRACIÒN BNRT 3%-FF/FOFIES</t>
  </si>
  <si>
    <t>SEGUROS EN GENERAL - OTROS - FF/SEGUROS DAÑOS</t>
  </si>
  <si>
    <t>SEGUROS EN GENERAL - OTROS - FF/MI NOMINA SIGUE</t>
  </si>
  <si>
    <t>INSCRIPCION D ACTOS JUR  - FF / GTO SUSTENTABLE</t>
  </si>
  <si>
    <t>GASTOS DE FEDATARIO  - FF / GTO SUSTENTABLE</t>
  </si>
  <si>
    <t xml:space="preserve"> </t>
  </si>
  <si>
    <t>ESF-13 OTROS PASIVOS DIFERIDOS A CORTO PLAZO</t>
  </si>
  <si>
    <t>NATURALEZA</t>
  </si>
  <si>
    <t>2159</t>
  </si>
  <si>
    <t>ESF-13 FONDOS Y BIENES DE TERCEROS EN GARANTÍA Y/O ADMINISTRACIÓN A CORTO PLAZO</t>
  </si>
  <si>
    <t>2160</t>
  </si>
  <si>
    <t>2162 FONDOS EN ADMINISTRACIÓN A CORTO PLAZO</t>
  </si>
  <si>
    <t>ACREED. DIV. OTROS- FF-FOGIM</t>
  </si>
  <si>
    <t>ACREEDORA</t>
  </si>
  <si>
    <t>ACREED. DIV. OTROS- FF-FOPRODE</t>
  </si>
  <si>
    <t>ACRREDORES DIV OTROS FONDOS FF-FOFIES ROBERTO HERNANDEZ LARA</t>
  </si>
  <si>
    <t>ACRREDORES DIV OTROS FONDOS FF-FF LUIS ANTONIO AMEZCUA MORALES</t>
  </si>
  <si>
    <t>ACRREDORES DIV OTROS FONDOS FF-FF LETICIA ALEJANDRA SEGURA LOZA</t>
  </si>
  <si>
    <t>ACRREDORES DIV OTROS FONDOS FF-FF Proyectos Estrategicos Q" 2014"</t>
  </si>
  <si>
    <t>ACREED. DIV. OTROS- FF-FF SANCHEZ SEGURA LAURENTINAxVTA INMUEB</t>
  </si>
  <si>
    <t>ACREED. DIV. OTROS- FF-FF GARCIA LARA ROSAURAxVTA INMUEB</t>
  </si>
  <si>
    <t>ACREED. DIV. OTROS- FF-FF VICTOR HUGO RAMIREZ GARCIAxVTA INMUEB</t>
  </si>
  <si>
    <t>ACREED. DIV. OTROS- FF-FF ANDREA GUADALUPE RODRIGUEZ CONEJOxVTA INMUEB</t>
  </si>
  <si>
    <t>ACREED. DIV. OTROS- FF-FF PERLA ANAHY FLORES LOPEZxVTA INMUEB</t>
  </si>
  <si>
    <t>Acreedores Div. Ot. Fdos FF-FF / REEMB EN TASA(PROG EMERG)</t>
  </si>
  <si>
    <t>ACREED. DIV. OTROS FDOS. FF-FF EDENRED COMBUSTIBLE</t>
  </si>
  <si>
    <t>Acreed Div. Otros FF-FF / ALICIA LANGO FLORES</t>
  </si>
  <si>
    <t>ACRREDORES DIV OTROS FONDOS FF-FF SAC/ANFEXI</t>
  </si>
  <si>
    <t>ACRREDORES DIV OTROS FONDOS FF-FF GTO LEASING SERVICES SAPI DE CV SOFOM ENR</t>
  </si>
  <si>
    <t>Acreed Div. Ot FF-FF/VTA INMUEB HORTENCIAS 224 FRACC JARDINES DEL JEREZ LEON</t>
  </si>
  <si>
    <t>Acreed. Div. Otros FF-FF DE LA PEÑA HERNANDEZ ISIDRO</t>
  </si>
  <si>
    <t>ACREED DIV OT FONDOS FF-FOFIES SERVIPRO DE MEXICO SA</t>
  </si>
  <si>
    <t>ACREED DIV OT FONDOS FF-FOFIES JAIR IVANLOPEZ CARRILLO</t>
  </si>
  <si>
    <t>ACREED DIV OT FONDOS FF-FOFIES ISSEG</t>
  </si>
  <si>
    <t>Acreed. Div. Otros FF-FF ISSEG COBRANZA</t>
  </si>
  <si>
    <t>Acreed. Div. Otros FF-FF OXXO COBRANZA</t>
  </si>
  <si>
    <t>ACREED DIV OT FONDOS FF-FF REEMB EN TASA 2023</t>
  </si>
  <si>
    <t>Acreed. Div. Otros FF-FF TAXIS Renovacion Parque Vehicular</t>
  </si>
  <si>
    <t>Acreed. Div. Otros FF-FF Reemb/tasa Sigo-Gto</t>
  </si>
  <si>
    <t>ACREED. DIV. OTROS- FF-FOIR MARCOS CANALES MENDOZAxVTA INMUEB</t>
  </si>
  <si>
    <t>Acreedores Div. Otros Fondos FF-FOIR FINADOS-DIFERENCIASenLIQdeCRED</t>
  </si>
  <si>
    <t>Acreed Div. Ot. Fdos FF-Adelant c/tu Negoc / ADAPTA TU NEG (FOGIM)</t>
  </si>
  <si>
    <t>Acreedores Div. Otros Fondos FF-UDP FOCIR/ FOGIM</t>
  </si>
  <si>
    <t>ESF-13 PASIVO DIFERIDO A LARGO PLAZO</t>
  </si>
  <si>
    <t>2240</t>
  </si>
  <si>
    <t>ESF-14 OTROS PASIVOS CIRCULANTES</t>
  </si>
  <si>
    <t>2199</t>
  </si>
  <si>
    <t>2191 INGRESOS POR CLASIFICAR</t>
  </si>
  <si>
    <t>ESF-14 FONDOS Y BIENES DE TERCEROS EN GARANTÍA Y/O ADMINISTRACIÓN A LARGO PLAZO</t>
  </si>
  <si>
    <t>2252 FONDOS EN ADMINISTRACIÓN A LARGO PLAZO</t>
  </si>
  <si>
    <t>OTRAS OBLIGACIONES A LARGO PLAZO. FF-FF</t>
  </si>
  <si>
    <t>OTRAS OBLIGACIONES A LARGO PLAZO FF-FONDO DE ARRANQUE</t>
  </si>
  <si>
    <t>OTRAS OBLIGACIONES A LARGO PLAZO FF-Proyect Product</t>
  </si>
  <si>
    <t>OTRAS OBLIGACIONES A LARGO PLAZO. FF-REEMB en TASA SECTUR</t>
  </si>
  <si>
    <t>OTRAS OBLIGACIONES A LARGO PLAZO. FF-PROP CORP</t>
  </si>
  <si>
    <t>OTRAS OBLIGACIONES A LARGO PLAZO FF-FFTURISMO</t>
  </si>
  <si>
    <t>OT. OBLIG. A LARG PLAZO FF-REEMB EN TASA TURISMO</t>
  </si>
  <si>
    <t>OT. OBLIG. A LARG PLAZO FF-CR MAYOR TURISMO</t>
  </si>
  <si>
    <t>OTRAS OBLIGACIONES A LARGO PLAZO. FF-SECTOR CURTIDOR</t>
  </si>
  <si>
    <t>OTRAS OBLIGACIONES A LARGO PLAZO.FF-REEMB/TASA 2014a2017</t>
  </si>
  <si>
    <t>OTRAS OBLIGACIONES A LARGO PLAZO.FF-REEMB/TASA 2018</t>
  </si>
  <si>
    <t>OTRAS OBLIGACIONES A LARGO PLAZO.FF-REEMB/TASA 2019</t>
  </si>
  <si>
    <t>OTRAS OBLIGACIONES A LARGO PLAZO.FF-REEMB/TASA TUR 2019</t>
  </si>
  <si>
    <t>OTRAS OBLIGACIONES A LARGO PLAZO.FF-CREDITO EMPRESARIAL</t>
  </si>
  <si>
    <t>OTRAS OBLIGAC A L. P. FF-ADELANT C/TU NEGOCIO</t>
  </si>
  <si>
    <t>OTRAS OBLIGAC A L. P. FF-CONSERVA EL EMPLEO</t>
  </si>
  <si>
    <t>OTRAS OBLIGAC A L. P. FF-REEMB EN TASA(PROG EMERG)</t>
  </si>
  <si>
    <t>OTRAS OBLIGAC A L. P. FF-GTO EN GRANDEZA FF</t>
  </si>
  <si>
    <t>Ot. Oblig. A.L.P  FOFIES-MI NOMINA SIGUE</t>
  </si>
  <si>
    <t>Ot. Oblig. A.L.P FOFIES-MI NEGOCIO SIGUE</t>
  </si>
  <si>
    <t>Ot. Oblig. A.L.P FOFIES- IMPULSO AL TURISMO GTO</t>
  </si>
  <si>
    <t>Ot. Oblig. A.L.P FOFIES-Unidad de Desarrollo Productivo FOCIR</t>
  </si>
  <si>
    <t>Ot. Oblig. A.L.P FOFIES-Guanajuato Sustentable</t>
  </si>
  <si>
    <t>Ot. Oblig. A.L.P FOFIES-PROYECTOS ESTRATEGICOS</t>
  </si>
  <si>
    <t>Ot. Oblig. A.L.P FF-SECTOR AGROINDUSTRIAL</t>
  </si>
  <si>
    <t>Otras Oblig. Lar. Plazo Intrs FF-Fofies</t>
  </si>
  <si>
    <t>Otras Oblig. Lar. Plazo Intrs FF-FONDO DE ARRANQUE</t>
  </si>
  <si>
    <t>Otras Oblig. Lar. Plazo Intrs FF-BANCA COMERCIAL</t>
  </si>
  <si>
    <t>Otras Oblig. Lar. Plazo Intrs FF-FOPRODE</t>
  </si>
  <si>
    <t>Otras Oblig. Lar. Plazo Intrs FF-REEMB en TASA SECTUR</t>
  </si>
  <si>
    <t>Otras Oblig. Lar. Plazo Intrs FF-PROP CORP</t>
  </si>
  <si>
    <t>INTS x ADMON DE FDOS DE TERCEROS FF-FFTURISMO</t>
  </si>
  <si>
    <t>Ot. Oblig Lar. Plazo Intrs FF-Reemb en Tasa Turismo</t>
  </si>
  <si>
    <t>Otras Oblig. Lar. Plazo Intrs FF-CR MAYOR TURISMO</t>
  </si>
  <si>
    <t>Ot. Oblig. A.L.P X Ints FOFIES-Sector Curtidor</t>
  </si>
  <si>
    <t>Ot. Oblig. A.L.P X Ints FOFIES-REEMBOLSO 2019</t>
  </si>
  <si>
    <t>Ot. Oblig. A.L.P X Ints FOFIES-CREDITO EMPRESARIAL</t>
  </si>
  <si>
    <t>Ot. Oblig. A.L.P X Ints FF-ADELANT C/TU NEGOCIO</t>
  </si>
  <si>
    <t>Ot. Oblig. A.L.P X Ints FF-CONSERVA EL EMPLEO</t>
  </si>
  <si>
    <t>Ot. Oblig. A.L.P X Ints FF-REEMB EN TASA(PROG EMERG)</t>
  </si>
  <si>
    <t>Ot. Oblig. A.L.P X Ints FOFIES-MI NOMINA SIGUE</t>
  </si>
  <si>
    <t>Ot. Oblig. A.L.P X Ints FOFIES-MI NEGOCIO SIGUE</t>
  </si>
  <si>
    <t>Ot. Oblig. A.L.P X Ints FOFIES-Unidad de Desarrollo Productivo FOCIR</t>
  </si>
  <si>
    <t>Ot. Oblig. A.L.P X Ints FOFIES-FOCIR (Esquema Financ Indust Masa y la Tortill)</t>
  </si>
  <si>
    <t>ESF-14 PROVISIÓN PARA CONTINGENCIAS A LARGO PLAZO</t>
  </si>
  <si>
    <t>2262 PROVISIÓN PARA CONTINGENCIAS A LARGO PLAZO</t>
  </si>
  <si>
    <t>RESERV. PARA PRIMAS ANTIG.  FF-FF</t>
  </si>
  <si>
    <t>II) NOTAS AL ESTADO DE ACTIVIDADES</t>
  </si>
  <si>
    <t>INGRESOS DE GESTIÓN</t>
  </si>
  <si>
    <t>ERA-01 INGRESOS</t>
  </si>
  <si>
    <t>NOTA</t>
  </si>
  <si>
    <t>4173 INGRESOS POR VENTA DE BIENES Y PRESTACIÓN DE SERVICIOS</t>
  </si>
  <si>
    <t>INTS. DEP. EN INSTITU. BANCARIAS FF-FOFIES HSBC  0713</t>
  </si>
  <si>
    <t>INTS. DEP. EN INSTITU. BANCARIAS FF-FOFIES HSBC  8933</t>
  </si>
  <si>
    <t>INTS. DEP. EN INSTITU. BANCARIAS FF-FOFIES BANREGIO 510-0016</t>
  </si>
  <si>
    <t>INTS. DEP. EN INSTITU. BANCARIAS FF-FOFIES BANORTE 21743</t>
  </si>
  <si>
    <t>INTS. DEP. EN INSTITU. BANCARIAS FF-FOFIES HSBC 8548</t>
  </si>
  <si>
    <t>INTS. DEP. EN INSTITU. BANCARIAS FF-FOFIES HSBC 8208</t>
  </si>
  <si>
    <t>INTS. DEP. EN INSTITU. BANCARIAS FF-FOFIES HSBC 0367</t>
  </si>
  <si>
    <t>INTS. DEP. EN INSTITU. BANC FF-FF SANTANDER 18000251907</t>
  </si>
  <si>
    <t>INTS. DEP. EN INSTITU. BANC FF-FF BNRT 2688</t>
  </si>
  <si>
    <t>INTS. DEP. EN INSTITU. BANCARIAS FF-GTO HSBC 0788</t>
  </si>
  <si>
    <t>INTS. DEP. EN INSTITU. BANCARIAS FF-GTO HSBC 7193</t>
  </si>
  <si>
    <t>INTS. DEP. EN INSTITU. BANCARIAS FF-GTO HSBC2256</t>
  </si>
  <si>
    <t>INTS. DEP. EN INSTITU. BANCARIAS FF-FOPRODE 2013 BNRT 6059</t>
  </si>
  <si>
    <t>INTS. DEP. EN INSTITU. BANCARIAS FF-FOPRODE 2013 BNRT 5288</t>
  </si>
  <si>
    <t>INTS. DEP. EN INSTITU. BANCARIAS FF-FOPRODE 2013 BNRT 4877</t>
  </si>
  <si>
    <t>INTS. DEP. EN INSTIT. BANC FF-REEMB/TASA 2014a2018 BNRT 0420500157</t>
  </si>
  <si>
    <t>INTS. DEP. EN INSTIT. BANC FF-REEM TASA 2018 BNRT1087827834</t>
  </si>
  <si>
    <t>INTS DEP EN INSTIT BANC FF-ADELANT C/TU NEG BNRT 4692</t>
  </si>
  <si>
    <t>INTS DEP EN INSTIT BANC FF-CONSERV EL EMPLEO BNRT 7133</t>
  </si>
  <si>
    <t>INTS DEP EN INSTIT BANC FF-REEMBenTASA EMERG BNRT 6138</t>
  </si>
  <si>
    <t>INTS DEP EN INSTIT BANC FF-MI NOMINA SIGUE BNRT 8319</t>
  </si>
  <si>
    <t>INTS DEP EN INSTIT BANC FF-MI NEGOCIO SIGUE BNRT 1775</t>
  </si>
  <si>
    <t>INTS DEP EN INSTIT BANC FF-IMPULSO AL TUR GTO BNRT 4472</t>
  </si>
  <si>
    <t>INTS. DEP. EN INSTITU. BANC FF-GTO SUSTENT HSBC 0821</t>
  </si>
  <si>
    <t>INTS DEP EN INSTIT BANC FF-COVEG BNMX 40113</t>
  </si>
  <si>
    <t>INTS DEP EN INSTIT BANC FF-COVEG BNMX 40105</t>
  </si>
  <si>
    <t>INTS DEP EN INSTIT BANC FF-COVEG BNMX 40091</t>
  </si>
  <si>
    <t>INTS. DEP. EN INSTITU. BANC FF-TAXISTAS</t>
  </si>
  <si>
    <t>INTS. DEP. EN INSTIT BANC FF-REEMB EN TASA SIGO-GTO BNRT 7388</t>
  </si>
  <si>
    <t>INTS. DEP. EN INSTITU. BANC FF-PROYECT ESTRATEGICOS</t>
  </si>
  <si>
    <t>INTS. DEP. EN INSTIT BANC FF - CR MENOR FF SECT AGROIND SNTNDR 9176</t>
  </si>
  <si>
    <t>INTS S/INV EN VAL. FF-FF NAL. FIN. 105-1473</t>
  </si>
  <si>
    <t>INTS S/INV EN VAL. FF-FOIR BNMX 151017117</t>
  </si>
  <si>
    <t>INTS S/INV EN VAL. FF-COVEG BNMX 161536125</t>
  </si>
  <si>
    <t>Ints. P/Ptmos Pha FF-Fofies</t>
  </si>
  <si>
    <t>Ints. P/Ptmos Pha FF-Foir</t>
  </si>
  <si>
    <t>Ints. P/Ptmos Pha FF-arranq</t>
  </si>
  <si>
    <t>INTS. P/ PTMOS PHA FF-FOPRODE</t>
  </si>
  <si>
    <t>INTS. P/PTMOS PHA FF-ADELANT C/TU NEGOCIO</t>
  </si>
  <si>
    <t>INTS. P/PTMOS PHA FF-CONSERV EL EMPL</t>
  </si>
  <si>
    <t>INTS. P/PTMOS PHA FF-MI NOMINA SIGUE</t>
  </si>
  <si>
    <t>INTS. P/PTMOS PHA FF-MI NEGOCIO SIGUE</t>
  </si>
  <si>
    <t>INTS. P/PTMOS PHA FF-IMPULSO AL TURIMO GTO</t>
  </si>
  <si>
    <t>INTS. P/PTMOS PHA FOFIES-UDP FOCIR</t>
  </si>
  <si>
    <t>INTS. P/ PTMOS PHA FF / GTO SUSTENTABLE</t>
  </si>
  <si>
    <t>INTS. P/PTMOS PHA FOFIES-TAXIS RENOV PARQUE VEHIC</t>
  </si>
  <si>
    <t>INTS. P/ PTMOS PHA FF-CREDITO MENOR FOFIES</t>
  </si>
  <si>
    <t>Ints. P/Ptmos PR. FF-Fofies</t>
  </si>
  <si>
    <t>Ints. P/Ptmos  PR. FF-Foir</t>
  </si>
  <si>
    <t>Ints. P/Ptmos PR FF-arranq</t>
  </si>
  <si>
    <t>INTS. P/ PTMOS  PR. FF-CREDITO EMPRESARIAL</t>
  </si>
  <si>
    <t>INTS. P/ PTMOS PR FF / GTO SUSTENTABLE</t>
  </si>
  <si>
    <t>INTS. P/PTMOS  PR. FF-TAXIS RENOVAC PARQUE VEHIC</t>
  </si>
  <si>
    <t>INTS. P/ PTMOS  PR. FF-CREDITO MENOR FOFIES</t>
  </si>
  <si>
    <t>INTS. P/PTMOS PR FOFIES-PROYECTOS ESTRATEGICOS</t>
  </si>
  <si>
    <t>POR PREST Y CRED C/GTIA INMOB FF-COVEG</t>
  </si>
  <si>
    <t>Ints. O. Mort. Cob. FF-Fofies</t>
  </si>
  <si>
    <t>Ints. O. Mort. Cob. FF-Foir</t>
  </si>
  <si>
    <t>INTS. O. MORT. COB. FF-FONDO DE ARRANQUE</t>
  </si>
  <si>
    <t>INTS. O. MORT. CR EMPRESARIAL</t>
  </si>
  <si>
    <t>INTS. O. MORT. COB. FF-ADELANTE CON TU NEGOCIO</t>
  </si>
  <si>
    <t>INTS. O. MORT. COB. FF-CONSERVA EL EMPLEO</t>
  </si>
  <si>
    <t>INTS. O. MORT. COB.FF-MI NEGOCIO SIGUE</t>
  </si>
  <si>
    <t>INTS. O. MORT. COB.FF-IMPULSO AL TUR GTO</t>
  </si>
  <si>
    <t>INT. O MOR. FOCIR</t>
  </si>
  <si>
    <t>INTS. O. MORT. COB. FF-GTO SUSTENTABLE</t>
  </si>
  <si>
    <t>Ints. O. Mort. Cob. FF-COVEG</t>
  </si>
  <si>
    <t>INTS. O. MORT. COB.FF-TAXIS RENOVAC PARQUE VEHIC</t>
  </si>
  <si>
    <t>INTS. O. MORT. COB. FF-CREDITO MENOR FOFIES</t>
  </si>
  <si>
    <t>BENEF. Y PROD. DIVERSOS FF-COVEG</t>
  </si>
  <si>
    <t>OTROS PROD Y BENEF. FF-FF    OTROS</t>
  </si>
  <si>
    <t>OTROS PROD Y BENEF. FF-Foir      -OTROS-</t>
  </si>
  <si>
    <t>ERA-02 PARTICIPACIONES, APORTACIONES, CONVENIOS, INCENTIVOS</t>
  </si>
  <si>
    <t>4200</t>
  </si>
  <si>
    <t>SIN INFORMACIÓN QUÉ REVELAR EN EL PERÍODO</t>
  </si>
  <si>
    <t>ERA-03 OTROS INGRESOS Y BENEFICIOS</t>
  </si>
  <si>
    <t>4300</t>
  </si>
  <si>
    <t>GASTOS Y OTRAS PÉRDIDAS</t>
  </si>
  <si>
    <t>ERA-04 GASTOS Y OTRAS PÉRDIDAS</t>
  </si>
  <si>
    <t>%GASTO</t>
  </si>
  <si>
    <t>EXPLICACION</t>
  </si>
  <si>
    <t>5000 GASTOS Y OTRAS PÉRDIDAS</t>
  </si>
  <si>
    <t>5111 Remuneraciones al personal de carácter permanente</t>
  </si>
  <si>
    <t>5112 Remuneraciones al personal de carácter transitorio</t>
  </si>
  <si>
    <t>5113 Remuneraciones Adicionales y Especiales</t>
  </si>
  <si>
    <t>5114 Seguridad social</t>
  </si>
  <si>
    <t>5115 Otras prestaciones sociales y económicas</t>
  </si>
  <si>
    <t>5116 Pago de Estímulos a Servidores Públicos</t>
  </si>
  <si>
    <t>5121 Materiales de administración, emisión de documentos y artículos oficiales</t>
  </si>
  <si>
    <t>5122 Alimentos y Utensilios</t>
  </si>
  <si>
    <t>5124 Materiales y Artículos de Construcción y de Reparación</t>
  </si>
  <si>
    <t>5129 Herramientas, refacciones y accesorios menores</t>
  </si>
  <si>
    <t>5131 Servicios básicos</t>
  </si>
  <si>
    <t>5132 Servicios de arrendamiento</t>
  </si>
  <si>
    <t>5133 Servicios profesionales, científicos y técnicos y otros servicios</t>
  </si>
  <si>
    <t xml:space="preserve">5134 Servicios financieros, bancarios y comerciales </t>
  </si>
  <si>
    <t>5135 Servicios de instalación, reparación, mantenimiento y conservación</t>
  </si>
  <si>
    <t>5136 Servicios de Comunicación Social y Publicidad</t>
  </si>
  <si>
    <t>5137 Servicios de traslado y viáticos</t>
  </si>
  <si>
    <t>5138 Servicios oficiales</t>
  </si>
  <si>
    <t>5139 Otros servicios generales</t>
  </si>
  <si>
    <t>5511 Estimaciones por Pérdidas o  Deterioro de Activos Circulantes</t>
  </si>
  <si>
    <t>5515 Depreciación de bienes muebles</t>
  </si>
  <si>
    <t>5599 Otros gastos varios</t>
  </si>
  <si>
    <t>III) NOTAS AL ESTADO DE VARIACIÓN A LA HACIENDA PÚBLICA</t>
  </si>
  <si>
    <t>VHP-01 PATRIMONIO CONTRIBUIDO</t>
  </si>
  <si>
    <t>MODIFICACION</t>
  </si>
  <si>
    <t>3110 APORTACIONES</t>
  </si>
  <si>
    <t>APORT. PATRIM. GOB.FEDERAL FF-FF</t>
  </si>
  <si>
    <t>APORT. PATRIM. GOB.FEDERAL FF-FOIR</t>
  </si>
  <si>
    <t>Aportac. Patrimoniales GOB. ESTATAL. FF-FF</t>
  </si>
  <si>
    <t>Traspaso Patrimonio FF-FF FORTALEC. ECONOMICO</t>
  </si>
  <si>
    <t>Aportac. Patrimoniales GOB. ESTATAL. FF-FOIR</t>
  </si>
  <si>
    <t>Aportac. Patrimoniales GOB. ESTATAL. FF-FGTO</t>
  </si>
  <si>
    <t>APORTAC. PATRIMONIALES GOB. ESTATAL. FF-EMP</t>
  </si>
  <si>
    <t>Traspaso Patrimonio FF-TEXTIL</t>
  </si>
  <si>
    <t>APORTAC. PATRIMONIALES GOB. ESTATAL. FF-ARRANQ</t>
  </si>
  <si>
    <t>Traspaso Patrimonio FF-BCA COMERC</t>
  </si>
  <si>
    <t>Traspaso Patrimonio FF-BCA COMERC / RADIODIFUSORAS</t>
  </si>
  <si>
    <t>APORTAC. PATRIMONIALES GOB. ESTATAL. FF-FOPRODE 2012</t>
  </si>
  <si>
    <t>APORTAC. PATRIMONIALES GOB. ESTATAL. FF-FOPRODE 2013</t>
  </si>
  <si>
    <t>Traspaso Patrimonio FF-PROP CORP</t>
  </si>
  <si>
    <t>APORTAC. PATRIMONIALES GOB. ESTATAL. FF-REEMB EN TASA 2014a2017</t>
  </si>
  <si>
    <t>APORTAC. PATRIMONIALES GOB. ESTATAL. FF-COVEG</t>
  </si>
  <si>
    <t>Aportac. Patrimoniales por otros conceptos FF-Fdo Gto. Aporte SEFIDES</t>
  </si>
  <si>
    <t>VHP-02 PATRIMONIO GENERADO</t>
  </si>
  <si>
    <t>3220 RESULTADOS DE EJERCICIOS ANTERIORES</t>
  </si>
  <si>
    <t>Rem. Liq. De Ej. Ant. Ant. A 2001 FF-FF</t>
  </si>
  <si>
    <t>Rem. Liq. De Ej. Ant. Ant. A 2001 FF-Foir.</t>
  </si>
  <si>
    <t>Rem. Liq. De Ej. Ant. Ant. A 2001 FF-Fgto.</t>
  </si>
  <si>
    <t>REM. LIQ. DE EJ. ANT. EJER. 2001 FF-FF</t>
  </si>
  <si>
    <t>REM. LIQ. DE EJ. ANT. EJER. 2002 FF-FF</t>
  </si>
  <si>
    <t>REM. LIQ. DE EJ. ANT. EJER. 2003 FF-FF</t>
  </si>
  <si>
    <t>REM. LIQ. DE EJ. ANT. EJER. 2004 FF-FF</t>
  </si>
  <si>
    <t>REM. LIQ. DE EJ. ANT. EJER. 2005 FF-FF</t>
  </si>
  <si>
    <t>REM. LIQ. DE EJ. ANT. EJER. 2006 FF-FF</t>
  </si>
  <si>
    <t>REM. LIQ. DE EJ. ANT. EJER. 2007 FF-FF</t>
  </si>
  <si>
    <t>REM. LIQ. DE EJ. ANT. EJER. 2008 FF-FF</t>
  </si>
  <si>
    <t>REM. LIQ. DE EJ. ANT. EJER. 2009 FF-FF</t>
  </si>
  <si>
    <t>REM. LIQ. DE EJ. ANT. EJER. 2010 FF-FF</t>
  </si>
  <si>
    <t>REM. LIQ. DE EJ. ANT. EJER. 2011 FF-FF</t>
  </si>
  <si>
    <t>REM. LIQ. DE EJ. ANT. EJER. 2012 FF-FF</t>
  </si>
  <si>
    <t>REM. LIQ. DE EJ. ANT. EJER. 2013 FF-FF</t>
  </si>
  <si>
    <t>REM. LIQ. DE EJ. ANT. EJER. 2014 FF-FF</t>
  </si>
  <si>
    <t>REM. LIQ. DE EJ. ANT. EJER. 2015 FF-FF</t>
  </si>
  <si>
    <t>REM. LIQ. DE EJ. ANT. EJER. 2016 FF-FF</t>
  </si>
  <si>
    <t>REM. LIQ. DE EJ. ANT. EJER. 2017 FF-FF</t>
  </si>
  <si>
    <t>REM. LIQ. DE EJ. ANT. EJER. 2018 FF-FF</t>
  </si>
  <si>
    <t>REM. LIQ. DE EJ. ANT. EJER. 2019 FF-FF</t>
  </si>
  <si>
    <t>REM. LIQ. DE EJ. ANT. EJER. 2020 FF-FF</t>
  </si>
  <si>
    <t>REM. LIQ. DE EJ. ANT. EJER. 2021 FF-FF</t>
  </si>
  <si>
    <t>REM. LIQ. DE EJ. ANT. EJER. 2022 FF-FF</t>
  </si>
  <si>
    <t>REM. LIQ. DE EJ. ANT. EJER. 2023 FF-FF</t>
  </si>
  <si>
    <t>REM. LIQ. DE EJ. ANT. EJER. 2001 FF-FOIR.</t>
  </si>
  <si>
    <t>REM. LIQ. DE EJ. ANT. EJER. 2002 FF-FOIR.</t>
  </si>
  <si>
    <t>REM. LIQ. DE EJ. ANT. EJER. 2003 FF-FOIR.</t>
  </si>
  <si>
    <t>REM. LIQ. DE EJ. ANT. EJER. 2004 FF-FOIR.</t>
  </si>
  <si>
    <t>REM. LIQ. DE EJ. ANT. EJER. 2005 FF-FOIR.</t>
  </si>
  <si>
    <t>REM. LIQ. DE EJ. ANT. EJER. 2006 FF-FOIR</t>
  </si>
  <si>
    <t>REM. LIQ. DE EJ. ANT. EJER. 2007 FF-FOIR</t>
  </si>
  <si>
    <t>REM. LIQ. DE EJ. ANT. EJER. 2008 FF-FOIR</t>
  </si>
  <si>
    <t>REM. LIQ. DE EJ. ANT. EJER. 2009 FF-FOIR</t>
  </si>
  <si>
    <t>REM. LIQ. DE EJ. ANT. EJER. 2010 FF-FOIR</t>
  </si>
  <si>
    <t>REM. LIQ. DE EJ. ANT. EJER. 2011 FF-FOIR</t>
  </si>
  <si>
    <t>REM. LIQ. DE EJ. ANT. EJER. 2012 FF-FOIR</t>
  </si>
  <si>
    <t>REM. LIQ. DE EJ. ANT. EJER. 2013 FF-Foir</t>
  </si>
  <si>
    <t>REM. LIQ. DE EJ. ANT. EJER. 2014 FF-FOIR</t>
  </si>
  <si>
    <t>REM. LIQ. DE EJ. ANT. EJER. 2015 FF-FOIR</t>
  </si>
  <si>
    <t>REM. LIQ. DE EJ. ANT. EJER. 2016 FF-FOIR</t>
  </si>
  <si>
    <t>REM. LIQ. DE EJ. ANT. EJER. 2017 FF-FOIR</t>
  </si>
  <si>
    <t>REM. LIQ. DE EJ. ANT. EJER. 2018 FF-FOIR</t>
  </si>
  <si>
    <t>REM. LIQ. DE EJ. ANT. EJER. 2019 FF-FOIR</t>
  </si>
  <si>
    <t>REM. LIQ. DE EJ. ANT. EJER. 2020 FF-FOIR</t>
  </si>
  <si>
    <t>REM. LIQ. DE EJ. ANT. EJER. 2001 FF-FGTO.</t>
  </si>
  <si>
    <t>REM. LIQ. DE EJ. ANT. EJER. 2002 FF-FGTO.</t>
  </si>
  <si>
    <t>REM. LIQ. DE EJ. ANT. EJER. 2003 FF-FGTO.</t>
  </si>
  <si>
    <t>REM. LIQ. DE EJ. ANT. EJER. 2004 FF-FGTO.</t>
  </si>
  <si>
    <t>REM. LIQ. DE EJ. ANT. EJER. 2005 FF-FGTO.</t>
  </si>
  <si>
    <t>REM. LIQ. DE EJ. ANT. EJER. 2006 FF-FGTO</t>
  </si>
  <si>
    <t>REM. LIQ. DE EJ. ANT. EJER. 2007 FF-FGTO</t>
  </si>
  <si>
    <t>REM. LIQ. DE EJ. ANT. EJER. 2008 FF-FGTO</t>
  </si>
  <si>
    <t>REM. LIQ. DE EJ. ANT. EJER. 2009 FF-FGTO</t>
  </si>
  <si>
    <t>REM. LIQ. DE EJ. ANT. EJER. 2010 FF-FDOGTO</t>
  </si>
  <si>
    <t>REM. LIQ. DE EJ. ANT. EJER. 2011 FF-FGTO</t>
  </si>
  <si>
    <t>REM. LIQ. DE EJ. ANT. EJER. 2012 FF-FGTO</t>
  </si>
  <si>
    <t>REM. LIQ. DE EJ. ANT. EJER. 2013 FF-FGto</t>
  </si>
  <si>
    <t>REM. LIQ. DE EJ. ANT. EJER. 2014 FF-FGTO</t>
  </si>
  <si>
    <t>REM. LIQ. DE EJ. ANT. EJER. 2015 FF-FGTO</t>
  </si>
  <si>
    <t>REM. LIQ. DE EJ. ANT. EJER. 2016 FF-FGTO</t>
  </si>
  <si>
    <t>REM. LIQ. DE EJ. ANT. EJER. 2017 FF-FGTO</t>
  </si>
  <si>
    <t>REM. LIQ. DE EJ. ANT. EJER. 2018 FF-FGTO</t>
  </si>
  <si>
    <t>REM. LIQ. DE EJ. ANT. EJER. 2019 FF-FGTO</t>
  </si>
  <si>
    <t>REM. LIQ. DE EJ. ANT. EJER. 2020 FF-FGTO</t>
  </si>
  <si>
    <t>REM. LIQ. DE EJ. ANT. EJER. 2006  FF-EMPRENDEDORES</t>
  </si>
  <si>
    <t>REM. LIQ. DE EJ. ANT. EJER. 2007 FF-EMPRENDEDORES</t>
  </si>
  <si>
    <t>REM. LIQ. DE EJ. ANT. EJER. 2008 FF-EMPRENDEDORES</t>
  </si>
  <si>
    <t>REM. LIQ. DE EJ. ANT. EJER. 2009 FF-EMPREND</t>
  </si>
  <si>
    <t>REM. LIQ. DE EJ. ANT. EJER. 2010 FF-EMPREND</t>
  </si>
  <si>
    <t>REM. LIQ. DE EJ. ANT. EJER. 2011 FF-EMPREND</t>
  </si>
  <si>
    <t>REM. LIQ. DE EJ. ANT. EJER. 2012 FF-EMPREND</t>
  </si>
  <si>
    <t>REM. LIQ. DE EJ. ANT. EJER. 2013 FF-Emprend</t>
  </si>
  <si>
    <t>REM. LIQ. DE EJ. ANT. EJER. 2014 FF-EMPREND</t>
  </si>
  <si>
    <t>REM. LIQ. DE EJ. ANT. EJER. 2015 FF-EMPREND</t>
  </si>
  <si>
    <t>REM. LIQ. DE EJ. ANT. EJER. 2016 FF-EMPREND</t>
  </si>
  <si>
    <t>REM. LIQ. DE EJ. ANT. EJER. 2017 FF-EMPREND</t>
  </si>
  <si>
    <t>REM. LIQ. DE EJ. ANT. EJER. 2018 FF-EMPREND</t>
  </si>
  <si>
    <t>REM. LIQ. DE EJ. ANT. EJER. 2019 FF-EMPREND</t>
  </si>
  <si>
    <t>REM. LIQ. DE EJ. ANT. EJER. 2020 FF-EMPREND</t>
  </si>
  <si>
    <t>REM. LIQ. DE EJ. ANT. EJER. 2008 FF-TEXTIL Y CONFECCION</t>
  </si>
  <si>
    <t>REM. LIQ. DE EJ. ANT. EJER. 2017 FF-TEXTIL Y CONFECC</t>
  </si>
  <si>
    <t>REM. LIQ. DE EJ. ANT. EJER. 2019 FF-TEXTIL Y CONFECC</t>
  </si>
  <si>
    <t>REM. LIQ. DE EJ. ANT. EJER. 2015 FF-ARRANQ</t>
  </si>
  <si>
    <t>REM. LIQ. DE EJ. ANT. EJER. 2016 FF-ARRANQ</t>
  </si>
  <si>
    <t>REM. LIQ. DE EJ. ANT. EJER. 2017 FF-ARRANQ</t>
  </si>
  <si>
    <t>REM. LIQ. DE EJ. ANT. EJER. 2018 FF-ARRANQ</t>
  </si>
  <si>
    <t>REM. LIQ. DE EJ. ANT. EJER. 2019 FF-ARRANQ</t>
  </si>
  <si>
    <t>REM. LIQ. DE EJ. ANT. EJER. 2020 FF-ARRANQ</t>
  </si>
  <si>
    <t>REM. LIQ. DE EJ. ANT. EJER. 2010 FF-BCA COMERC</t>
  </si>
  <si>
    <t>REM. LIQ. DE EJ. ANT. EJER. 2017 FF-BCA COMERC</t>
  </si>
  <si>
    <t>REM. LIQ. DE EJ. ANT. EJER. 2019 FF-BCA COMERC</t>
  </si>
  <si>
    <t>REM. LIQ. DE EJ. ANT. EJER. 2020 FF-BCA COMERC</t>
  </si>
  <si>
    <t>REM. LIQ. DE EJ. ANT. EJER. 2009 FF-EXTENC FINANC</t>
  </si>
  <si>
    <t>REM. LIQ. DE EJ. ANT. EJER. 2010 FF-EXTENC FINANC</t>
  </si>
  <si>
    <t>REM. LIQ. DE EJ. ANT. EJER. 2011 FF-EXTENC FINANC</t>
  </si>
  <si>
    <t>REM. LIQ. DE EJ. ANT. EJER. 2012 FF-EXTENC FINANC</t>
  </si>
  <si>
    <t>REM. LIQ. DE EJ. ANT. EJER. 2012 FF-FOPRODE</t>
  </si>
  <si>
    <t>REM. LIQ. DE EJ. ANT. EJER. 2013 FF-Foprode</t>
  </si>
  <si>
    <t>REM. LIQ. DE EJ. ANT. EJER. 2014 FF-FOPRODE</t>
  </si>
  <si>
    <t>REM. LIQ. DE EJ. ANT. EJER. 2015 FF-FOPRODE</t>
  </si>
  <si>
    <t>REM. LIQ. DE EJ. ANT. EJER. 2016 FF-FOPRODE</t>
  </si>
  <si>
    <t>REM. LIQ. DE EJ. ANT. EJER. 2017 FF-FOPRODE</t>
  </si>
  <si>
    <t>REM. LIQ. DE EJ. ANT. EJER. 2018 FF-FOPRODE</t>
  </si>
  <si>
    <t>REM. LIQ. DE EJ. ANT. EJER. 2019 FF-FOPRODE</t>
  </si>
  <si>
    <t>REM. LIQ. DE EJ. ANT. EJER. 2020 FF-FOPRODE</t>
  </si>
  <si>
    <t>REM. LIQ. DE EJ. ANT. EJER. 2020 FF-REEMB en TASA SECTUR</t>
  </si>
  <si>
    <t>REM. LIQ. DE EJ. ANT. EJER. 2015 FF-PROP CORP</t>
  </si>
  <si>
    <t>REM. LIQ. DE EJ. ANT. EJER. 2016 FF-PROP CORP</t>
  </si>
  <si>
    <t>REM. LIQ. DE EJ. ANT. EJER. 2017 FF-PROP CORP</t>
  </si>
  <si>
    <t>REM. LIQ. DE EJ. ANT. EJER. 2018 FF-PROP CORP</t>
  </si>
  <si>
    <t>REM. LIQ. DE EJ. ANT. EJER. 2015 FF-FFTURISMO</t>
  </si>
  <si>
    <t>REM. LIQ. DE EJ. ANT. EJER. 2016 FF-FFTURISMO</t>
  </si>
  <si>
    <t>REM. LIQ. DE EJ. ANT. EJER. 2017 FF-FFTURISMO</t>
  </si>
  <si>
    <t>REM. LIQ. DE EJ. ANT. EJER. 2018 FF-FFTURISMO</t>
  </si>
  <si>
    <t>REM. LIQ. DE EJ. ANT. EJER. 2019 FF-FFTURISMO</t>
  </si>
  <si>
    <t>REM. LIQ. DE EJ. ANT. EJER. 2019 FF-REEMB EN TASA TURISMO 2016</t>
  </si>
  <si>
    <t>REM. LIQ. DE EJ. ANT. EJER. 2020 FF-REEMB EN TASA TURISMO 2016</t>
  </si>
  <si>
    <t>REM. LIQ. DE EJ. ANT. EJER. 2016 FF-CR MAYOR TUR</t>
  </si>
  <si>
    <t>REM. LIQ. DE EJ. ANT. EJER. 2017 FF-CR MAYOR TUR</t>
  </si>
  <si>
    <t>REM. LIQ. DE EJ. ANT. EJER. 2018 FF-CR MAYOR TUR</t>
  </si>
  <si>
    <t>REM. LIQ. DE EJ. ANT. EJER. 2019 FF-CR MAYOR TUR</t>
  </si>
  <si>
    <t>REM. LIQ. DE EJ. ANT. EJER. 2020 FF-CR MAYOR TUR</t>
  </si>
  <si>
    <t>REM. LIQ. DE EJ. ANT. EJER. 2019 FF-SECTOR CURTIDOR</t>
  </si>
  <si>
    <t>REM. LIQ. DE EJ. ANT. EJER. 2019 FF-REEMB/TASA 2014a2017</t>
  </si>
  <si>
    <t>REM. LIQ. DE EJ. ANT. EJER. 2020 FF-REEMB/TASA 2014a2017</t>
  </si>
  <si>
    <t>REM. LIQ. DE EJ. ANT. EJER. 2019 FF-REEMB/TASA 2018</t>
  </si>
  <si>
    <t>REM. LIQ. DE EJ. ANT. EJER. 2020 FF-REEMB/TASA 2018</t>
  </si>
  <si>
    <t>REM. LIQ. DE EJ. ANT. EJER. 2019 FF-REEMB/TASA TUR 2019</t>
  </si>
  <si>
    <t>REM. LIQ. DE EJ. ANT. EJER. 2020 FF-ADELANT C/TU NEGOCIO</t>
  </si>
  <si>
    <t>REM. LIQ. DE EJ. ANT. EJER. 2020 FF-CONSERVA EL EMPLEO</t>
  </si>
  <si>
    <t>REM. LIQ. DE EJ. ANT. EJER. 2020 FF-GTO EN GRANDEZA</t>
  </si>
  <si>
    <t>IV) NOTAS AL ESTADO DE FLUJO DE EFECTIVO</t>
  </si>
  <si>
    <t>EFE-01 FLUJO DE EFECTIVO</t>
  </si>
  <si>
    <t>1111, 1112 Y 1114 CAJA, BANCOS Y OTROS VALORES EN BANCOS</t>
  </si>
  <si>
    <t>EFE-02 ADQ. BIENES MUEBLES E INMUEBLES</t>
  </si>
  <si>
    <t>% SUB</t>
  </si>
  <si>
    <t>1210</t>
  </si>
  <si>
    <t>EFE-03 CONCILIACIÓN DEL FLUJO DE EFECTIVO</t>
  </si>
  <si>
    <t>3210 Resultados del Ejercicio Ahorro / Desahorro</t>
  </si>
  <si>
    <t>(+) Movimientos de partidas (o rubros) que no afectan al efectivo</t>
  </si>
  <si>
    <t>5400 INTERESES, COMISIONES Y OTROS GASTOS DE LA DEUDA PÚBLICA</t>
  </si>
  <si>
    <t>5410 Intereses de la deuda pública</t>
  </si>
  <si>
    <t>5411 Intereses de la deuda pública interna</t>
  </si>
  <si>
    <t>5420 Comisiones de la deuda pública</t>
  </si>
  <si>
    <t>5421 Comisiones de la deuda pública interna</t>
  </si>
  <si>
    <t>5430 Gastos de la deuda pública</t>
  </si>
  <si>
    <t>5431 Gastos de la deuda pública interna</t>
  </si>
  <si>
    <t>5440 Costo por coberturas</t>
  </si>
  <si>
    <t>5441 Costo por coberturas</t>
  </si>
  <si>
    <t>5450 Apoyos financieros</t>
  </si>
  <si>
    <t>5451 Apoyos financieros a Intermediarios</t>
  </si>
  <si>
    <t>5452 Apoyos financieros a Ahorradores y Deudores del Sistema Financiero Nacional</t>
  </si>
  <si>
    <t>5500 OTROS GASTOS Y PÉRDIDAS EXTRAORDINARIAS</t>
  </si>
  <si>
    <t>5510 Estimaciones, Depreciaciones, Deterioros, Obsolescencia y Amortizaciones</t>
  </si>
  <si>
    <t>5511 Estimaciones por Pérdida o Deterioro de Activos Circulantes</t>
  </si>
  <si>
    <t>5512 Estimaciones por Pérdida o Deterioro de Activo No Circulante</t>
  </si>
  <si>
    <t>5513 Depreciación de Bienes Inmuebles</t>
  </si>
  <si>
    <t>5514 Depreciación de Infraestructura</t>
  </si>
  <si>
    <t>5515 Depreciación de Bienes Muebles</t>
  </si>
  <si>
    <t>5516 Deterioro de los Activos Biológicos</t>
  </si>
  <si>
    <t>5517 Amortización de Activos Intangibles</t>
  </si>
  <si>
    <t>5518 Disminución de Bienes por pérdida, obsolescencia y deterioro</t>
  </si>
  <si>
    <t>5520 Provisiones</t>
  </si>
  <si>
    <t>5521 Provisiones de Pasivos a Corto Plazo</t>
  </si>
  <si>
    <t>5522 Provisiones de Pasivos a Largo Plazo</t>
  </si>
  <si>
    <t>5530 Disminución de Inventarios</t>
  </si>
  <si>
    <t>5531 Disminución de Inventarios de Mercancías para Venta</t>
  </si>
  <si>
    <t>5532 Disminución de Inventarios de Mercancías Terminadas</t>
  </si>
  <si>
    <t>5533 Disminución de Inventarios de Mercancías en Proceso de Elaboración</t>
  </si>
  <si>
    <t>5534 Disminución de Inventarios de Materias Primas, Materiales y Suministros para Producción</t>
  </si>
  <si>
    <t>5535 Disminución de Almacén de Materiales y Suministros de Consumo</t>
  </si>
  <si>
    <t>5540 Aumento por Insuficiencia de Estimaciones por Pérdida o Deterioro u Obsolescencia</t>
  </si>
  <si>
    <t>5541 Aumento por Insuficiencia de Estimaciones por Pérdida o Deterioro u Obsolescencia</t>
  </si>
  <si>
    <t>5550 Aumento por Insuficiencia de Provisiones</t>
  </si>
  <si>
    <t>5551 Aumento por Insuficiencia de Provisiones</t>
  </si>
  <si>
    <t>5590 Otros Gastos</t>
  </si>
  <si>
    <t>5591 Gastos de Ejercicios Anteriores</t>
  </si>
  <si>
    <t>5592 Pérdidas por Responsabilidades</t>
  </si>
  <si>
    <t>5593 Bonificaciones y Descuentos Otorgados</t>
  </si>
  <si>
    <t>5594 Diferencias por Tipo de Cambio Negativas en Efectivo y Equivalentes</t>
  </si>
  <si>
    <t>5595 Diferencias de Cotizaciones Negativas en Valores Negociables</t>
  </si>
  <si>
    <t>5596 Resultado por Posición Monetaria</t>
  </si>
  <si>
    <t>5597 Pérdidas por Participación Patrimonial</t>
  </si>
  <si>
    <t>5599 Otros Gastos Varios</t>
  </si>
  <si>
    <t>5600 INVERSIÓN PÚBLICA</t>
  </si>
  <si>
    <t>5610 Inversión Pública No Capitalizable</t>
  </si>
  <si>
    <t>5611 Construcción en Bienes No Capitalizable</t>
  </si>
  <si>
    <t>2110 INCREMENTO EN CUENTAS POR PAGAR DE OPERACIÓN</t>
  </si>
  <si>
    <t>2111 Provisiones capítulo 1000</t>
  </si>
  <si>
    <t>2112 Provisiones capítulo 2000</t>
  </si>
  <si>
    <t>2113 Provisiones capítulo 3000</t>
  </si>
  <si>
    <t>2114 Provisiones capítulo 4000</t>
  </si>
  <si>
    <t>2115 Provisiones capítulo 8000</t>
  </si>
  <si>
    <t>(-) Movimientos de partidas (o rubros) que afectan al efectivo</t>
  </si>
  <si>
    <t>1120 INCREMENTO EN CUENTAS POR COBRAR DE OPERACIÓN</t>
  </si>
  <si>
    <t>1124 Ingresos por Recuperar CRI 10</t>
  </si>
  <si>
    <t>1124 Ingresos por Recuperar CRI 20</t>
  </si>
  <si>
    <t>1124 Ingresos por Recuperar CRI 30</t>
  </si>
  <si>
    <t>1124 Ingresos por Recuperar CRI 40</t>
  </si>
  <si>
    <t>1124 Ingresos por Recuperar CRI 50</t>
  </si>
  <si>
    <t>1124 Ingresos por Recuperar CRI 60</t>
  </si>
  <si>
    <t>1122 Cuentas por Cobrar CRI 70</t>
  </si>
  <si>
    <t>1122 Cuentas por Cobrar CRI 80</t>
  </si>
  <si>
    <t>1122 Cuentas por Cobrar CRI 90</t>
  </si>
  <si>
    <t>= Flujos de Efectivo Netos de las Actividades de Operación</t>
  </si>
  <si>
    <t>IV) CONCILIACIÓN DE LOS INGRESOS PRESUPUESTARIOS Y CONTABLES, ASÍ COMO</t>
  </si>
  <si>
    <t>ENTRE LOS EGRESOS PRESUPUESTARIOS Y LOS GASTOS CONTABLES</t>
  </si>
  <si>
    <t>Conciliación entre los Ingresos Presupuestarios y Contables</t>
  </si>
  <si>
    <t>Correspondiente del 1 de Enero al 29 de Febrero de 2024</t>
  </si>
  <si>
    <t>(Cifras en pesos)</t>
  </si>
  <si>
    <t>1. Total de Ingresos Presupuestarios</t>
  </si>
  <si>
    <t>2. Más Ingresos Contables No Presupuestarios</t>
  </si>
  <si>
    <t>2.1 Ingresos Financieros</t>
  </si>
  <si>
    <t>EA (R 4.3.1)</t>
  </si>
  <si>
    <t>2.2 Incremento por Variación de Inventarios</t>
  </si>
  <si>
    <t>EA (R 4.3.2)</t>
  </si>
  <si>
    <t>2.3 Disminución del Exceso de Estimaciones por Pérdida o Deterioro u Obsolescencia</t>
  </si>
  <si>
    <t>EA (R 4.3.3)</t>
  </si>
  <si>
    <t>2.4 Disminución del Exceso de Provisiones</t>
  </si>
  <si>
    <t>EA (R 4.3.4)</t>
  </si>
  <si>
    <t>2.5 Otros Ingresos y Beneficios Varios</t>
  </si>
  <si>
    <t>EA (R 4.3.9)</t>
  </si>
  <si>
    <t>2.6 Otros Ingresos Contables No Presupuestarios</t>
  </si>
  <si>
    <t>3. Menos Ingresos Presupuestarios No Contables</t>
  </si>
  <si>
    <t>3.1 Aprovechamientos Patrimoniales</t>
  </si>
  <si>
    <t>EAI (CRI 62)</t>
  </si>
  <si>
    <t>3.2 Ingresos Derivados de Financiamientos</t>
  </si>
  <si>
    <t>EAI (CRI 0)</t>
  </si>
  <si>
    <t>3.3 Otros Ingresos Presupuestarios No Contables</t>
  </si>
  <si>
    <t>4. Total de Ingresos Contables (4 = 1 + 2 - 3)</t>
  </si>
  <si>
    <t>Conciliación entre los Egresos Presupuestarios y los Gastos Contables</t>
  </si>
  <si>
    <t>1. Total de Egresos Presupuestarios</t>
  </si>
  <si>
    <t>2. Menos Egresos Presupuestarios No Contables</t>
  </si>
  <si>
    <t>2.1  Materias Primas y Materiales de Producción y Comercialización</t>
  </si>
  <si>
    <t>EAEPE (COG 2300)</t>
  </si>
  <si>
    <t>2.2  Materiales y Suministros</t>
  </si>
  <si>
    <t>EAEPE (COG 2100, 2200, 2400, 2500, 2600, 2700, 2800 Y 2900)</t>
  </si>
  <si>
    <t>2.3  Mobiliario y Equipo de Administración</t>
  </si>
  <si>
    <t>EAEPE (COG 5100)</t>
  </si>
  <si>
    <t>2.4  Mobiliario y Equipo Educacional y Recreativo</t>
  </si>
  <si>
    <t>EAEPE (COG 5200)</t>
  </si>
  <si>
    <t>2.5  Equipo e Instrumental Médico y de Laboratorio</t>
  </si>
  <si>
    <t>EAEPE (COG 5300)</t>
  </si>
  <si>
    <t>2.6  Vehículos y Equipo de Transporte</t>
  </si>
  <si>
    <t>EAEPE (COG 5400)</t>
  </si>
  <si>
    <t>2.7  Equipo de Defensa y Seguridad</t>
  </si>
  <si>
    <t>EAEPE (COG 5500)</t>
  </si>
  <si>
    <t>2.8  Maquinaria, Otros Equipos y Herramientas</t>
  </si>
  <si>
    <t>EAEPE (COG 5600)</t>
  </si>
  <si>
    <t>2.9  Activos Biológicos</t>
  </si>
  <si>
    <t>EAEPE (COG 5700)</t>
  </si>
  <si>
    <t>2.10 Bienes Inmuebles</t>
  </si>
  <si>
    <t>EAEPE (COG 5800)</t>
  </si>
  <si>
    <t>2.11 Activos Intangibles</t>
  </si>
  <si>
    <t>EAEPE (COG 5900)</t>
  </si>
  <si>
    <t>2.12 Obra Pública en Bienes de Dominio Público</t>
  </si>
  <si>
    <t>EAEPE (COG 6100)</t>
  </si>
  <si>
    <t>2.13 Obra Pública en Bienes Propios</t>
  </si>
  <si>
    <t>EAEPE (COG 6200)</t>
  </si>
  <si>
    <t>2.14 Acciones y Participaciones de Capital</t>
  </si>
  <si>
    <t>EAEPE (COG 7200)</t>
  </si>
  <si>
    <t>2.15 Compra de Títulos y Valores</t>
  </si>
  <si>
    <t>EAEPE (COG 7300)</t>
  </si>
  <si>
    <t>2.16 Concesión de Préstamos</t>
  </si>
  <si>
    <t>EAEPE (COG 7400)</t>
  </si>
  <si>
    <t>2.17 Inversiones en Fideicomisos, Mandatos y Otros Análogos</t>
  </si>
  <si>
    <t>EAEPE (COG 7500)</t>
  </si>
  <si>
    <t>2.18 Provisiones para Contingencias y Otras Erogaciones Especiales</t>
  </si>
  <si>
    <t>EAEPE (COG 7900)</t>
  </si>
  <si>
    <t>2.19 Amortización de la Deuda Pública</t>
  </si>
  <si>
    <t>EAEPE (COG 9100)</t>
  </si>
  <si>
    <t>2.20 Adeudos de Ejercicios Fiscales Anteriores (ADEFAS)</t>
  </si>
  <si>
    <t>EAEPE (COG 9900)</t>
  </si>
  <si>
    <t>2.21 Otros Egresos Presupuestarios No Contables</t>
  </si>
  <si>
    <t>3. Más Gastos Contables No Presupuestarios</t>
  </si>
  <si>
    <t>3.1 Estimaciones, Depreciaciones, Deterioros, Obsolescencia y Amortizaciones</t>
  </si>
  <si>
    <t>EA (R 5.5.1)</t>
  </si>
  <si>
    <t>3.2 Provisiones</t>
  </si>
  <si>
    <t>EA (R 5.5.2)</t>
  </si>
  <si>
    <t>3.3 Disminución de Inventarios</t>
  </si>
  <si>
    <t>EA (R 5.5.3)</t>
  </si>
  <si>
    <t>3.4 Otros Gastos</t>
  </si>
  <si>
    <t>EA (R 5.5.9)</t>
  </si>
  <si>
    <t>3.5 Inversión Pública no Capitalizable</t>
  </si>
  <si>
    <t>EA (R 5.6.1)</t>
  </si>
  <si>
    <t>3.6 Materiales y Suministros (consumos)</t>
  </si>
  <si>
    <t>EA (R 5.1.2)</t>
  </si>
  <si>
    <t>3.7 Otros Gastos Contables No Presupuestarios</t>
  </si>
  <si>
    <t>4. Total de Gastos Contables (4 = 1 - 2 + 3)</t>
  </si>
  <si>
    <t>NOTAS DE MEMORIA</t>
  </si>
  <si>
    <t>CARGOS</t>
  </si>
  <si>
    <t>ABONOS</t>
  </si>
  <si>
    <t>7000 CUENTAS DE ORDEN CONTABLES</t>
  </si>
  <si>
    <t>7110 Valores en Custodia</t>
  </si>
  <si>
    <t>7120 Custodia de Valores</t>
  </si>
  <si>
    <t>7130 Instrumentos de Crédito Prestados a Formadores de Mercado</t>
  </si>
  <si>
    <t>7140 Préstamo de Instrumentos de Crédito a Formadores de Mercado y su Garantía</t>
  </si>
  <si>
    <t>7150 Instrumentos de Crédito Recibidos en Garantía de los Formadores de Mercado</t>
  </si>
  <si>
    <t>7160 Garantía de Créditos Recibidos de los Formadores de Mercado</t>
  </si>
  <si>
    <t>7210 Autorización para la Emisión de Bonos, Títulos y Valores de la Deuda Pública Interna</t>
  </si>
  <si>
    <t>7220 Autorización para la Emisión de Bonos, Títulos y Valores de la Deuda Pública Externa</t>
  </si>
  <si>
    <t>7230 Emisiones Autorizadas de la Deuda Pública Interna y Externa</t>
  </si>
  <si>
    <t>7240 Suscripción de Contratos de Préstamos y Otras Obligaciones de la Deuda Pública Interna</t>
  </si>
  <si>
    <t>7250 Suscripción de Contratos de Préstamos y Otras Obligaciones de la Deuda Pública Externa</t>
  </si>
  <si>
    <t>7260 Contratos de Préstamos y Otras Obligaciones de la Deuda Pública Interna y Externa</t>
  </si>
  <si>
    <t>7310 Avales Autorizados</t>
  </si>
  <si>
    <t>7320 Avales Firmados</t>
  </si>
  <si>
    <t>7330 Fianzas y Garantías Recibidas por Deudas a Cobrar</t>
  </si>
  <si>
    <t>7340 Fianzas y Garantías Recibidas</t>
  </si>
  <si>
    <t>7350 Fianzas Otorgadas para Respaldar Obligaciones no Fiscales del Gobierno</t>
  </si>
  <si>
    <t>7360 Fianzas Otorgadas del Gobierno para Respaldar Obligaciones no Fiscales</t>
  </si>
  <si>
    <t>7410 Demandas Judicial en Proceso de Resolución</t>
  </si>
  <si>
    <t>7420 Resolución de Demandas en Proceso Judicial</t>
  </si>
  <si>
    <t>7510 Contratos para Inversión Mediante Proyectos para Prestación de Servicios (PPS) y Similares</t>
  </si>
  <si>
    <t>7520 Inversión Pública Contratada Mediante Proyectos para Prestación de Servicios (PPS) y Similares</t>
  </si>
  <si>
    <t>7610 Bienes Bajo Contrato en Concesión</t>
  </si>
  <si>
    <t>7620 Contrato de Concesión por Bienes</t>
  </si>
  <si>
    <t>7630 Bienes Bajo Contrato en Comodato</t>
  </si>
  <si>
    <t>7640 Contrato de Comodato por Bienes</t>
  </si>
  <si>
    <t>63030000 CREDITOS INCOBRABLES</t>
  </si>
  <si>
    <t>66030000 CASTIGOS APLICADOS</t>
  </si>
  <si>
    <t>8000 CUENTAS DE ORDEN PRESUPUESTARIAS</t>
  </si>
  <si>
    <t>8110 Ley de Ingresos Estimada</t>
  </si>
  <si>
    <t>8120 Ley de Ingresos por Ejecutar</t>
  </si>
  <si>
    <t>8130 Modificaciones a la Ley de Ingresos Estimada</t>
  </si>
  <si>
    <t>8140 Ley de Ingresos Devengada</t>
  </si>
  <si>
    <t>8150 Ley de Ingresos Recaudada</t>
  </si>
  <si>
    <t>8210 Presupuesto de Egresos Aprobado</t>
  </si>
  <si>
    <t>8220 Presupuesto de Egresos por Ejercer</t>
  </si>
  <si>
    <t>8230 Modificaciones al Presupuesto de Egresos Aprobado</t>
  </si>
  <si>
    <t>8240 Presupuesto de Egresos Comprometido</t>
  </si>
  <si>
    <t>8250 Presupuesto de Egresos Devengado</t>
  </si>
  <si>
    <t>8260 Presupuesto de Egresos Ejercido</t>
  </si>
  <si>
    <t>8270 Presupuesto de Egresos Pagado</t>
  </si>
  <si>
    <t>9000 CUENTAS DE CIERRE PRESUPUESTARIO</t>
  </si>
  <si>
    <t>9100 Superávit Financiero</t>
  </si>
  <si>
    <t>9200 Déficit Financiero</t>
  </si>
  <si>
    <t>9300 Adeudos de Ejercicios Fiscales Anteriores</t>
  </si>
  <si>
    <t>Bajo protesta de decir verdad declaramos que los Estados Financieros y sus Notas son razonablemente correctos y responsabilidad del emisor.</t>
  </si>
  <si>
    <t>Juan Antonio Guzmán Acosta</t>
  </si>
  <si>
    <t xml:space="preserve">   Fátima Karina López Jiménez</t>
  </si>
  <si>
    <t>Director General</t>
  </si>
  <si>
    <t>Coordinador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</si>
</sst>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#,##0.00;\-#,##0.00;&quot; &quot;"/>
    <numFmt numFmtId="166" formatCode="#,##0.00_ ;\-#,##0.00\ "/>
    <numFmt numFmtId="167" formatCode="#,##0.00_ ;[Red]\-#,##0.00\ "/>
    <numFmt numFmtId="168" formatCode="_-* #,##0.00_-;\-* #,##0.00_-;_-* &quot;-&quot;_-;_-@_-"/>
    <numFmt numFmtId="169" formatCode="#,##0_ ;\-#,##0\ "/>
  </numFmts>
  <fonts count="15" x14ac:knownFonts="1">
    <font>
      <sz val="8"/>
      <color theme="1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2060"/>
      <name val="Arial"/>
      <family val="2"/>
    </font>
    <font>
      <b/>
      <u/>
      <sz val="10"/>
      <color theme="1"/>
      <name val="Arial"/>
      <family val="2"/>
    </font>
    <font>
      <sz val="10"/>
      <name val="Arial"/>
      <family val="2"/>
    </font>
    <font>
      <u/>
      <sz val="10"/>
      <color theme="1"/>
      <name val="Arial"/>
      <family val="2"/>
    </font>
    <font>
      <sz val="11"/>
      <color indexed="8"/>
      <name val="Calibri"/>
      <family val="2"/>
    </font>
    <font>
      <sz val="12"/>
      <color theme="1"/>
      <name val="Aptos Narrow"/>
      <family val="2"/>
      <scheme val="minor"/>
    </font>
    <font>
      <sz val="10"/>
      <color theme="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43" fontId="9" fillId="0" borderId="0" applyFont="0" applyFill="0" applyBorder="0" applyAlignment="0" applyProtection="0"/>
  </cellStyleXfs>
  <cellXfs count="218">
    <xf numFmtId="0" fontId="0" fillId="0" borderId="0" xfId="0"/>
    <xf numFmtId="0" fontId="3" fillId="3" borderId="0" xfId="0" applyFont="1" applyFill="1"/>
    <xf numFmtId="0" fontId="4" fillId="3" borderId="0" xfId="0" applyFont="1" applyFill="1" applyAlignment="1">
      <alignment horizontal="center" wrapText="1"/>
    </xf>
    <xf numFmtId="0" fontId="2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/>
    </xf>
    <xf numFmtId="0" fontId="5" fillId="3" borderId="0" xfId="0" applyFont="1" applyFill="1" applyAlignment="1">
      <alignment horizontal="left" wrapText="1"/>
    </xf>
    <xf numFmtId="0" fontId="4" fillId="3" borderId="0" xfId="0" applyFont="1" applyFill="1" applyAlignment="1">
      <alignment horizontal="justify"/>
    </xf>
    <xf numFmtId="0" fontId="5" fillId="3" borderId="0" xfId="0" applyFont="1" applyFill="1" applyAlignment="1">
      <alignment horizontal="justify" wrapText="1"/>
    </xf>
    <xf numFmtId="0" fontId="6" fillId="3" borderId="0" xfId="0" applyFont="1" applyFill="1" applyAlignment="1">
      <alignment wrapText="1"/>
    </xf>
    <xf numFmtId="0" fontId="4" fillId="3" borderId="0" xfId="0" applyFont="1" applyFill="1" applyAlignment="1">
      <alignment wrapText="1"/>
    </xf>
    <xf numFmtId="49" fontId="2" fillId="2" borderId="9" xfId="0" applyNumberFormat="1" applyFont="1" applyFill="1" applyBorder="1" applyAlignment="1">
      <alignment horizontal="left" vertical="center" wrapText="1"/>
    </xf>
    <xf numFmtId="49" fontId="2" fillId="2" borderId="9" xfId="0" applyNumberFormat="1" applyFont="1" applyFill="1" applyBorder="1" applyAlignment="1">
      <alignment horizontal="center" vertical="center"/>
    </xf>
    <xf numFmtId="49" fontId="2" fillId="3" borderId="10" xfId="0" applyNumberFormat="1" applyFont="1" applyFill="1" applyBorder="1" applyAlignment="1">
      <alignment horizontal="left" wrapText="1"/>
    </xf>
    <xf numFmtId="41" fontId="7" fillId="3" borderId="10" xfId="0" applyNumberFormat="1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horizontal="center" vertical="center"/>
    </xf>
    <xf numFmtId="164" fontId="4" fillId="3" borderId="10" xfId="0" applyNumberFormat="1" applyFont="1" applyFill="1" applyBorder="1"/>
    <xf numFmtId="49" fontId="7" fillId="3" borderId="10" xfId="0" applyNumberFormat="1" applyFont="1" applyFill="1" applyBorder="1" applyAlignment="1">
      <alignment horizontal="left" vertical="center" wrapText="1"/>
    </xf>
    <xf numFmtId="41" fontId="3" fillId="3" borderId="10" xfId="0" applyNumberFormat="1" applyFont="1" applyFill="1" applyBorder="1"/>
    <xf numFmtId="164" fontId="7" fillId="3" borderId="10" xfId="0" applyNumberFormat="1" applyFont="1" applyFill="1" applyBorder="1" applyAlignment="1">
      <alignment horizontal="center" vertical="center"/>
    </xf>
    <xf numFmtId="165" fontId="3" fillId="3" borderId="10" xfId="0" applyNumberFormat="1" applyFont="1" applyFill="1" applyBorder="1"/>
    <xf numFmtId="165" fontId="3" fillId="3" borderId="10" xfId="0" applyNumberFormat="1" applyFont="1" applyFill="1" applyBorder="1" applyAlignment="1">
      <alignment wrapText="1"/>
    </xf>
    <xf numFmtId="165" fontId="3" fillId="3" borderId="10" xfId="0" applyNumberFormat="1" applyFont="1" applyFill="1" applyBorder="1" applyAlignment="1">
      <alignment horizontal="center"/>
    </xf>
    <xf numFmtId="165" fontId="3" fillId="3" borderId="0" xfId="0" applyNumberFormat="1" applyFont="1" applyFill="1"/>
    <xf numFmtId="164" fontId="3" fillId="3" borderId="10" xfId="0" applyNumberFormat="1" applyFont="1" applyFill="1" applyBorder="1"/>
    <xf numFmtId="38" fontId="3" fillId="3" borderId="10" xfId="0" applyNumberFormat="1" applyFont="1" applyFill="1" applyBorder="1"/>
    <xf numFmtId="165" fontId="3" fillId="3" borderId="11" xfId="0" applyNumberFormat="1" applyFont="1" applyFill="1" applyBorder="1" applyAlignment="1">
      <alignment wrapText="1"/>
    </xf>
    <xf numFmtId="41" fontId="2" fillId="2" borderId="9" xfId="0" applyNumberFormat="1" applyFont="1" applyFill="1" applyBorder="1" applyAlignment="1">
      <alignment horizontal="center" vertical="center"/>
    </xf>
    <xf numFmtId="164" fontId="2" fillId="2" borderId="9" xfId="0" applyNumberFormat="1" applyFont="1" applyFill="1" applyBorder="1" applyAlignment="1">
      <alignment horizontal="center" vertical="center"/>
    </xf>
    <xf numFmtId="41" fontId="2" fillId="3" borderId="0" xfId="0" applyNumberFormat="1" applyFont="1" applyFill="1" applyAlignment="1">
      <alignment horizontal="center" vertical="center"/>
    </xf>
    <xf numFmtId="49" fontId="2" fillId="3" borderId="0" xfId="0" applyNumberFormat="1" applyFont="1" applyFill="1" applyAlignment="1">
      <alignment horizontal="center" vertical="center"/>
    </xf>
    <xf numFmtId="0" fontId="6" fillId="3" borderId="0" xfId="0" applyFont="1" applyFill="1"/>
    <xf numFmtId="0" fontId="8" fillId="3" borderId="0" xfId="0" applyFont="1" applyFill="1"/>
    <xf numFmtId="0" fontId="2" fillId="2" borderId="9" xfId="0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horizontal="left" wrapText="1"/>
    </xf>
    <xf numFmtId="49" fontId="7" fillId="3" borderId="11" xfId="0" applyNumberFormat="1" applyFont="1" applyFill="1" applyBorder="1" applyAlignment="1">
      <alignment horizontal="left" wrapText="1"/>
    </xf>
    <xf numFmtId="0" fontId="3" fillId="3" borderId="0" xfId="0" applyFont="1" applyFill="1" applyAlignment="1">
      <alignment wrapText="1"/>
    </xf>
    <xf numFmtId="38" fontId="2" fillId="2" borderId="9" xfId="0" applyNumberFormat="1" applyFont="1" applyFill="1" applyBorder="1" applyAlignment="1">
      <alignment horizontal="right" vertical="center"/>
    </xf>
    <xf numFmtId="41" fontId="3" fillId="3" borderId="12" xfId="0" applyNumberFormat="1" applyFont="1" applyFill="1" applyBorder="1"/>
    <xf numFmtId="41" fontId="3" fillId="3" borderId="11" xfId="0" applyNumberFormat="1" applyFont="1" applyFill="1" applyBorder="1"/>
    <xf numFmtId="41" fontId="3" fillId="3" borderId="0" xfId="0" applyNumberFormat="1" applyFont="1" applyFill="1"/>
    <xf numFmtId="49" fontId="2" fillId="3" borderId="12" xfId="0" applyNumberFormat="1" applyFont="1" applyFill="1" applyBorder="1" applyAlignment="1">
      <alignment horizontal="left" wrapText="1"/>
    </xf>
    <xf numFmtId="165" fontId="3" fillId="3" borderId="12" xfId="0" applyNumberFormat="1" applyFont="1" applyFill="1" applyBorder="1"/>
    <xf numFmtId="49" fontId="2" fillId="3" borderId="10" xfId="0" applyNumberFormat="1" applyFont="1" applyFill="1" applyBorder="1" applyAlignment="1">
      <alignment horizontal="center" wrapText="1"/>
    </xf>
    <xf numFmtId="49" fontId="2" fillId="3" borderId="11" xfId="0" applyNumberFormat="1" applyFont="1" applyFill="1" applyBorder="1" applyAlignment="1">
      <alignment horizontal="left" wrapText="1"/>
    </xf>
    <xf numFmtId="165" fontId="3" fillId="3" borderId="11" xfId="0" applyNumberFormat="1" applyFont="1" applyFill="1" applyBorder="1"/>
    <xf numFmtId="49" fontId="2" fillId="3" borderId="0" xfId="0" applyNumberFormat="1" applyFont="1" applyFill="1" applyAlignment="1">
      <alignment horizontal="left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left" wrapText="1"/>
    </xf>
    <xf numFmtId="165" fontId="3" fillId="3" borderId="5" xfId="0" applyNumberFormat="1" applyFont="1" applyFill="1" applyBorder="1"/>
    <xf numFmtId="49" fontId="2" fillId="3" borderId="6" xfId="0" applyNumberFormat="1" applyFont="1" applyFill="1" applyBorder="1" applyAlignment="1">
      <alignment horizontal="left" wrapText="1"/>
    </xf>
    <xf numFmtId="165" fontId="3" fillId="3" borderId="7" xfId="0" applyNumberFormat="1" applyFont="1" applyFill="1" applyBorder="1"/>
    <xf numFmtId="165" fontId="3" fillId="3" borderId="8" xfId="0" applyNumberFormat="1" applyFont="1" applyFill="1" applyBorder="1"/>
    <xf numFmtId="165" fontId="2" fillId="2" borderId="13" xfId="0" applyNumberFormat="1" applyFont="1" applyFill="1" applyBorder="1"/>
    <xf numFmtId="165" fontId="2" fillId="2" borderId="14" xfId="0" applyNumberFormat="1" applyFont="1" applyFill="1" applyBorder="1"/>
    <xf numFmtId="165" fontId="2" fillId="2" borderId="15" xfId="0" applyNumberFormat="1" applyFont="1" applyFill="1" applyBorder="1"/>
    <xf numFmtId="165" fontId="2" fillId="3" borderId="0" xfId="0" applyNumberFormat="1" applyFont="1" applyFill="1"/>
    <xf numFmtId="1" fontId="3" fillId="3" borderId="10" xfId="0" applyNumberFormat="1" applyFont="1" applyFill="1" applyBorder="1"/>
    <xf numFmtId="43" fontId="3" fillId="3" borderId="10" xfId="0" applyNumberFormat="1" applyFont="1" applyFill="1" applyBorder="1"/>
    <xf numFmtId="43" fontId="3" fillId="3" borderId="0" xfId="1" applyFont="1" applyFill="1"/>
    <xf numFmtId="43" fontId="3" fillId="3" borderId="0" xfId="0" applyNumberFormat="1" applyFont="1" applyFill="1"/>
    <xf numFmtId="49" fontId="7" fillId="3" borderId="10" xfId="0" applyNumberFormat="1" applyFont="1" applyFill="1" applyBorder="1" applyAlignment="1">
      <alignment horizontal="right" wrapText="1"/>
    </xf>
    <xf numFmtId="41" fontId="4" fillId="3" borderId="10" xfId="0" applyNumberFormat="1" applyFont="1" applyFill="1" applyBorder="1"/>
    <xf numFmtId="0" fontId="3" fillId="2" borderId="9" xfId="0" applyFont="1" applyFill="1" applyBorder="1"/>
    <xf numFmtId="49" fontId="7" fillId="3" borderId="0" xfId="0" applyNumberFormat="1" applyFont="1" applyFill="1" applyAlignment="1">
      <alignment horizontal="right" wrapText="1"/>
    </xf>
    <xf numFmtId="165" fontId="4" fillId="3" borderId="0" xfId="0" applyNumberFormat="1" applyFont="1" applyFill="1"/>
    <xf numFmtId="164" fontId="2" fillId="2" borderId="9" xfId="1" applyNumberFormat="1" applyFont="1" applyFill="1" applyBorder="1" applyAlignment="1">
      <alignment horizontal="center" vertical="center"/>
    </xf>
    <xf numFmtId="0" fontId="4" fillId="2" borderId="12" xfId="3" applyFont="1" applyFill="1" applyBorder="1" applyAlignment="1">
      <alignment horizontal="left" vertical="center" wrapText="1"/>
    </xf>
    <xf numFmtId="4" fontId="4" fillId="2" borderId="12" xfId="4" applyNumberFormat="1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wrapText="1"/>
    </xf>
    <xf numFmtId="0" fontId="3" fillId="3" borderId="12" xfId="0" applyFont="1" applyFill="1" applyBorder="1" applyAlignment="1">
      <alignment wrapText="1"/>
    </xf>
    <xf numFmtId="4" fontId="3" fillId="3" borderId="12" xfId="0" applyNumberFormat="1" applyFont="1" applyFill="1" applyBorder="1"/>
    <xf numFmtId="0" fontId="4" fillId="3" borderId="4" xfId="0" applyFont="1" applyFill="1" applyBorder="1" applyAlignment="1">
      <alignment horizontal="center" wrapText="1"/>
    </xf>
    <xf numFmtId="0" fontId="3" fillId="3" borderId="10" xfId="0" applyFont="1" applyFill="1" applyBorder="1"/>
    <xf numFmtId="0" fontId="3" fillId="3" borderId="6" xfId="0" applyFont="1" applyFill="1" applyBorder="1" applyAlignment="1">
      <alignment wrapText="1"/>
    </xf>
    <xf numFmtId="0" fontId="3" fillId="3" borderId="11" xfId="0" applyFont="1" applyFill="1" applyBorder="1"/>
    <xf numFmtId="4" fontId="4" fillId="2" borderId="9" xfId="4" applyNumberFormat="1" applyFont="1" applyFill="1" applyBorder="1" applyAlignment="1">
      <alignment horizontal="center" vertical="center" wrapText="1"/>
    </xf>
    <xf numFmtId="41" fontId="4" fillId="3" borderId="11" xfId="0" applyNumberFormat="1" applyFont="1" applyFill="1" applyBorder="1"/>
    <xf numFmtId="49" fontId="7" fillId="3" borderId="10" xfId="0" applyNumberFormat="1" applyFont="1" applyFill="1" applyBorder="1" applyAlignment="1">
      <alignment horizontal="left"/>
    </xf>
    <xf numFmtId="166" fontId="7" fillId="3" borderId="0" xfId="0" applyNumberFormat="1" applyFont="1" applyFill="1"/>
    <xf numFmtId="0" fontId="10" fillId="0" borderId="11" xfId="0" applyFont="1" applyBorder="1" applyAlignment="1">
      <alignment wrapText="1"/>
    </xf>
    <xf numFmtId="49" fontId="2" fillId="3" borderId="0" xfId="0" applyNumberFormat="1" applyFont="1" applyFill="1" applyAlignment="1">
      <alignment horizontal="right" wrapText="1"/>
    </xf>
    <xf numFmtId="0" fontId="4" fillId="2" borderId="9" xfId="3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left" wrapText="1"/>
    </xf>
    <xf numFmtId="49" fontId="3" fillId="3" borderId="12" xfId="0" applyNumberFormat="1" applyFont="1" applyFill="1" applyBorder="1" applyAlignment="1">
      <alignment wrapText="1"/>
    </xf>
    <xf numFmtId="4" fontId="3" fillId="3" borderId="2" xfId="4" applyNumberFormat="1" applyFont="1" applyFill="1" applyBorder="1" applyAlignment="1">
      <alignment horizontal="center" wrapText="1"/>
    </xf>
    <xf numFmtId="4" fontId="3" fillId="3" borderId="12" xfId="4" applyNumberFormat="1" applyFont="1" applyFill="1" applyBorder="1" applyAlignment="1">
      <alignment wrapText="1"/>
    </xf>
    <xf numFmtId="4" fontId="3" fillId="3" borderId="0" xfId="4" applyNumberFormat="1" applyFont="1" applyFill="1" applyBorder="1" applyAlignment="1">
      <alignment horizontal="center" wrapText="1"/>
    </xf>
    <xf numFmtId="4" fontId="3" fillId="3" borderId="10" xfId="4" applyNumberFormat="1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49" fontId="3" fillId="3" borderId="11" xfId="0" applyNumberFormat="1" applyFont="1" applyFill="1" applyBorder="1" applyAlignment="1">
      <alignment wrapText="1"/>
    </xf>
    <xf numFmtId="4" fontId="3" fillId="3" borderId="7" xfId="4" applyNumberFormat="1" applyFont="1" applyFill="1" applyBorder="1" applyAlignment="1">
      <alignment horizontal="center" wrapText="1"/>
    </xf>
    <xf numFmtId="4" fontId="3" fillId="3" borderId="11" xfId="4" applyNumberFormat="1" applyFont="1" applyFill="1" applyBorder="1" applyAlignment="1">
      <alignment wrapText="1"/>
    </xf>
    <xf numFmtId="4" fontId="2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/>
    </xf>
    <xf numFmtId="164" fontId="3" fillId="3" borderId="0" xfId="1" applyNumberFormat="1" applyFont="1" applyFill="1"/>
    <xf numFmtId="4" fontId="3" fillId="3" borderId="2" xfId="4" applyNumberFormat="1" applyFont="1" applyFill="1" applyBorder="1" applyAlignment="1">
      <alignment wrapText="1"/>
    </xf>
    <xf numFmtId="49" fontId="4" fillId="3" borderId="4" xfId="0" applyNumberFormat="1" applyFont="1" applyFill="1" applyBorder="1" applyAlignment="1">
      <alignment horizontal="center" wrapText="1"/>
    </xf>
    <xf numFmtId="49" fontId="3" fillId="3" borderId="10" xfId="0" applyNumberFormat="1" applyFont="1" applyFill="1" applyBorder="1" applyAlignment="1">
      <alignment wrapText="1"/>
    </xf>
    <xf numFmtId="4" fontId="3" fillId="3" borderId="0" xfId="4" applyNumberFormat="1" applyFont="1" applyFill="1" applyBorder="1" applyAlignment="1">
      <alignment wrapText="1"/>
    </xf>
    <xf numFmtId="4" fontId="3" fillId="3" borderId="7" xfId="4" applyNumberFormat="1" applyFont="1" applyFill="1" applyBorder="1" applyAlignment="1">
      <alignment wrapText="1"/>
    </xf>
    <xf numFmtId="49" fontId="2" fillId="2" borderId="12" xfId="0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right"/>
    </xf>
    <xf numFmtId="165" fontId="2" fillId="3" borderId="11" xfId="0" applyNumberFormat="1" applyFont="1" applyFill="1" applyBorder="1"/>
    <xf numFmtId="1" fontId="3" fillId="3" borderId="10" xfId="0" applyNumberFormat="1" applyFont="1" applyFill="1" applyBorder="1" applyAlignment="1">
      <alignment horizontal="right"/>
    </xf>
    <xf numFmtId="1" fontId="2" fillId="2" borderId="9" xfId="0" applyNumberFormat="1" applyFont="1" applyFill="1" applyBorder="1" applyAlignment="1">
      <alignment horizontal="right" vertical="center"/>
    </xf>
    <xf numFmtId="1" fontId="2" fillId="3" borderId="0" xfId="0" applyNumberFormat="1" applyFont="1" applyFill="1" applyAlignment="1">
      <alignment horizontal="right" vertical="center"/>
    </xf>
    <xf numFmtId="0" fontId="4" fillId="2" borderId="9" xfId="3" applyFont="1" applyFill="1" applyBorder="1" applyAlignment="1">
      <alignment horizontal="left" vertical="top" wrapText="1"/>
    </xf>
    <xf numFmtId="0" fontId="5" fillId="0" borderId="0" xfId="0" applyFont="1" applyAlignment="1">
      <alignment horizontal="left" wrapText="1"/>
    </xf>
    <xf numFmtId="165" fontId="3" fillId="3" borderId="12" xfId="0" applyNumberFormat="1" applyFont="1" applyFill="1" applyBorder="1" applyAlignment="1">
      <alignment horizontal="center"/>
    </xf>
    <xf numFmtId="10" fontId="3" fillId="3" borderId="10" xfId="2" applyNumberFormat="1" applyFont="1" applyFill="1" applyBorder="1" applyAlignment="1">
      <alignment horizontal="center"/>
    </xf>
    <xf numFmtId="49" fontId="7" fillId="0" borderId="10" xfId="0" applyNumberFormat="1" applyFont="1" applyBorder="1" applyAlignment="1">
      <alignment horizontal="left" wrapText="1"/>
    </xf>
    <xf numFmtId="165" fontId="3" fillId="0" borderId="10" xfId="0" applyNumberFormat="1" applyFont="1" applyBorder="1"/>
    <xf numFmtId="0" fontId="3" fillId="0" borderId="0" xfId="0" applyFont="1"/>
    <xf numFmtId="167" fontId="0" fillId="0" borderId="0" xfId="0" applyNumberFormat="1"/>
    <xf numFmtId="41" fontId="3" fillId="0" borderId="10" xfId="0" applyNumberFormat="1" applyFont="1" applyBorder="1"/>
    <xf numFmtId="10" fontId="3" fillId="3" borderId="11" xfId="2" applyNumberFormat="1" applyFont="1" applyFill="1" applyBorder="1" applyAlignment="1">
      <alignment horizontal="center"/>
    </xf>
    <xf numFmtId="10" fontId="2" fillId="2" borderId="9" xfId="2" applyNumberFormat="1" applyFont="1" applyFill="1" applyBorder="1" applyAlignment="1">
      <alignment horizontal="center" vertical="center"/>
    </xf>
    <xf numFmtId="10" fontId="2" fillId="3" borderId="0" xfId="2" applyNumberFormat="1" applyFont="1" applyFill="1" applyBorder="1" applyAlignment="1">
      <alignment horizontal="center" vertical="center"/>
    </xf>
    <xf numFmtId="0" fontId="4" fillId="2" borderId="12" xfId="3" applyFont="1" applyFill="1" applyBorder="1" applyAlignment="1">
      <alignment horizontal="center" vertical="center" wrapText="1"/>
    </xf>
    <xf numFmtId="4" fontId="3" fillId="3" borderId="10" xfId="4" applyNumberFormat="1" applyFont="1" applyFill="1" applyBorder="1" applyAlignment="1">
      <alignment horizontal="center" wrapText="1"/>
    </xf>
    <xf numFmtId="4" fontId="2" fillId="2" borderId="9" xfId="0" applyNumberFormat="1" applyFont="1" applyFill="1" applyBorder="1" applyAlignment="1">
      <alignment horizontal="center" vertical="center"/>
    </xf>
    <xf numFmtId="0" fontId="4" fillId="2" borderId="9" xfId="3" applyFont="1" applyFill="1" applyBorder="1" applyAlignment="1">
      <alignment horizontal="center" vertical="center" wrapText="1"/>
    </xf>
    <xf numFmtId="43" fontId="3" fillId="3" borderId="10" xfId="1" applyFont="1" applyFill="1" applyBorder="1" applyAlignment="1">
      <alignment horizontal="right"/>
    </xf>
    <xf numFmtId="168" fontId="3" fillId="3" borderId="0" xfId="0" applyNumberFormat="1" applyFont="1" applyFill="1"/>
    <xf numFmtId="41" fontId="11" fillId="3" borderId="0" xfId="0" applyNumberFormat="1" applyFont="1" applyFill="1"/>
    <xf numFmtId="49" fontId="2" fillId="2" borderId="15" xfId="0" applyNumberFormat="1" applyFont="1" applyFill="1" applyBorder="1" applyAlignment="1">
      <alignment vertical="center"/>
    </xf>
    <xf numFmtId="49" fontId="2" fillId="3" borderId="0" xfId="0" applyNumberFormat="1" applyFont="1" applyFill="1" applyAlignment="1">
      <alignment vertical="center"/>
    </xf>
    <xf numFmtId="4" fontId="3" fillId="3" borderId="0" xfId="0" applyNumberFormat="1" applyFont="1" applyFill="1"/>
    <xf numFmtId="169" fontId="3" fillId="3" borderId="10" xfId="0" applyNumberFormat="1" applyFont="1" applyFill="1" applyBorder="1"/>
    <xf numFmtId="0" fontId="11" fillId="3" borderId="0" xfId="0" applyFont="1" applyFill="1"/>
    <xf numFmtId="165" fontId="3" fillId="3" borderId="3" xfId="0" applyNumberFormat="1" applyFont="1" applyFill="1" applyBorder="1"/>
    <xf numFmtId="0" fontId="4" fillId="2" borderId="9" xfId="4" applyNumberFormat="1" applyFont="1" applyFill="1" applyBorder="1" applyAlignment="1">
      <alignment horizontal="center" vertical="center" wrapText="1"/>
    </xf>
    <xf numFmtId="49" fontId="2" fillId="3" borderId="9" xfId="0" applyNumberFormat="1" applyFont="1" applyFill="1" applyBorder="1" applyAlignment="1">
      <alignment horizontal="left" wrapText="1"/>
    </xf>
    <xf numFmtId="3" fontId="4" fillId="3" borderId="9" xfId="0" applyNumberFormat="1" applyFont="1" applyFill="1" applyBorder="1"/>
    <xf numFmtId="3" fontId="3" fillId="3" borderId="9" xfId="0" applyNumberFormat="1" applyFont="1" applyFill="1" applyBorder="1"/>
    <xf numFmtId="49" fontId="7" fillId="3" borderId="9" xfId="0" applyNumberFormat="1" applyFont="1" applyFill="1" applyBorder="1" applyAlignment="1">
      <alignment horizontal="left" wrapText="1"/>
    </xf>
    <xf numFmtId="3" fontId="3" fillId="3" borderId="0" xfId="0" applyNumberFormat="1" applyFont="1" applyFill="1"/>
    <xf numFmtId="0" fontId="5" fillId="3" borderId="0" xfId="0" applyFont="1" applyFill="1" applyAlignment="1">
      <alignment horizontal="left"/>
    </xf>
    <xf numFmtId="0" fontId="12" fillId="3" borderId="0" xfId="0" applyFont="1" applyFill="1" applyAlignment="1">
      <alignment vertical="center" wrapText="1"/>
    </xf>
    <xf numFmtId="0" fontId="12" fillId="3" borderId="0" xfId="0" applyFont="1" applyFill="1" applyAlignment="1">
      <alignment vertical="center"/>
    </xf>
    <xf numFmtId="4" fontId="12" fillId="3" borderId="0" xfId="0" applyNumberFormat="1" applyFont="1" applyFill="1" applyAlignment="1">
      <alignment horizontal="center" vertical="center"/>
    </xf>
    <xf numFmtId="1" fontId="3" fillId="3" borderId="9" xfId="0" applyNumberFormat="1" applyFont="1" applyFill="1" applyBorder="1"/>
    <xf numFmtId="1" fontId="4" fillId="3" borderId="9" xfId="0" applyNumberFormat="1" applyFont="1" applyFill="1" applyBorder="1"/>
    <xf numFmtId="0" fontId="11" fillId="3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vertical="center" wrapText="1"/>
    </xf>
    <xf numFmtId="43" fontId="13" fillId="3" borderId="0" xfId="1" applyFont="1" applyFill="1" applyBorder="1" applyAlignment="1">
      <alignment horizontal="center" vertical="center"/>
    </xf>
    <xf numFmtId="4" fontId="11" fillId="3" borderId="0" xfId="0" applyNumberFormat="1" applyFont="1" applyFill="1"/>
    <xf numFmtId="0" fontId="11" fillId="3" borderId="0" xfId="0" applyFont="1" applyFill="1" applyAlignment="1">
      <alignment vertical="center" wrapText="1"/>
    </xf>
    <xf numFmtId="0" fontId="14" fillId="3" borderId="0" xfId="0" applyFont="1" applyFill="1"/>
    <xf numFmtId="0" fontId="3" fillId="3" borderId="0" xfId="0" applyFont="1" applyFill="1" applyAlignment="1">
      <alignment vertical="center" wrapText="1"/>
    </xf>
    <xf numFmtId="0" fontId="13" fillId="3" borderId="0" xfId="0" applyFont="1" applyFill="1" applyAlignment="1">
      <alignment horizontal="left" vertical="center" wrapText="1"/>
    </xf>
    <xf numFmtId="0" fontId="13" fillId="3" borderId="0" xfId="0" applyFont="1" applyFill="1" applyAlignment="1">
      <alignment horizontal="left" vertical="center"/>
    </xf>
    <xf numFmtId="4" fontId="13" fillId="3" borderId="0" xfId="0" applyNumberFormat="1" applyFont="1" applyFill="1" applyAlignment="1">
      <alignment horizontal="center" vertical="center"/>
    </xf>
    <xf numFmtId="164" fontId="3" fillId="3" borderId="9" xfId="0" applyNumberFormat="1" applyFont="1" applyFill="1" applyBorder="1"/>
    <xf numFmtId="164" fontId="4" fillId="3" borderId="9" xfId="1" applyNumberFormat="1" applyFont="1" applyFill="1" applyBorder="1"/>
    <xf numFmtId="164" fontId="3" fillId="3" borderId="9" xfId="1" applyNumberFormat="1" applyFont="1" applyFill="1" applyBorder="1"/>
    <xf numFmtId="0" fontId="12" fillId="2" borderId="9" xfId="0" applyFont="1" applyFill="1" applyBorder="1" applyAlignment="1">
      <alignment vertical="center" wrapText="1"/>
    </xf>
    <xf numFmtId="0" fontId="5" fillId="3" borderId="0" xfId="0" applyFont="1" applyFill="1" applyAlignment="1">
      <alignment horizontal="center" wrapText="1"/>
    </xf>
    <xf numFmtId="0" fontId="5" fillId="3" borderId="0" xfId="0" applyFont="1" applyFill="1"/>
    <xf numFmtId="1" fontId="3" fillId="3" borderId="12" xfId="0" applyNumberFormat="1" applyFont="1" applyFill="1" applyBorder="1"/>
    <xf numFmtId="1" fontId="3" fillId="3" borderId="1" xfId="0" applyNumberFormat="1" applyFont="1" applyFill="1" applyBorder="1"/>
    <xf numFmtId="3" fontId="3" fillId="3" borderId="10" xfId="0" applyNumberFormat="1" applyFont="1" applyFill="1" applyBorder="1"/>
    <xf numFmtId="1" fontId="3" fillId="3" borderId="11" xfId="0" applyNumberFormat="1" applyFont="1" applyFill="1" applyBorder="1"/>
    <xf numFmtId="1" fontId="3" fillId="3" borderId="6" xfId="0" applyNumberFormat="1" applyFont="1" applyFill="1" applyBorder="1"/>
    <xf numFmtId="3" fontId="3" fillId="3" borderId="12" xfId="0" applyNumberFormat="1" applyFont="1" applyFill="1" applyBorder="1"/>
    <xf numFmtId="3" fontId="3" fillId="3" borderId="11" xfId="0" applyNumberFormat="1" applyFont="1" applyFill="1" applyBorder="1"/>
    <xf numFmtId="49" fontId="7" fillId="3" borderId="0" xfId="0" applyNumberFormat="1" applyFont="1" applyFill="1" applyAlignment="1">
      <alignment horizontal="left" wrapText="1"/>
    </xf>
    <xf numFmtId="3" fontId="2" fillId="2" borderId="9" xfId="0" applyNumberFormat="1" applyFont="1" applyFill="1" applyBorder="1" applyAlignment="1">
      <alignment horizontal="right" vertical="center"/>
    </xf>
    <xf numFmtId="164" fontId="2" fillId="2" borderId="9" xfId="1" applyNumberFormat="1" applyFont="1" applyFill="1" applyBorder="1" applyAlignment="1">
      <alignment horizontal="right" vertical="center"/>
    </xf>
    <xf numFmtId="0" fontId="3" fillId="3" borderId="0" xfId="0" applyFont="1" applyFill="1" applyAlignment="1">
      <alignment horizontal="center" wrapText="1"/>
    </xf>
    <xf numFmtId="0" fontId="3" fillId="3" borderId="0" xfId="0" applyFont="1" applyFill="1" applyAlignment="1">
      <alignment horizontal="center"/>
    </xf>
    <xf numFmtId="0" fontId="13" fillId="3" borderId="9" xfId="0" applyFont="1" applyFill="1" applyBorder="1" applyAlignment="1">
      <alignment horizontal="left" vertical="center" wrapText="1"/>
    </xf>
    <xf numFmtId="0" fontId="13" fillId="3" borderId="13" xfId="0" applyFont="1" applyFill="1" applyBorder="1" applyAlignment="1">
      <alignment horizontal="left" vertical="center"/>
    </xf>
    <xf numFmtId="0" fontId="13" fillId="3" borderId="15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center"/>
    </xf>
    <xf numFmtId="0" fontId="12" fillId="3" borderId="9" xfId="0" applyFont="1" applyFill="1" applyBorder="1" applyAlignment="1">
      <alignment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vertical="center"/>
    </xf>
    <xf numFmtId="0" fontId="12" fillId="2" borderId="15" xfId="0" applyFont="1" applyFill="1" applyBorder="1" applyAlignment="1">
      <alignment vertical="center"/>
    </xf>
    <xf numFmtId="0" fontId="3" fillId="3" borderId="0" xfId="0" applyFont="1" applyFill="1"/>
    <xf numFmtId="0" fontId="13" fillId="3" borderId="13" xfId="0" applyFont="1" applyFill="1" applyBorder="1" applyAlignment="1">
      <alignment vertical="center"/>
    </xf>
    <xf numFmtId="0" fontId="13" fillId="3" borderId="15" xfId="0" applyFont="1" applyFill="1" applyBorder="1" applyAlignment="1">
      <alignment vertical="center"/>
    </xf>
    <xf numFmtId="0" fontId="12" fillId="2" borderId="9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left" vertical="center" wrapText="1"/>
    </xf>
    <xf numFmtId="0" fontId="13" fillId="3" borderId="15" xfId="0" applyFont="1" applyFill="1" applyBorder="1" applyAlignment="1">
      <alignment horizontal="left" vertical="center" wrapText="1"/>
    </xf>
    <xf numFmtId="0" fontId="12" fillId="3" borderId="9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165" fontId="4" fillId="3" borderId="4" xfId="0" applyNumberFormat="1" applyFont="1" applyFill="1" applyBorder="1" applyAlignment="1">
      <alignment horizontal="center" vertical="center"/>
    </xf>
    <xf numFmtId="165" fontId="4" fillId="3" borderId="0" xfId="0" applyNumberFormat="1" applyFont="1" applyFill="1" applyAlignment="1">
      <alignment horizontal="center" vertical="center"/>
    </xf>
    <xf numFmtId="165" fontId="4" fillId="3" borderId="5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37" fontId="2" fillId="2" borderId="6" xfId="0" applyNumberFormat="1" applyFont="1" applyFill="1" applyBorder="1" applyAlignment="1">
      <alignment horizontal="center" vertical="center"/>
    </xf>
    <xf numFmtId="37" fontId="2" fillId="2" borderId="7" xfId="0" applyNumberFormat="1" applyFont="1" applyFill="1" applyBorder="1" applyAlignment="1">
      <alignment horizontal="center" vertical="center"/>
    </xf>
    <xf numFmtId="37" fontId="2" fillId="2" borderId="8" xfId="0" applyNumberFormat="1" applyFont="1" applyFill="1" applyBorder="1" applyAlignment="1">
      <alignment horizontal="center" vertical="center"/>
    </xf>
    <xf numFmtId="165" fontId="3" fillId="3" borderId="0" xfId="0" applyNumberFormat="1" applyFont="1" applyFill="1" applyAlignment="1">
      <alignment wrapText="1"/>
    </xf>
    <xf numFmtId="165" fontId="3" fillId="3" borderId="5" xfId="0" applyNumberFormat="1" applyFont="1" applyFill="1" applyBorder="1" applyAlignment="1">
      <alignment wrapText="1"/>
    </xf>
    <xf numFmtId="165" fontId="3" fillId="3" borderId="0" xfId="0" applyNumberFormat="1" applyFont="1" applyFill="1" applyAlignment="1">
      <alignment vertical="center" wrapText="1"/>
    </xf>
    <xf numFmtId="165" fontId="3" fillId="3" borderId="5" xfId="0" applyNumberFormat="1" applyFont="1" applyFill="1" applyBorder="1" applyAlignment="1">
      <alignment vertical="center" wrapText="1"/>
    </xf>
  </cellXfs>
  <cellStyles count="5">
    <cellStyle name="Millares" xfId="1" builtinId="3"/>
    <cellStyle name="Millares 2 2" xfId="4" xr:uid="{47F133AA-307D-4489-AACF-0E5FE39FF39F}"/>
    <cellStyle name="Normal" xfId="0" builtinId="0"/>
    <cellStyle name="Normal 2 2" xfId="3" xr:uid="{EF5C2A87-EC02-4DF0-85B2-77BDD53138F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%20DE%20LOURDES\Documents\2024\Estados%20Financieros%202024\FOFI\03\03_2024_EFP_FOFI-2.xlsx" TargetMode="External"/><Relationship Id="rId1" Type="http://schemas.openxmlformats.org/officeDocument/2006/relationships/externalLinkPath" Target="/Users/MA%20DE%20LOURDES/Documents/2024/Estados%20Financieros%202024/FOFI/03/03_2024_EFP_FOFI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T"/>
      <sheetName val="ESF"/>
      <sheetName val="VHP"/>
      <sheetName val="CSF"/>
      <sheetName val="EFE"/>
      <sheetName val="EAA"/>
      <sheetName val="ADP"/>
      <sheetName val="IPC"/>
      <sheetName val="NOTAS"/>
      <sheetName val="Hoja1"/>
      <sheetName val="EAI"/>
      <sheetName val="COG"/>
      <sheetName val="COG (2)"/>
      <sheetName val="CTG"/>
      <sheetName val="CA"/>
      <sheetName val="CFG"/>
      <sheetName val="ENT"/>
      <sheetName val="IND"/>
      <sheetName val="GCP"/>
      <sheetName val="PPI"/>
      <sheetName val="INR"/>
      <sheetName val="IPF"/>
      <sheetName val="FFF"/>
      <sheetName val="CRI-COG"/>
      <sheetName val="CFF"/>
      <sheetName val="RBM"/>
      <sheetName val="RBI"/>
      <sheetName val="CBPE"/>
      <sheetName val="DGF"/>
      <sheetName val="EQB"/>
      <sheetName val="MPAS"/>
      <sheetName val="OTL"/>
      <sheetName val="RBM 2"/>
      <sheetName val="AF VerticalHorizontal"/>
      <sheetName val="EA Comparativo"/>
      <sheetName val="ESF Comparativo"/>
    </sheetNames>
    <sheetDataSet>
      <sheetData sheetId="0">
        <row r="18">
          <cell r="B18">
            <v>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49">
          <cell r="B49">
            <v>0</v>
          </cell>
          <cell r="C49">
            <v>0</v>
          </cell>
        </row>
        <row r="50">
          <cell r="B50">
            <v>0</v>
          </cell>
          <cell r="C50">
            <v>0</v>
          </cell>
        </row>
        <row r="51">
          <cell r="B51">
            <v>0</v>
          </cell>
          <cell r="C51">
            <v>0</v>
          </cell>
        </row>
        <row r="52">
          <cell r="B52">
            <v>0</v>
          </cell>
          <cell r="C52">
            <v>0</v>
          </cell>
        </row>
        <row r="53">
          <cell r="B53">
            <v>0</v>
          </cell>
          <cell r="C53">
            <v>0</v>
          </cell>
        </row>
        <row r="56">
          <cell r="B56">
            <v>1218020.3599999999</v>
          </cell>
        </row>
        <row r="57">
          <cell r="B57">
            <v>0</v>
          </cell>
        </row>
        <row r="58">
          <cell r="B58">
            <v>0</v>
          </cell>
        </row>
        <row r="59">
          <cell r="B59">
            <v>1.76</v>
          </cell>
        </row>
        <row r="62">
          <cell r="B62">
            <v>0</v>
          </cell>
        </row>
      </sheetData>
      <sheetData sheetId="1">
        <row r="36">
          <cell r="E36">
            <v>18054853.860000007</v>
          </cell>
          <cell r="F36">
            <v>47724252.579999998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0">
          <cell r="E10">
            <v>0</v>
          </cell>
        </row>
        <row r="14">
          <cell r="E14">
            <v>0</v>
          </cell>
        </row>
        <row r="16">
          <cell r="C16">
            <v>492059.48</v>
          </cell>
          <cell r="E16">
            <v>27462220.800000004</v>
          </cell>
          <cell r="F16">
            <v>27462220.800000004</v>
          </cell>
        </row>
      </sheetData>
      <sheetData sheetId="11">
        <row r="16">
          <cell r="E16">
            <v>0</v>
          </cell>
        </row>
        <row r="24">
          <cell r="C24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44">
          <cell r="C44">
            <v>492059.48</v>
          </cell>
          <cell r="E44">
            <v>0</v>
          </cell>
        </row>
        <row r="45">
          <cell r="C45">
            <v>0</v>
          </cell>
          <cell r="E45">
            <v>0</v>
          </cell>
        </row>
        <row r="46">
          <cell r="E46">
            <v>0</v>
          </cell>
        </row>
        <row r="47">
          <cell r="C47">
            <v>0</v>
          </cell>
          <cell r="E47">
            <v>0</v>
          </cell>
        </row>
        <row r="48">
          <cell r="E48">
            <v>0</v>
          </cell>
        </row>
        <row r="49">
          <cell r="C49">
            <v>0</v>
          </cell>
          <cell r="E49">
            <v>0</v>
          </cell>
        </row>
        <row r="50">
          <cell r="E50">
            <v>0</v>
          </cell>
        </row>
        <row r="51">
          <cell r="E51">
            <v>0</v>
          </cell>
        </row>
        <row r="52">
          <cell r="E52">
            <v>0</v>
          </cell>
        </row>
        <row r="54">
          <cell r="E54">
            <v>0</v>
          </cell>
        </row>
        <row r="55">
          <cell r="E55">
            <v>0</v>
          </cell>
        </row>
        <row r="59">
          <cell r="E59">
            <v>0</v>
          </cell>
        </row>
        <row r="60">
          <cell r="E60">
            <v>0</v>
          </cell>
        </row>
        <row r="61">
          <cell r="E61">
            <v>0</v>
          </cell>
        </row>
        <row r="62">
          <cell r="E62">
            <v>0</v>
          </cell>
        </row>
        <row r="64">
          <cell r="E64">
            <v>0</v>
          </cell>
        </row>
        <row r="70">
          <cell r="E70">
            <v>0</v>
          </cell>
        </row>
        <row r="76">
          <cell r="E76">
            <v>0</v>
          </cell>
        </row>
        <row r="77">
          <cell r="E77">
            <v>8189344.8200000003</v>
          </cell>
          <cell r="F77">
            <v>8189344.8200000003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D103C-CC72-49D2-B55D-A1E4D1157391}">
  <sheetPr>
    <tabColor rgb="FF0000FF"/>
    <pageSetUpPr fitToPage="1"/>
  </sheetPr>
  <dimension ref="A1:L1159"/>
  <sheetViews>
    <sheetView tabSelected="1" zoomScaleNormal="100" workbookViewId="0"/>
  </sheetViews>
  <sheetFormatPr baseColWidth="10" defaultColWidth="13.33203125" defaultRowHeight="12.75" x14ac:dyDescent="0.2"/>
  <cols>
    <col min="1" max="1" width="1.6640625" style="1" customWidth="1"/>
    <col min="2" max="2" width="77.83203125" style="35" customWidth="1"/>
    <col min="3" max="3" width="19.1640625" style="1" bestFit="1" customWidth="1"/>
    <col min="4" max="4" width="21.6640625" style="1" customWidth="1"/>
    <col min="5" max="5" width="22.83203125" style="1" customWidth="1"/>
    <col min="6" max="6" width="20" style="1" customWidth="1"/>
    <col min="7" max="7" width="17.33203125" style="1" bestFit="1" customWidth="1"/>
    <col min="8" max="8" width="1" style="1" customWidth="1"/>
    <col min="9" max="10" width="17.5" style="1" bestFit="1" customWidth="1"/>
    <col min="11" max="11" width="16.33203125" style="1" bestFit="1" customWidth="1"/>
    <col min="12" max="16384" width="13.33203125" style="1"/>
  </cols>
  <sheetData>
    <row r="1" spans="2:7" x14ac:dyDescent="0.2">
      <c r="B1" s="205" t="s">
        <v>0</v>
      </c>
      <c r="C1" s="206"/>
      <c r="D1" s="206"/>
      <c r="E1" s="206"/>
      <c r="F1" s="206"/>
      <c r="G1" s="207"/>
    </row>
    <row r="2" spans="2:7" x14ac:dyDescent="0.2">
      <c r="B2" s="208" t="s">
        <v>1</v>
      </c>
      <c r="C2" s="209"/>
      <c r="D2" s="209"/>
      <c r="E2" s="209"/>
      <c r="F2" s="209"/>
      <c r="G2" s="210"/>
    </row>
    <row r="3" spans="2:7" x14ac:dyDescent="0.2">
      <c r="B3" s="211" t="s">
        <v>2</v>
      </c>
      <c r="C3" s="212"/>
      <c r="D3" s="212"/>
      <c r="E3" s="212"/>
      <c r="F3" s="212"/>
      <c r="G3" s="213"/>
    </row>
    <row r="4" spans="2:7" x14ac:dyDescent="0.2">
      <c r="B4" s="2"/>
      <c r="D4" s="3"/>
      <c r="E4" s="3"/>
      <c r="F4" s="3"/>
    </row>
    <row r="5" spans="2:7" x14ac:dyDescent="0.2">
      <c r="B5" s="177" t="s">
        <v>3</v>
      </c>
      <c r="C5" s="177"/>
      <c r="D5" s="177"/>
      <c r="E5" s="177"/>
      <c r="F5" s="177"/>
      <c r="G5" s="177"/>
    </row>
    <row r="6" spans="2:7" x14ac:dyDescent="0.2">
      <c r="B6" s="5" t="s">
        <v>4</v>
      </c>
      <c r="C6" s="6"/>
      <c r="D6" s="3"/>
      <c r="E6" s="3"/>
      <c r="F6" s="3"/>
    </row>
    <row r="7" spans="2:7" x14ac:dyDescent="0.2">
      <c r="B7" s="7"/>
      <c r="D7" s="3"/>
      <c r="E7" s="3"/>
      <c r="F7" s="3"/>
    </row>
    <row r="8" spans="2:7" x14ac:dyDescent="0.2">
      <c r="B8" s="5" t="s">
        <v>5</v>
      </c>
      <c r="D8" s="3"/>
      <c r="E8" s="3"/>
      <c r="F8" s="3"/>
    </row>
    <row r="10" spans="2:7" x14ac:dyDescent="0.2">
      <c r="B10" s="8" t="s">
        <v>6</v>
      </c>
    </row>
    <row r="11" spans="2:7" x14ac:dyDescent="0.2">
      <c r="B11" s="9"/>
    </row>
    <row r="12" spans="2:7" x14ac:dyDescent="0.2">
      <c r="B12" s="10" t="s">
        <v>7</v>
      </c>
      <c r="C12" s="11" t="s">
        <v>8</v>
      </c>
      <c r="D12" s="11" t="s">
        <v>9</v>
      </c>
      <c r="E12" s="11" t="s">
        <v>10</v>
      </c>
    </row>
    <row r="13" spans="2:7" x14ac:dyDescent="0.2">
      <c r="B13" s="12" t="s">
        <v>11</v>
      </c>
      <c r="C13" s="13"/>
      <c r="D13" s="14"/>
      <c r="E13" s="15">
        <f>SUM(C13:C24)</f>
        <v>43250</v>
      </c>
    </row>
    <row r="14" spans="2:7" x14ac:dyDescent="0.2">
      <c r="B14" s="16" t="s">
        <v>12</v>
      </c>
      <c r="C14" s="17">
        <v>2500</v>
      </c>
      <c r="D14" s="14" t="s">
        <v>13</v>
      </c>
      <c r="E14" s="18"/>
    </row>
    <row r="15" spans="2:7" x14ac:dyDescent="0.2">
      <c r="B15" s="16" t="s">
        <v>14</v>
      </c>
      <c r="C15" s="17">
        <v>1250</v>
      </c>
      <c r="D15" s="14" t="s">
        <v>13</v>
      </c>
      <c r="E15" s="18"/>
    </row>
    <row r="16" spans="2:7" x14ac:dyDescent="0.2">
      <c r="B16" s="16" t="s">
        <v>15</v>
      </c>
      <c r="C16" s="17">
        <v>3000</v>
      </c>
      <c r="D16" s="14" t="s">
        <v>13</v>
      </c>
      <c r="E16" s="18"/>
    </row>
    <row r="17" spans="2:7" x14ac:dyDescent="0.2">
      <c r="B17" s="16" t="s">
        <v>16</v>
      </c>
      <c r="C17" s="17">
        <v>4000</v>
      </c>
      <c r="D17" s="14" t="s">
        <v>13</v>
      </c>
      <c r="E17" s="18"/>
    </row>
    <row r="18" spans="2:7" x14ac:dyDescent="0.2">
      <c r="B18" s="16" t="s">
        <v>17</v>
      </c>
      <c r="C18" s="17">
        <v>3000</v>
      </c>
      <c r="D18" s="14" t="s">
        <v>13</v>
      </c>
      <c r="E18" s="18"/>
    </row>
    <row r="19" spans="2:7" x14ac:dyDescent="0.2">
      <c r="B19" s="16" t="s">
        <v>18</v>
      </c>
      <c r="C19" s="17">
        <v>3000</v>
      </c>
      <c r="D19" s="14" t="s">
        <v>13</v>
      </c>
      <c r="E19" s="18"/>
    </row>
    <row r="20" spans="2:7" x14ac:dyDescent="0.2">
      <c r="B20" s="16" t="s">
        <v>19</v>
      </c>
      <c r="C20" s="17">
        <v>5000</v>
      </c>
      <c r="D20" s="14" t="s">
        <v>13</v>
      </c>
      <c r="E20" s="18"/>
    </row>
    <row r="21" spans="2:7" ht="25.5" x14ac:dyDescent="0.2">
      <c r="B21" s="16" t="s">
        <v>20</v>
      </c>
      <c r="C21" s="17">
        <v>2500</v>
      </c>
      <c r="D21" s="14" t="s">
        <v>13</v>
      </c>
      <c r="E21" s="18"/>
    </row>
    <row r="22" spans="2:7" ht="25.5" x14ac:dyDescent="0.2">
      <c r="B22" s="16" t="s">
        <v>21</v>
      </c>
      <c r="C22" s="17">
        <v>4000</v>
      </c>
      <c r="D22" s="14" t="s">
        <v>13</v>
      </c>
      <c r="E22" s="18"/>
    </row>
    <row r="23" spans="2:7" x14ac:dyDescent="0.2">
      <c r="B23" s="16" t="s">
        <v>22</v>
      </c>
      <c r="C23" s="17">
        <v>15000</v>
      </c>
      <c r="D23" s="14" t="s">
        <v>13</v>
      </c>
      <c r="E23" s="18"/>
    </row>
    <row r="24" spans="2:7" x14ac:dyDescent="0.2">
      <c r="B24" s="16"/>
      <c r="C24" s="17"/>
      <c r="D24" s="14"/>
      <c r="E24" s="18"/>
    </row>
    <row r="25" spans="2:7" x14ac:dyDescent="0.2">
      <c r="B25" s="12" t="s">
        <v>23</v>
      </c>
      <c r="C25" s="17"/>
      <c r="D25" s="19"/>
      <c r="E25" s="15">
        <f>SUM(C25:C79)</f>
        <v>727392116.3499999</v>
      </c>
    </row>
    <row r="26" spans="2:7" x14ac:dyDescent="0.2">
      <c r="B26" s="20" t="s">
        <v>24</v>
      </c>
      <c r="C26" s="17">
        <v>13649124.039999999</v>
      </c>
      <c r="D26" s="21" t="s">
        <v>25</v>
      </c>
      <c r="E26" s="15"/>
      <c r="G26" s="22"/>
    </row>
    <row r="27" spans="2:7" x14ac:dyDescent="0.2">
      <c r="B27" s="20" t="s">
        <v>26</v>
      </c>
      <c r="C27" s="17">
        <v>2070309.42</v>
      </c>
      <c r="D27" s="21" t="s">
        <v>25</v>
      </c>
      <c r="E27" s="15"/>
      <c r="G27" s="22"/>
    </row>
    <row r="28" spans="2:7" x14ac:dyDescent="0.2">
      <c r="B28" s="20" t="s">
        <v>27</v>
      </c>
      <c r="C28" s="17">
        <v>31602.2</v>
      </c>
      <c r="D28" s="21" t="s">
        <v>25</v>
      </c>
      <c r="E28" s="23"/>
      <c r="G28" s="22"/>
    </row>
    <row r="29" spans="2:7" x14ac:dyDescent="0.2">
      <c r="B29" s="20" t="s">
        <v>28</v>
      </c>
      <c r="C29" s="17">
        <v>3995430.82</v>
      </c>
      <c r="D29" s="21" t="s">
        <v>25</v>
      </c>
      <c r="E29" s="23"/>
      <c r="G29" s="22"/>
    </row>
    <row r="30" spans="2:7" x14ac:dyDescent="0.2">
      <c r="B30" s="20" t="s">
        <v>29</v>
      </c>
      <c r="C30" s="17">
        <v>1497009.04</v>
      </c>
      <c r="D30" s="21" t="s">
        <v>25</v>
      </c>
      <c r="E30" s="23"/>
      <c r="G30" s="22"/>
    </row>
    <row r="31" spans="2:7" x14ac:dyDescent="0.2">
      <c r="B31" s="20" t="s">
        <v>30</v>
      </c>
      <c r="C31" s="17">
        <v>247997.53</v>
      </c>
      <c r="D31" s="21" t="s">
        <v>25</v>
      </c>
      <c r="E31" s="23"/>
      <c r="G31" s="22"/>
    </row>
    <row r="32" spans="2:7" x14ac:dyDescent="0.2">
      <c r="B32" s="20" t="s">
        <v>31</v>
      </c>
      <c r="C32" s="17">
        <v>64160.08</v>
      </c>
      <c r="D32" s="21" t="s">
        <v>25</v>
      </c>
      <c r="E32" s="23"/>
      <c r="G32" s="22"/>
    </row>
    <row r="33" spans="2:7" x14ac:dyDescent="0.2">
      <c r="B33" s="20" t="s">
        <v>32</v>
      </c>
      <c r="C33" s="17">
        <v>2475553.6800000002</v>
      </c>
      <c r="D33" s="21" t="s">
        <v>25</v>
      </c>
      <c r="E33" s="23"/>
      <c r="G33" s="22"/>
    </row>
    <row r="34" spans="2:7" x14ac:dyDescent="0.2">
      <c r="B34" s="20" t="s">
        <v>33</v>
      </c>
      <c r="C34" s="17">
        <v>274474.59999999998</v>
      </c>
      <c r="D34" s="21" t="s">
        <v>25</v>
      </c>
      <c r="E34" s="23"/>
      <c r="G34" s="22"/>
    </row>
    <row r="35" spans="2:7" x14ac:dyDescent="0.2">
      <c r="B35" s="20" t="s">
        <v>34</v>
      </c>
      <c r="C35" s="17">
        <v>60082849.280000001</v>
      </c>
      <c r="D35" s="21" t="s">
        <v>25</v>
      </c>
      <c r="E35" s="23"/>
      <c r="G35" s="22"/>
    </row>
    <row r="36" spans="2:7" x14ac:dyDescent="0.2">
      <c r="B36" s="20" t="s">
        <v>35</v>
      </c>
      <c r="C36" s="17">
        <v>45606069.030000001</v>
      </c>
      <c r="D36" s="21" t="s">
        <v>25</v>
      </c>
      <c r="E36" s="23"/>
      <c r="G36" s="22"/>
    </row>
    <row r="37" spans="2:7" x14ac:dyDescent="0.2">
      <c r="B37" s="20" t="s">
        <v>36</v>
      </c>
      <c r="C37" s="17">
        <v>6142309.5099999998</v>
      </c>
      <c r="D37" s="21" t="s">
        <v>25</v>
      </c>
      <c r="E37" s="23"/>
      <c r="G37" s="22"/>
    </row>
    <row r="38" spans="2:7" x14ac:dyDescent="0.2">
      <c r="B38" s="20" t="s">
        <v>37</v>
      </c>
      <c r="C38" s="17">
        <v>54246659.810000002</v>
      </c>
      <c r="D38" s="21" t="s">
        <v>25</v>
      </c>
      <c r="E38" s="23"/>
      <c r="G38" s="22"/>
    </row>
    <row r="39" spans="2:7" x14ac:dyDescent="0.2">
      <c r="B39" s="20" t="s">
        <v>38</v>
      </c>
      <c r="C39" s="17">
        <v>2071065.52</v>
      </c>
      <c r="D39" s="21" t="s">
        <v>25</v>
      </c>
      <c r="E39" s="23"/>
      <c r="G39" s="22"/>
    </row>
    <row r="40" spans="2:7" x14ac:dyDescent="0.2">
      <c r="B40" s="20" t="s">
        <v>39</v>
      </c>
      <c r="C40" s="17">
        <v>27881.63</v>
      </c>
      <c r="D40" s="21" t="s">
        <v>25</v>
      </c>
      <c r="E40" s="23"/>
      <c r="G40" s="22"/>
    </row>
    <row r="41" spans="2:7" x14ac:dyDescent="0.2">
      <c r="B41" s="20" t="s">
        <v>40</v>
      </c>
      <c r="C41" s="17">
        <v>1649905.94</v>
      </c>
      <c r="D41" s="21" t="s">
        <v>25</v>
      </c>
      <c r="E41" s="23"/>
      <c r="G41" s="22"/>
    </row>
    <row r="42" spans="2:7" x14ac:dyDescent="0.2">
      <c r="B42" s="20" t="s">
        <v>41</v>
      </c>
      <c r="C42" s="17">
        <v>635626.13</v>
      </c>
      <c r="D42" s="21" t="s">
        <v>25</v>
      </c>
      <c r="E42" s="23"/>
      <c r="G42" s="22"/>
    </row>
    <row r="43" spans="2:7" x14ac:dyDescent="0.2">
      <c r="B43" s="20" t="s">
        <v>42</v>
      </c>
      <c r="C43" s="17">
        <v>1550620.93</v>
      </c>
      <c r="D43" s="21" t="s">
        <v>25</v>
      </c>
      <c r="E43" s="23"/>
      <c r="G43" s="22"/>
    </row>
    <row r="44" spans="2:7" x14ac:dyDescent="0.2">
      <c r="B44" s="20" t="s">
        <v>43</v>
      </c>
      <c r="C44" s="17">
        <v>86741.01</v>
      </c>
      <c r="D44" s="21" t="s">
        <v>25</v>
      </c>
      <c r="E44" s="23"/>
      <c r="G44" s="22"/>
    </row>
    <row r="45" spans="2:7" x14ac:dyDescent="0.2">
      <c r="B45" s="20" t="s">
        <v>44</v>
      </c>
      <c r="C45" s="17">
        <v>1384.56</v>
      </c>
      <c r="D45" s="21" t="s">
        <v>25</v>
      </c>
      <c r="E45" s="23"/>
      <c r="G45" s="22"/>
    </row>
    <row r="46" spans="2:7" x14ac:dyDescent="0.2">
      <c r="B46" s="20" t="s">
        <v>45</v>
      </c>
      <c r="C46" s="17">
        <v>5268125.71</v>
      </c>
      <c r="D46" s="21" t="s">
        <v>25</v>
      </c>
      <c r="E46" s="23"/>
      <c r="G46" s="22"/>
    </row>
    <row r="47" spans="2:7" x14ac:dyDescent="0.2">
      <c r="B47" s="20" t="s">
        <v>46</v>
      </c>
      <c r="C47" s="17">
        <v>9602671.1099999994</v>
      </c>
      <c r="D47" s="21" t="s">
        <v>25</v>
      </c>
      <c r="E47" s="23"/>
      <c r="G47" s="22"/>
    </row>
    <row r="48" spans="2:7" x14ac:dyDescent="0.2">
      <c r="B48" s="20" t="s">
        <v>47</v>
      </c>
      <c r="C48" s="17">
        <v>1115063.19</v>
      </c>
      <c r="D48" s="21" t="s">
        <v>25</v>
      </c>
      <c r="E48" s="23"/>
      <c r="G48" s="22"/>
    </row>
    <row r="49" spans="2:7" x14ac:dyDescent="0.2">
      <c r="B49" s="20" t="s">
        <v>48</v>
      </c>
      <c r="C49" s="17">
        <v>33542.79</v>
      </c>
      <c r="D49" s="21" t="s">
        <v>25</v>
      </c>
      <c r="E49" s="23"/>
      <c r="G49" s="22"/>
    </row>
    <row r="50" spans="2:7" x14ac:dyDescent="0.2">
      <c r="B50" s="20" t="s">
        <v>49</v>
      </c>
      <c r="C50" s="17">
        <v>521926.93</v>
      </c>
      <c r="D50" s="21" t="s">
        <v>25</v>
      </c>
      <c r="E50" s="23"/>
      <c r="G50" s="22"/>
    </row>
    <row r="51" spans="2:7" x14ac:dyDescent="0.2">
      <c r="B51" s="19" t="s">
        <v>50</v>
      </c>
      <c r="C51" s="17">
        <v>25202.54</v>
      </c>
      <c r="D51" s="21" t="s">
        <v>25</v>
      </c>
      <c r="E51" s="23"/>
      <c r="G51" s="22"/>
    </row>
    <row r="52" spans="2:7" x14ac:dyDescent="0.2">
      <c r="B52" s="20" t="s">
        <v>51</v>
      </c>
      <c r="C52" s="17">
        <v>532682.23</v>
      </c>
      <c r="D52" s="21" t="s">
        <v>25</v>
      </c>
      <c r="E52" s="23"/>
      <c r="G52" s="22"/>
    </row>
    <row r="53" spans="2:7" x14ac:dyDescent="0.2">
      <c r="B53" s="20" t="s">
        <v>52</v>
      </c>
      <c r="C53" s="17">
        <v>4154054.51</v>
      </c>
      <c r="D53" s="21" t="s">
        <v>25</v>
      </c>
      <c r="E53" s="23"/>
      <c r="G53" s="22"/>
    </row>
    <row r="54" spans="2:7" x14ac:dyDescent="0.2">
      <c r="B54" s="20" t="s">
        <v>53</v>
      </c>
      <c r="C54" s="17">
        <v>4925056.3899999997</v>
      </c>
      <c r="D54" s="21" t="s">
        <v>25</v>
      </c>
      <c r="E54" s="23"/>
      <c r="G54" s="22"/>
    </row>
    <row r="55" spans="2:7" x14ac:dyDescent="0.2">
      <c r="B55" s="20" t="s">
        <v>54</v>
      </c>
      <c r="C55" s="17">
        <v>10812722.699999999</v>
      </c>
      <c r="D55" s="21" t="s">
        <v>25</v>
      </c>
      <c r="E55" s="23"/>
      <c r="G55" s="22"/>
    </row>
    <row r="56" spans="2:7" x14ac:dyDescent="0.2">
      <c r="B56" s="20" t="s">
        <v>55</v>
      </c>
      <c r="C56" s="17">
        <v>64774.41</v>
      </c>
      <c r="D56" s="21" t="s">
        <v>25</v>
      </c>
      <c r="E56" s="23"/>
      <c r="G56" s="22"/>
    </row>
    <row r="57" spans="2:7" x14ac:dyDescent="0.2">
      <c r="B57" s="20" t="s">
        <v>56</v>
      </c>
      <c r="C57" s="17">
        <v>1024140.52</v>
      </c>
      <c r="D57" s="21" t="s">
        <v>25</v>
      </c>
      <c r="E57" s="23"/>
      <c r="G57" s="22"/>
    </row>
    <row r="58" spans="2:7" x14ac:dyDescent="0.2">
      <c r="B58" s="20" t="s">
        <v>57</v>
      </c>
      <c r="C58" s="17">
        <v>741446.64</v>
      </c>
      <c r="D58" s="21" t="s">
        <v>25</v>
      </c>
      <c r="E58" s="23"/>
      <c r="G58" s="22"/>
    </row>
    <row r="59" spans="2:7" x14ac:dyDescent="0.2">
      <c r="B59" s="20" t="s">
        <v>58</v>
      </c>
      <c r="C59" s="17">
        <v>6581697.79</v>
      </c>
      <c r="D59" s="21" t="s">
        <v>25</v>
      </c>
      <c r="E59" s="23"/>
      <c r="G59" s="22"/>
    </row>
    <row r="60" spans="2:7" x14ac:dyDescent="0.2">
      <c r="B60" s="20" t="s">
        <v>59</v>
      </c>
      <c r="C60" s="17">
        <v>956374.48</v>
      </c>
      <c r="D60" s="21" t="s">
        <v>25</v>
      </c>
      <c r="E60" s="15"/>
      <c r="G60" s="22"/>
    </row>
    <row r="61" spans="2:7" x14ac:dyDescent="0.2">
      <c r="B61" s="20" t="s">
        <v>60</v>
      </c>
      <c r="C61" s="17">
        <v>15944066.23</v>
      </c>
      <c r="D61" s="21" t="s">
        <v>25</v>
      </c>
      <c r="E61" s="15"/>
      <c r="G61" s="22"/>
    </row>
    <row r="62" spans="2:7" x14ac:dyDescent="0.2">
      <c r="B62" s="19" t="s">
        <v>61</v>
      </c>
      <c r="C62" s="17">
        <v>592235.30000000005</v>
      </c>
      <c r="D62" s="21" t="s">
        <v>25</v>
      </c>
      <c r="E62" s="15"/>
      <c r="G62" s="22"/>
    </row>
    <row r="63" spans="2:7" x14ac:dyDescent="0.2">
      <c r="B63" s="20" t="s">
        <v>62</v>
      </c>
      <c r="C63" s="17">
        <v>4330914.5199999996</v>
      </c>
      <c r="D63" s="21" t="s">
        <v>25</v>
      </c>
      <c r="E63" s="15"/>
      <c r="G63" s="22"/>
    </row>
    <row r="64" spans="2:7" x14ac:dyDescent="0.2">
      <c r="B64" s="20" t="s">
        <v>63</v>
      </c>
      <c r="C64" s="17">
        <v>1072375.6399999999</v>
      </c>
      <c r="D64" s="21" t="s">
        <v>25</v>
      </c>
      <c r="E64" s="15"/>
      <c r="G64" s="22"/>
    </row>
    <row r="65" spans="2:7" x14ac:dyDescent="0.2">
      <c r="B65" s="20" t="s">
        <v>64</v>
      </c>
      <c r="C65" s="17">
        <v>1281142.8999999999</v>
      </c>
      <c r="D65" s="21" t="s">
        <v>25</v>
      </c>
      <c r="E65" s="15"/>
      <c r="G65" s="22"/>
    </row>
    <row r="66" spans="2:7" x14ac:dyDescent="0.2">
      <c r="B66" s="20" t="s">
        <v>65</v>
      </c>
      <c r="C66" s="17">
        <v>124969645.39</v>
      </c>
      <c r="D66" s="21" t="s">
        <v>25</v>
      </c>
      <c r="E66" s="15"/>
      <c r="G66" s="22"/>
    </row>
    <row r="67" spans="2:7" x14ac:dyDescent="0.2">
      <c r="B67" s="20" t="s">
        <v>66</v>
      </c>
      <c r="C67" s="17">
        <v>12401.68</v>
      </c>
      <c r="D67" s="21" t="s">
        <v>25</v>
      </c>
      <c r="E67" s="15"/>
      <c r="G67" s="22"/>
    </row>
    <row r="68" spans="2:7" x14ac:dyDescent="0.2">
      <c r="B68" s="20" t="s">
        <v>67</v>
      </c>
      <c r="C68" s="17">
        <v>175453.61</v>
      </c>
      <c r="D68" s="21" t="s">
        <v>25</v>
      </c>
      <c r="E68" s="15"/>
      <c r="G68" s="22"/>
    </row>
    <row r="69" spans="2:7" x14ac:dyDescent="0.2">
      <c r="B69" s="20" t="s">
        <v>68</v>
      </c>
      <c r="C69" s="17">
        <v>853748.71</v>
      </c>
      <c r="D69" s="21" t="s">
        <v>25</v>
      </c>
      <c r="E69" s="15"/>
      <c r="G69" s="22"/>
    </row>
    <row r="70" spans="2:7" x14ac:dyDescent="0.2">
      <c r="B70" s="20" t="s">
        <v>69</v>
      </c>
      <c r="C70" s="17">
        <v>165073.26999999999</v>
      </c>
      <c r="D70" s="21" t="s">
        <v>25</v>
      </c>
      <c r="E70" s="15"/>
      <c r="G70" s="22"/>
    </row>
    <row r="71" spans="2:7" x14ac:dyDescent="0.2">
      <c r="B71" s="20" t="s">
        <v>70</v>
      </c>
      <c r="C71" s="17">
        <v>16706.37</v>
      </c>
      <c r="D71" s="21" t="s">
        <v>25</v>
      </c>
      <c r="E71" s="15"/>
      <c r="G71" s="22"/>
    </row>
    <row r="72" spans="2:7" x14ac:dyDescent="0.2">
      <c r="B72" s="20" t="s">
        <v>71</v>
      </c>
      <c r="C72" s="17">
        <v>29547.39</v>
      </c>
      <c r="D72" s="21" t="s">
        <v>25</v>
      </c>
      <c r="E72" s="15"/>
      <c r="G72" s="22"/>
    </row>
    <row r="73" spans="2:7" x14ac:dyDescent="0.2">
      <c r="B73" s="20" t="s">
        <v>72</v>
      </c>
      <c r="C73" s="17">
        <v>34814.6</v>
      </c>
      <c r="D73" s="21" t="s">
        <v>25</v>
      </c>
      <c r="E73" s="15"/>
      <c r="G73" s="22"/>
    </row>
    <row r="74" spans="2:7" x14ac:dyDescent="0.2">
      <c r="B74" s="20" t="s">
        <v>73</v>
      </c>
      <c r="C74" s="17">
        <v>95603427.890000001</v>
      </c>
      <c r="D74" s="21" t="s">
        <v>25</v>
      </c>
      <c r="E74" s="15"/>
      <c r="G74" s="22"/>
    </row>
    <row r="75" spans="2:7" x14ac:dyDescent="0.2">
      <c r="B75" s="20" t="s">
        <v>74</v>
      </c>
      <c r="C75" s="17">
        <v>6606930.8499999996</v>
      </c>
      <c r="D75" s="21" t="s">
        <v>25</v>
      </c>
      <c r="E75" s="15"/>
      <c r="G75" s="22"/>
    </row>
    <row r="76" spans="2:7" x14ac:dyDescent="0.2">
      <c r="B76" s="20" t="s">
        <v>75</v>
      </c>
      <c r="C76" s="17">
        <v>0</v>
      </c>
      <c r="D76" s="21" t="s">
        <v>25</v>
      </c>
      <c r="E76" s="15"/>
      <c r="G76" s="22"/>
    </row>
    <row r="77" spans="2:7" ht="25.5" x14ac:dyDescent="0.2">
      <c r="B77" s="20" t="s">
        <v>76</v>
      </c>
      <c r="C77" s="17">
        <v>59100908.270000003</v>
      </c>
      <c r="D77" s="21"/>
      <c r="E77" s="15"/>
      <c r="G77" s="22"/>
    </row>
    <row r="78" spans="2:7" x14ac:dyDescent="0.2">
      <c r="B78" s="20" t="s">
        <v>77</v>
      </c>
      <c r="C78" s="24">
        <v>173836467.03</v>
      </c>
      <c r="D78" s="21" t="s">
        <v>25</v>
      </c>
      <c r="E78" s="15"/>
      <c r="G78" s="22"/>
    </row>
    <row r="79" spans="2:7" x14ac:dyDescent="0.2">
      <c r="B79" s="20"/>
      <c r="C79" s="17"/>
      <c r="D79" s="21"/>
      <c r="E79" s="23"/>
      <c r="G79" s="22"/>
    </row>
    <row r="80" spans="2:7" x14ac:dyDescent="0.2">
      <c r="B80" s="12" t="s">
        <v>78</v>
      </c>
      <c r="C80" s="17"/>
      <c r="D80" s="21"/>
      <c r="E80" s="15">
        <f>SUM(C80:C96)</f>
        <v>320143949.91000003</v>
      </c>
    </row>
    <row r="81" spans="2:5" x14ac:dyDescent="0.2">
      <c r="B81" s="20" t="s">
        <v>79</v>
      </c>
      <c r="C81" s="17">
        <v>35718.82</v>
      </c>
      <c r="D81" s="21" t="s">
        <v>25</v>
      </c>
      <c r="E81" s="23"/>
    </row>
    <row r="82" spans="2:5" x14ac:dyDescent="0.2">
      <c r="B82" s="20" t="s">
        <v>80</v>
      </c>
      <c r="C82" s="17">
        <v>1348251.1</v>
      </c>
      <c r="D82" s="21" t="s">
        <v>25</v>
      </c>
      <c r="E82" s="23"/>
    </row>
    <row r="83" spans="2:5" x14ac:dyDescent="0.2">
      <c r="B83" s="20" t="s">
        <v>81</v>
      </c>
      <c r="C83" s="17">
        <v>314.76</v>
      </c>
      <c r="D83" s="21" t="s">
        <v>25</v>
      </c>
      <c r="E83" s="23"/>
    </row>
    <row r="84" spans="2:5" x14ac:dyDescent="0.2">
      <c r="B84" s="20" t="s">
        <v>82</v>
      </c>
      <c r="C84" s="17">
        <v>9839646.3200000003</v>
      </c>
      <c r="D84" s="21" t="s">
        <v>25</v>
      </c>
      <c r="E84" s="23"/>
    </row>
    <row r="85" spans="2:5" x14ac:dyDescent="0.2">
      <c r="B85" s="20" t="s">
        <v>83</v>
      </c>
      <c r="C85" s="17">
        <v>3554.28</v>
      </c>
      <c r="D85" s="21" t="s">
        <v>25</v>
      </c>
      <c r="E85" s="23"/>
    </row>
    <row r="86" spans="2:5" x14ac:dyDescent="0.2">
      <c r="B86" s="20" t="s">
        <v>84</v>
      </c>
      <c r="C86" s="17">
        <v>223595.32</v>
      </c>
      <c r="D86" s="21" t="s">
        <v>25</v>
      </c>
      <c r="E86" s="23"/>
    </row>
    <row r="87" spans="2:5" ht="25.5" x14ac:dyDescent="0.2">
      <c r="B87" s="20" t="s">
        <v>85</v>
      </c>
      <c r="C87" s="17">
        <v>451272.76</v>
      </c>
      <c r="D87" s="21" t="s">
        <v>25</v>
      </c>
      <c r="E87" s="23"/>
    </row>
    <row r="88" spans="2:5" ht="25.5" x14ac:dyDescent="0.2">
      <c r="B88" s="20" t="s">
        <v>86</v>
      </c>
      <c r="C88" s="17">
        <v>90672568.030000001</v>
      </c>
      <c r="D88" s="21" t="s">
        <v>25</v>
      </c>
      <c r="E88" s="23"/>
    </row>
    <row r="89" spans="2:5" ht="25.5" x14ac:dyDescent="0.2">
      <c r="B89" s="20" t="s">
        <v>87</v>
      </c>
      <c r="C89" s="17">
        <v>131463690.37</v>
      </c>
      <c r="D89" s="21" t="s">
        <v>25</v>
      </c>
      <c r="E89" s="23"/>
    </row>
    <row r="90" spans="2:5" x14ac:dyDescent="0.2">
      <c r="B90" s="20" t="s">
        <v>88</v>
      </c>
      <c r="C90" s="17">
        <v>66055002.390000001</v>
      </c>
      <c r="D90" s="21" t="s">
        <v>25</v>
      </c>
      <c r="E90" s="23"/>
    </row>
    <row r="91" spans="2:5" x14ac:dyDescent="0.2">
      <c r="B91" s="20" t="s">
        <v>89</v>
      </c>
      <c r="C91" s="17">
        <v>127866.49</v>
      </c>
      <c r="D91" s="21" t="s">
        <v>25</v>
      </c>
      <c r="E91" s="23"/>
    </row>
    <row r="92" spans="2:5" x14ac:dyDescent="0.2">
      <c r="B92" s="20" t="s">
        <v>90</v>
      </c>
      <c r="C92" s="17">
        <v>2710867.6</v>
      </c>
      <c r="D92" s="21" t="s">
        <v>25</v>
      </c>
      <c r="E92" s="23"/>
    </row>
    <row r="93" spans="2:5" ht="25.5" x14ac:dyDescent="0.2">
      <c r="B93" s="20" t="s">
        <v>91</v>
      </c>
      <c r="C93" s="17">
        <v>988142.05</v>
      </c>
      <c r="D93" s="21" t="s">
        <v>25</v>
      </c>
      <c r="E93" s="23"/>
    </row>
    <row r="94" spans="2:5" x14ac:dyDescent="0.2">
      <c r="B94" s="20" t="s">
        <v>92</v>
      </c>
      <c r="C94" s="17">
        <v>3496415.18</v>
      </c>
      <c r="D94" s="21" t="s">
        <v>25</v>
      </c>
      <c r="E94" s="23"/>
    </row>
    <row r="95" spans="2:5" x14ac:dyDescent="0.2">
      <c r="B95" s="20" t="s">
        <v>93</v>
      </c>
      <c r="C95" s="17">
        <v>12727044.439999999</v>
      </c>
      <c r="D95" s="21"/>
      <c r="E95" s="23"/>
    </row>
    <row r="96" spans="2:5" x14ac:dyDescent="0.2">
      <c r="B96" s="25"/>
      <c r="C96" s="17"/>
      <c r="D96" s="21"/>
      <c r="E96" s="23"/>
    </row>
    <row r="97" spans="2:5" x14ac:dyDescent="0.2">
      <c r="B97" s="9"/>
      <c r="C97" s="26">
        <f>SUM(C13:C96)</f>
        <v>1047579316.26</v>
      </c>
      <c r="D97" s="11"/>
      <c r="E97" s="27">
        <f>+E13+E25+E80</f>
        <v>1047579316.26</v>
      </c>
    </row>
    <row r="98" spans="2:5" x14ac:dyDescent="0.2">
      <c r="B98" s="9"/>
      <c r="C98" s="28"/>
      <c r="D98" s="29"/>
      <c r="E98" s="28"/>
    </row>
    <row r="99" spans="2:5" x14ac:dyDescent="0.2">
      <c r="B99" s="9"/>
      <c r="C99" s="28"/>
      <c r="D99" s="29"/>
      <c r="E99" s="28"/>
    </row>
    <row r="100" spans="2:5" x14ac:dyDescent="0.2">
      <c r="B100" s="30" t="s">
        <v>94</v>
      </c>
      <c r="C100" s="31"/>
    </row>
    <row r="101" spans="2:5" x14ac:dyDescent="0.2">
      <c r="B101" s="10" t="s">
        <v>95</v>
      </c>
      <c r="C101" s="11" t="s">
        <v>8</v>
      </c>
      <c r="D101" s="32">
        <v>2022</v>
      </c>
      <c r="E101" s="11" t="s">
        <v>96</v>
      </c>
    </row>
    <row r="102" spans="2:5" x14ac:dyDescent="0.2">
      <c r="B102" s="12" t="s">
        <v>97</v>
      </c>
      <c r="C102" s="17"/>
      <c r="D102" s="17"/>
      <c r="E102" s="17"/>
    </row>
    <row r="103" spans="2:5" ht="25.5" x14ac:dyDescent="0.2">
      <c r="B103" s="20" t="s">
        <v>98</v>
      </c>
      <c r="C103" s="24">
        <v>4600</v>
      </c>
      <c r="D103" s="17"/>
      <c r="E103" s="17"/>
    </row>
    <row r="104" spans="2:5" ht="25.5" x14ac:dyDescent="0.2">
      <c r="B104" s="20" t="s">
        <v>99</v>
      </c>
      <c r="C104" s="24">
        <v>45376.39</v>
      </c>
      <c r="D104" s="17"/>
      <c r="E104" s="17"/>
    </row>
    <row r="105" spans="2:5" ht="25.5" x14ac:dyDescent="0.2">
      <c r="B105" s="20" t="s">
        <v>100</v>
      </c>
      <c r="C105" s="24">
        <v>6750</v>
      </c>
      <c r="D105" s="17"/>
      <c r="E105" s="17"/>
    </row>
    <row r="106" spans="2:5" ht="25.5" x14ac:dyDescent="0.2">
      <c r="B106" s="20" t="s">
        <v>101</v>
      </c>
      <c r="C106" s="24">
        <v>8757.9</v>
      </c>
      <c r="D106" s="17"/>
      <c r="E106" s="17"/>
    </row>
    <row r="107" spans="2:5" x14ac:dyDescent="0.2">
      <c r="B107" s="20" t="s">
        <v>102</v>
      </c>
      <c r="C107" s="24">
        <v>1095.22</v>
      </c>
      <c r="D107" s="17"/>
      <c r="E107" s="17"/>
    </row>
    <row r="108" spans="2:5" x14ac:dyDescent="0.2">
      <c r="B108" s="20" t="s">
        <v>103</v>
      </c>
      <c r="C108" s="24">
        <v>3910.82</v>
      </c>
      <c r="D108" s="17"/>
      <c r="E108" s="17"/>
    </row>
    <row r="109" spans="2:5" x14ac:dyDescent="0.2">
      <c r="B109" s="20" t="s">
        <v>104</v>
      </c>
      <c r="C109" s="24">
        <v>12484</v>
      </c>
      <c r="D109" s="17"/>
      <c r="E109" s="17"/>
    </row>
    <row r="110" spans="2:5" x14ac:dyDescent="0.2">
      <c r="B110" s="20" t="s">
        <v>105</v>
      </c>
      <c r="C110" s="24">
        <v>395.77</v>
      </c>
      <c r="D110" s="17"/>
      <c r="E110" s="17"/>
    </row>
    <row r="111" spans="2:5" x14ac:dyDescent="0.2">
      <c r="B111" s="20" t="s">
        <v>106</v>
      </c>
      <c r="C111" s="24">
        <v>757.72</v>
      </c>
      <c r="D111" s="17"/>
      <c r="E111" s="17"/>
    </row>
    <row r="112" spans="2:5" x14ac:dyDescent="0.2">
      <c r="B112" s="20" t="s">
        <v>107</v>
      </c>
      <c r="C112" s="24">
        <v>0</v>
      </c>
      <c r="D112" s="17"/>
      <c r="E112" s="17"/>
    </row>
    <row r="113" spans="2:5" x14ac:dyDescent="0.2">
      <c r="B113" s="20" t="s">
        <v>108</v>
      </c>
      <c r="C113" s="24">
        <v>487.6</v>
      </c>
      <c r="D113" s="17"/>
      <c r="E113" s="17"/>
    </row>
    <row r="114" spans="2:5" x14ac:dyDescent="0.2">
      <c r="B114" s="19" t="s">
        <v>109</v>
      </c>
      <c r="C114" s="24">
        <v>41322.9</v>
      </c>
      <c r="D114" s="17"/>
      <c r="E114" s="17"/>
    </row>
    <row r="115" spans="2:5" x14ac:dyDescent="0.2">
      <c r="B115" s="20" t="s">
        <v>110</v>
      </c>
      <c r="C115" s="24">
        <v>10000000</v>
      </c>
      <c r="D115" s="17"/>
      <c r="E115" s="17"/>
    </row>
    <row r="116" spans="2:5" x14ac:dyDescent="0.2">
      <c r="B116" s="20" t="s">
        <v>111</v>
      </c>
      <c r="C116" s="24">
        <v>5918107.1900000004</v>
      </c>
      <c r="D116" s="17"/>
      <c r="E116" s="17"/>
    </row>
    <row r="117" spans="2:5" x14ac:dyDescent="0.2">
      <c r="B117" s="20" t="s">
        <v>112</v>
      </c>
      <c r="C117" s="24">
        <v>0</v>
      </c>
      <c r="D117" s="17"/>
      <c r="E117" s="17"/>
    </row>
    <row r="118" spans="2:5" x14ac:dyDescent="0.2">
      <c r="B118" s="20" t="s">
        <v>113</v>
      </c>
      <c r="C118" s="24">
        <v>0</v>
      </c>
      <c r="D118" s="17"/>
      <c r="E118" s="17"/>
    </row>
    <row r="119" spans="2:5" ht="25.5" x14ac:dyDescent="0.2">
      <c r="B119" s="20" t="s">
        <v>114</v>
      </c>
      <c r="C119" s="24">
        <v>1668</v>
      </c>
      <c r="D119" s="17"/>
      <c r="E119" s="17"/>
    </row>
    <row r="120" spans="2:5" ht="25.5" x14ac:dyDescent="0.2">
      <c r="B120" s="20" t="s">
        <v>115</v>
      </c>
      <c r="C120" s="24">
        <v>30446.12</v>
      </c>
      <c r="D120" s="17"/>
      <c r="E120" s="17"/>
    </row>
    <row r="121" spans="2:5" x14ac:dyDescent="0.2">
      <c r="B121" s="20" t="s">
        <v>116</v>
      </c>
      <c r="C121" s="24">
        <v>34415.85</v>
      </c>
      <c r="D121" s="17"/>
      <c r="E121" s="17"/>
    </row>
    <row r="122" spans="2:5" x14ac:dyDescent="0.2">
      <c r="B122" s="20" t="s">
        <v>117</v>
      </c>
      <c r="C122" s="24">
        <v>161979.85</v>
      </c>
      <c r="D122" s="17"/>
      <c r="E122" s="17"/>
    </row>
    <row r="123" spans="2:5" x14ac:dyDescent="0.2">
      <c r="B123" s="33"/>
      <c r="C123" s="17"/>
      <c r="D123" s="17"/>
      <c r="E123" s="17"/>
    </row>
    <row r="124" spans="2:5" x14ac:dyDescent="0.2">
      <c r="B124" s="12" t="s">
        <v>118</v>
      </c>
      <c r="C124" s="17"/>
      <c r="D124" s="17"/>
      <c r="E124" s="17"/>
    </row>
    <row r="125" spans="2:5" x14ac:dyDescent="0.2">
      <c r="B125" s="33" t="s">
        <v>119</v>
      </c>
      <c r="C125" s="17">
        <v>2720184.38</v>
      </c>
      <c r="D125" s="17"/>
      <c r="E125" s="17"/>
    </row>
    <row r="126" spans="2:5" x14ac:dyDescent="0.2">
      <c r="B126" s="34"/>
      <c r="C126" s="17"/>
      <c r="D126" s="17"/>
      <c r="E126" s="17"/>
    </row>
    <row r="127" spans="2:5" x14ac:dyDescent="0.2">
      <c r="C127" s="26">
        <f>SUM(C102:C126)</f>
        <v>18992739.710000001</v>
      </c>
      <c r="D127" s="36">
        <f>SUM(D102:D126)</f>
        <v>0</v>
      </c>
      <c r="E127" s="36">
        <f>SUM(E102:E126)</f>
        <v>0</v>
      </c>
    </row>
    <row r="128" spans="2:5" x14ac:dyDescent="0.2">
      <c r="C128" s="28"/>
      <c r="D128" s="28"/>
      <c r="E128" s="28"/>
    </row>
    <row r="129" spans="2:6" x14ac:dyDescent="0.2">
      <c r="C129" s="28"/>
      <c r="D129" s="28"/>
      <c r="E129" s="28"/>
    </row>
    <row r="130" spans="2:6" x14ac:dyDescent="0.2">
      <c r="C130" s="28"/>
      <c r="D130" s="28"/>
      <c r="E130" s="28"/>
    </row>
    <row r="131" spans="2:6" x14ac:dyDescent="0.2">
      <c r="B131" s="10" t="s">
        <v>120</v>
      </c>
      <c r="C131" s="11" t="s">
        <v>8</v>
      </c>
      <c r="D131" s="11" t="s">
        <v>121</v>
      </c>
      <c r="E131" s="11" t="s">
        <v>122</v>
      </c>
      <c r="F131" s="11" t="s">
        <v>123</v>
      </c>
    </row>
    <row r="132" spans="2:6" ht="25.5" x14ac:dyDescent="0.2">
      <c r="B132" s="12" t="s">
        <v>124</v>
      </c>
      <c r="C132" s="37"/>
      <c r="D132" s="37"/>
      <c r="E132" s="37"/>
      <c r="F132" s="37"/>
    </row>
    <row r="133" spans="2:6" x14ac:dyDescent="0.2">
      <c r="B133" s="33" t="s">
        <v>125</v>
      </c>
      <c r="C133" s="17">
        <v>7821.13</v>
      </c>
      <c r="D133" s="17">
        <v>7821.13</v>
      </c>
      <c r="E133" s="24">
        <v>0</v>
      </c>
      <c r="F133" s="24">
        <v>0</v>
      </c>
    </row>
    <row r="134" spans="2:6" x14ac:dyDescent="0.2">
      <c r="B134" s="33" t="s">
        <v>126</v>
      </c>
      <c r="C134" s="17">
        <v>0</v>
      </c>
      <c r="D134" s="17">
        <v>0.2</v>
      </c>
      <c r="E134" s="24">
        <v>0</v>
      </c>
      <c r="F134" s="24">
        <v>0</v>
      </c>
    </row>
    <row r="135" spans="2:6" x14ac:dyDescent="0.2">
      <c r="B135" s="33" t="s">
        <v>127</v>
      </c>
      <c r="C135" s="17">
        <v>0.2</v>
      </c>
      <c r="D135" s="17"/>
      <c r="E135" s="24"/>
      <c r="F135" s="24"/>
    </row>
    <row r="136" spans="2:6" x14ac:dyDescent="0.2">
      <c r="B136" s="33" t="s">
        <v>128</v>
      </c>
      <c r="C136" s="17">
        <v>0.3</v>
      </c>
      <c r="D136" s="17">
        <v>0.3</v>
      </c>
      <c r="E136" s="24">
        <v>0</v>
      </c>
      <c r="F136" s="24">
        <v>0</v>
      </c>
    </row>
    <row r="137" spans="2:6" x14ac:dyDescent="0.2">
      <c r="B137" s="34"/>
      <c r="C137" s="17"/>
      <c r="D137" s="38"/>
      <c r="E137" s="24"/>
      <c r="F137" s="24"/>
    </row>
    <row r="138" spans="2:6" x14ac:dyDescent="0.2">
      <c r="C138" s="26">
        <f>SUM(C132:C137)</f>
        <v>7821.63</v>
      </c>
      <c r="D138" s="26">
        <f>SUM(D132:D137)</f>
        <v>7821.63</v>
      </c>
      <c r="E138" s="36">
        <f>SUM(E132:E137)</f>
        <v>0</v>
      </c>
      <c r="F138" s="36">
        <f>SUM(F132:F137)</f>
        <v>0</v>
      </c>
    </row>
    <row r="140" spans="2:6" x14ac:dyDescent="0.2">
      <c r="C140" s="39"/>
      <c r="D140" s="39"/>
    </row>
    <row r="141" spans="2:6" x14ac:dyDescent="0.2">
      <c r="B141" s="8" t="s">
        <v>129</v>
      </c>
      <c r="C141" s="39"/>
    </row>
    <row r="142" spans="2:6" x14ac:dyDescent="0.2">
      <c r="B142" s="9"/>
    </row>
    <row r="143" spans="2:6" x14ac:dyDescent="0.2">
      <c r="B143" s="10" t="s">
        <v>130</v>
      </c>
      <c r="C143" s="11" t="s">
        <v>8</v>
      </c>
      <c r="D143" s="11" t="s">
        <v>131</v>
      </c>
    </row>
    <row r="144" spans="2:6" x14ac:dyDescent="0.2">
      <c r="B144" s="40" t="s">
        <v>132</v>
      </c>
      <c r="C144" s="41"/>
      <c r="D144" s="41">
        <v>0</v>
      </c>
    </row>
    <row r="145" spans="2:4" x14ac:dyDescent="0.2">
      <c r="B145" s="42" t="s">
        <v>133</v>
      </c>
      <c r="C145" s="19"/>
      <c r="D145" s="19">
        <v>0</v>
      </c>
    </row>
    <row r="146" spans="2:4" x14ac:dyDescent="0.2">
      <c r="B146" s="12" t="s">
        <v>134</v>
      </c>
      <c r="C146" s="19"/>
      <c r="D146" s="19"/>
    </row>
    <row r="147" spans="2:4" x14ac:dyDescent="0.2">
      <c r="B147" s="43"/>
      <c r="C147" s="44"/>
      <c r="D147" s="44">
        <v>0</v>
      </c>
    </row>
    <row r="148" spans="2:4" x14ac:dyDescent="0.2">
      <c r="B148" s="45"/>
      <c r="C148" s="36">
        <v>0</v>
      </c>
      <c r="D148" s="11"/>
    </row>
    <row r="149" spans="2:4" x14ac:dyDescent="0.2">
      <c r="B149" s="45"/>
      <c r="C149" s="29"/>
      <c r="D149" s="29"/>
    </row>
    <row r="150" spans="2:4" x14ac:dyDescent="0.2">
      <c r="B150" s="45"/>
    </row>
    <row r="151" spans="2:4" x14ac:dyDescent="0.2">
      <c r="B151" s="10" t="s">
        <v>135</v>
      </c>
      <c r="C151" s="11" t="s">
        <v>8</v>
      </c>
      <c r="D151" s="11" t="s">
        <v>131</v>
      </c>
    </row>
    <row r="152" spans="2:4" x14ac:dyDescent="0.2">
      <c r="B152" s="40" t="s">
        <v>136</v>
      </c>
      <c r="C152" s="17"/>
      <c r="D152" s="41">
        <v>0</v>
      </c>
    </row>
    <row r="153" spans="2:4" x14ac:dyDescent="0.2">
      <c r="B153" s="33" t="s">
        <v>137</v>
      </c>
      <c r="C153" s="17">
        <v>168825.64</v>
      </c>
      <c r="D153" s="19"/>
    </row>
    <row r="154" spans="2:4" x14ac:dyDescent="0.2">
      <c r="B154" s="33" t="s">
        <v>138</v>
      </c>
      <c r="C154" s="17">
        <v>15321107.58</v>
      </c>
      <c r="D154" s="19"/>
    </row>
    <row r="155" spans="2:4" x14ac:dyDescent="0.2">
      <c r="B155" s="43"/>
      <c r="C155" s="17"/>
      <c r="D155" s="44">
        <v>0</v>
      </c>
    </row>
    <row r="156" spans="2:4" x14ac:dyDescent="0.2">
      <c r="B156" s="45"/>
      <c r="C156" s="26">
        <f>SUM(C152:C155)</f>
        <v>15489933.220000001</v>
      </c>
      <c r="D156" s="11"/>
    </row>
    <row r="157" spans="2:4" x14ac:dyDescent="0.2">
      <c r="B157" s="45"/>
      <c r="C157" s="28"/>
      <c r="D157" s="29"/>
    </row>
    <row r="158" spans="2:4" x14ac:dyDescent="0.2">
      <c r="B158" s="45"/>
      <c r="C158" s="28"/>
      <c r="D158" s="29"/>
    </row>
    <row r="159" spans="2:4" x14ac:dyDescent="0.2">
      <c r="B159" s="8" t="s">
        <v>139</v>
      </c>
    </row>
    <row r="160" spans="2:4" x14ac:dyDescent="0.2">
      <c r="B160" s="9"/>
    </row>
    <row r="161" spans="2:7" ht="25.5" x14ac:dyDescent="0.2">
      <c r="B161" s="10" t="s">
        <v>140</v>
      </c>
      <c r="C161" s="11" t="s">
        <v>8</v>
      </c>
      <c r="D161" s="11" t="s">
        <v>9</v>
      </c>
      <c r="E161" s="11" t="s">
        <v>141</v>
      </c>
      <c r="F161" s="46" t="s">
        <v>142</v>
      </c>
      <c r="G161" s="11" t="s">
        <v>143</v>
      </c>
    </row>
    <row r="162" spans="2:7" x14ac:dyDescent="0.2">
      <c r="B162" s="47" t="s">
        <v>144</v>
      </c>
      <c r="C162" s="22"/>
      <c r="D162" s="22">
        <v>0</v>
      </c>
      <c r="E162" s="22">
        <v>0</v>
      </c>
      <c r="F162" s="22">
        <v>0</v>
      </c>
      <c r="G162" s="48">
        <v>0</v>
      </c>
    </row>
    <row r="163" spans="2:7" x14ac:dyDescent="0.2">
      <c r="B163" s="47"/>
      <c r="C163" s="214" t="s">
        <v>145</v>
      </c>
      <c r="D163" s="214"/>
      <c r="E163" s="214"/>
      <c r="F163" s="214"/>
      <c r="G163" s="215"/>
    </row>
    <row r="164" spans="2:7" x14ac:dyDescent="0.2">
      <c r="B164" s="47"/>
      <c r="C164" s="214"/>
      <c r="D164" s="214"/>
      <c r="E164" s="214"/>
      <c r="F164" s="214"/>
      <c r="G164" s="215"/>
    </row>
    <row r="165" spans="2:7" x14ac:dyDescent="0.2">
      <c r="B165" s="49"/>
      <c r="C165" s="50"/>
      <c r="D165" s="50">
        <v>0</v>
      </c>
      <c r="E165" s="50">
        <v>0</v>
      </c>
      <c r="F165" s="50">
        <v>0</v>
      </c>
      <c r="G165" s="51">
        <v>0</v>
      </c>
    </row>
    <row r="166" spans="2:7" x14ac:dyDescent="0.2">
      <c r="B166" s="45"/>
      <c r="C166" s="36">
        <v>0</v>
      </c>
      <c r="D166" s="52">
        <v>0</v>
      </c>
      <c r="E166" s="53">
        <v>0</v>
      </c>
      <c r="F166" s="53">
        <v>0</v>
      </c>
      <c r="G166" s="54">
        <v>0</v>
      </c>
    </row>
    <row r="167" spans="2:7" x14ac:dyDescent="0.2">
      <c r="B167" s="45"/>
      <c r="C167" s="55"/>
      <c r="D167" s="55"/>
      <c r="E167" s="55"/>
      <c r="F167" s="55"/>
      <c r="G167" s="55"/>
    </row>
    <row r="168" spans="2:7" x14ac:dyDescent="0.2">
      <c r="B168" s="45"/>
      <c r="C168" s="55"/>
      <c r="D168" s="55"/>
      <c r="E168" s="55"/>
      <c r="F168" s="55"/>
      <c r="G168" s="55"/>
    </row>
    <row r="169" spans="2:7" x14ac:dyDescent="0.2">
      <c r="B169" s="45"/>
      <c r="C169" s="55"/>
      <c r="D169" s="55"/>
      <c r="E169" s="55"/>
      <c r="F169" s="55"/>
      <c r="G169" s="55"/>
    </row>
    <row r="170" spans="2:7" x14ac:dyDescent="0.2">
      <c r="B170" s="45"/>
      <c r="C170" s="55"/>
      <c r="D170" s="55"/>
      <c r="E170" s="55"/>
      <c r="F170" s="55"/>
      <c r="G170" s="55"/>
    </row>
    <row r="171" spans="2:7" x14ac:dyDescent="0.2">
      <c r="B171" s="45"/>
      <c r="C171" s="55"/>
      <c r="D171" s="55"/>
      <c r="E171" s="55"/>
      <c r="F171" s="55"/>
      <c r="G171" s="55"/>
    </row>
    <row r="172" spans="2:7" x14ac:dyDescent="0.2">
      <c r="B172" s="45"/>
      <c r="C172" s="55"/>
      <c r="D172" s="55"/>
      <c r="E172" s="55"/>
      <c r="F172" s="55"/>
      <c r="G172" s="55"/>
    </row>
    <row r="173" spans="2:7" x14ac:dyDescent="0.2">
      <c r="B173" s="10" t="s">
        <v>146</v>
      </c>
      <c r="C173" s="11" t="s">
        <v>8</v>
      </c>
      <c r="D173" s="11" t="s">
        <v>9</v>
      </c>
      <c r="E173" s="11" t="s">
        <v>141</v>
      </c>
      <c r="F173" s="46"/>
      <c r="G173" s="11"/>
    </row>
    <row r="174" spans="2:7" x14ac:dyDescent="0.2">
      <c r="B174" s="47" t="s">
        <v>147</v>
      </c>
      <c r="C174" s="22"/>
      <c r="D174" s="22">
        <v>0</v>
      </c>
      <c r="E174" s="22">
        <v>0</v>
      </c>
      <c r="F174" s="22">
        <v>0</v>
      </c>
      <c r="G174" s="48">
        <v>0</v>
      </c>
    </row>
    <row r="175" spans="2:7" x14ac:dyDescent="0.2">
      <c r="B175" s="47"/>
      <c r="C175" s="216" t="s">
        <v>148</v>
      </c>
      <c r="D175" s="216"/>
      <c r="E175" s="216"/>
      <c r="F175" s="216"/>
      <c r="G175" s="217"/>
    </row>
    <row r="176" spans="2:7" x14ac:dyDescent="0.2">
      <c r="B176" s="47"/>
      <c r="C176" s="216"/>
      <c r="D176" s="216"/>
      <c r="E176" s="216"/>
      <c r="F176" s="216"/>
      <c r="G176" s="217"/>
    </row>
    <row r="177" spans="2:11" x14ac:dyDescent="0.2">
      <c r="B177" s="47"/>
      <c r="C177" s="216"/>
      <c r="D177" s="216"/>
      <c r="E177" s="216"/>
      <c r="F177" s="216"/>
      <c r="G177" s="217"/>
    </row>
    <row r="178" spans="2:11" x14ac:dyDescent="0.2">
      <c r="B178" s="47"/>
      <c r="C178" s="216"/>
      <c r="D178" s="216"/>
      <c r="E178" s="216"/>
      <c r="F178" s="216"/>
      <c r="G178" s="217"/>
    </row>
    <row r="179" spans="2:11" x14ac:dyDescent="0.2">
      <c r="B179" s="49"/>
      <c r="C179" s="50"/>
      <c r="D179" s="50">
        <v>0</v>
      </c>
      <c r="E179" s="50">
        <v>0</v>
      </c>
      <c r="F179" s="50">
        <v>0</v>
      </c>
      <c r="G179" s="51">
        <v>0</v>
      </c>
    </row>
    <row r="180" spans="2:11" x14ac:dyDescent="0.2">
      <c r="B180" s="45"/>
      <c r="C180" s="36">
        <v>0</v>
      </c>
      <c r="D180" s="52">
        <v>0</v>
      </c>
      <c r="E180" s="53">
        <v>0</v>
      </c>
      <c r="F180" s="53">
        <v>0</v>
      </c>
      <c r="G180" s="54">
        <v>0</v>
      </c>
    </row>
    <row r="181" spans="2:11" x14ac:dyDescent="0.2">
      <c r="B181" s="45"/>
      <c r="C181" s="55"/>
      <c r="D181" s="55"/>
      <c r="E181" s="55"/>
      <c r="F181" s="55"/>
      <c r="G181" s="55"/>
    </row>
    <row r="182" spans="2:11" x14ac:dyDescent="0.2">
      <c r="B182" s="45"/>
      <c r="C182" s="55"/>
      <c r="D182" s="55"/>
      <c r="E182" s="55"/>
      <c r="F182" s="55"/>
      <c r="G182" s="55"/>
    </row>
    <row r="183" spans="2:11" ht="25.5" x14ac:dyDescent="0.2">
      <c r="B183" s="10" t="s">
        <v>149</v>
      </c>
      <c r="C183" s="11" t="s">
        <v>8</v>
      </c>
      <c r="D183" s="11" t="s">
        <v>121</v>
      </c>
      <c r="E183" s="11" t="s">
        <v>122</v>
      </c>
      <c r="F183" s="11" t="s">
        <v>123</v>
      </c>
      <c r="G183" s="55"/>
    </row>
    <row r="184" spans="2:11" x14ac:dyDescent="0.2">
      <c r="B184" s="12" t="s">
        <v>150</v>
      </c>
      <c r="C184" s="56"/>
      <c r="D184" s="56"/>
      <c r="E184" s="56"/>
      <c r="F184" s="56"/>
      <c r="G184" s="55"/>
    </row>
    <row r="185" spans="2:11" x14ac:dyDescent="0.2">
      <c r="B185" s="33" t="s">
        <v>151</v>
      </c>
      <c r="C185" s="17">
        <v>457592758.01999998</v>
      </c>
      <c r="D185" s="17">
        <v>452254560.02749336</v>
      </c>
      <c r="E185" s="17">
        <v>3482732.7085219244</v>
      </c>
      <c r="F185" s="57">
        <v>1855465.2839847663</v>
      </c>
      <c r="G185" s="55"/>
      <c r="I185" s="58"/>
      <c r="J185" s="59"/>
      <c r="K185" s="59"/>
    </row>
    <row r="186" spans="2:11" x14ac:dyDescent="0.2">
      <c r="B186" s="33" t="s">
        <v>152</v>
      </c>
      <c r="C186" s="17">
        <v>227525310</v>
      </c>
      <c r="D186" s="17">
        <v>222120788.60139981</v>
      </c>
      <c r="E186" s="17">
        <v>4046245.8862591265</v>
      </c>
      <c r="F186" s="57">
        <v>1358275.512341053</v>
      </c>
      <c r="G186" s="55"/>
      <c r="I186" s="58"/>
      <c r="J186" s="59"/>
      <c r="K186" s="59"/>
    </row>
    <row r="187" spans="2:11" x14ac:dyDescent="0.2">
      <c r="B187" s="33" t="s">
        <v>153</v>
      </c>
      <c r="C187" s="17">
        <v>162085856.13999999</v>
      </c>
      <c r="D187" s="17">
        <v>0</v>
      </c>
      <c r="E187" s="17">
        <v>0</v>
      </c>
      <c r="F187" s="57">
        <v>162085856.13999999</v>
      </c>
      <c r="G187" s="55"/>
      <c r="I187" s="58"/>
      <c r="J187" s="59"/>
      <c r="K187" s="59"/>
    </row>
    <row r="188" spans="2:11" x14ac:dyDescent="0.2">
      <c r="B188" s="33" t="s">
        <v>154</v>
      </c>
      <c r="C188" s="17">
        <v>43395.88</v>
      </c>
      <c r="D188" s="17">
        <v>0</v>
      </c>
      <c r="E188" s="17">
        <v>0</v>
      </c>
      <c r="F188" s="57">
        <v>43395.88</v>
      </c>
      <c r="G188" s="55"/>
      <c r="I188" s="58"/>
      <c r="J188" s="59"/>
      <c r="K188" s="59"/>
    </row>
    <row r="189" spans="2:11" x14ac:dyDescent="0.2">
      <c r="B189" s="33" t="s">
        <v>155</v>
      </c>
      <c r="C189" s="17">
        <v>14127784.17</v>
      </c>
      <c r="D189" s="17">
        <v>192843.98127041123</v>
      </c>
      <c r="E189" s="17">
        <v>686418.06011136295</v>
      </c>
      <c r="F189" s="57">
        <v>13248522.128618225</v>
      </c>
      <c r="G189" s="55"/>
      <c r="I189" s="58"/>
      <c r="J189" s="59"/>
      <c r="K189" s="59"/>
    </row>
    <row r="190" spans="2:11" x14ac:dyDescent="0.2">
      <c r="B190" s="33" t="s">
        <v>156</v>
      </c>
      <c r="C190" s="17">
        <v>12756814.880000001</v>
      </c>
      <c r="D190" s="17">
        <v>67559.807114029696</v>
      </c>
      <c r="E190" s="17">
        <v>693845.99332628143</v>
      </c>
      <c r="F190" s="57">
        <v>11995409.079559689</v>
      </c>
      <c r="G190" s="55"/>
      <c r="I190" s="58"/>
      <c r="J190" s="59"/>
      <c r="K190" s="59"/>
    </row>
    <row r="191" spans="2:11" x14ac:dyDescent="0.2">
      <c r="B191" s="34"/>
      <c r="C191" s="17"/>
      <c r="D191" s="17"/>
      <c r="E191" s="17"/>
      <c r="F191" s="17"/>
      <c r="G191" s="55"/>
    </row>
    <row r="192" spans="2:11" x14ac:dyDescent="0.2">
      <c r="B192" s="45"/>
      <c r="C192" s="26">
        <f>SUM(C185:C191)</f>
        <v>874131919.08999991</v>
      </c>
      <c r="D192" s="26">
        <f>SUM(D185:D191)</f>
        <v>674635752.41727757</v>
      </c>
      <c r="E192" s="26">
        <f>SUM(E185:E191)</f>
        <v>8909242.6482186951</v>
      </c>
      <c r="F192" s="26">
        <f>SUM(F185:F191)</f>
        <v>190586924.02450371</v>
      </c>
      <c r="G192" s="55"/>
    </row>
    <row r="193" spans="2:7" x14ac:dyDescent="0.2">
      <c r="B193" s="45"/>
      <c r="C193" s="55"/>
      <c r="D193" s="55"/>
      <c r="E193" s="55"/>
      <c r="F193" s="55"/>
      <c r="G193" s="55"/>
    </row>
    <row r="194" spans="2:7" x14ac:dyDescent="0.2">
      <c r="B194" s="45"/>
      <c r="C194" s="55"/>
      <c r="D194" s="55"/>
      <c r="E194" s="55"/>
      <c r="F194" s="55"/>
      <c r="G194" s="55"/>
    </row>
    <row r="195" spans="2:7" x14ac:dyDescent="0.2">
      <c r="B195" s="8" t="s">
        <v>157</v>
      </c>
      <c r="C195" s="39"/>
    </row>
    <row r="196" spans="2:7" x14ac:dyDescent="0.2">
      <c r="B196" s="9"/>
    </row>
    <row r="197" spans="2:7" x14ac:dyDescent="0.2">
      <c r="B197" s="10" t="s">
        <v>158</v>
      </c>
      <c r="C197" s="11" t="s">
        <v>159</v>
      </c>
      <c r="D197" s="11" t="s">
        <v>160</v>
      </c>
      <c r="E197" s="11" t="s">
        <v>161</v>
      </c>
      <c r="F197" s="11" t="s">
        <v>162</v>
      </c>
    </row>
    <row r="198" spans="2:7" x14ac:dyDescent="0.2">
      <c r="B198" s="12" t="s">
        <v>163</v>
      </c>
      <c r="C198" s="17"/>
      <c r="D198" s="17"/>
      <c r="E198" s="17"/>
      <c r="F198" s="19"/>
    </row>
    <row r="199" spans="2:7" x14ac:dyDescent="0.2">
      <c r="B199" s="12" t="s">
        <v>164</v>
      </c>
      <c r="C199" s="17"/>
      <c r="D199" s="17"/>
      <c r="E199" s="17"/>
      <c r="F199" s="19"/>
    </row>
    <row r="200" spans="2:7" x14ac:dyDescent="0.2">
      <c r="B200" s="33" t="s">
        <v>165</v>
      </c>
      <c r="C200" s="17">
        <v>2393883.38</v>
      </c>
      <c r="D200" s="17">
        <v>2393883.38</v>
      </c>
      <c r="E200" s="17">
        <f>+D200-C200</f>
        <v>0</v>
      </c>
      <c r="F200" s="19"/>
    </row>
    <row r="201" spans="2:7" x14ac:dyDescent="0.2">
      <c r="B201" s="33"/>
      <c r="C201" s="17"/>
      <c r="D201" s="17"/>
      <c r="E201" s="17"/>
      <c r="F201" s="19"/>
    </row>
    <row r="202" spans="2:7" x14ac:dyDescent="0.2">
      <c r="B202" s="60" t="s">
        <v>166</v>
      </c>
      <c r="C202" s="61">
        <f>+C200</f>
        <v>2393883.38</v>
      </c>
      <c r="D202" s="61">
        <v>2393883.38</v>
      </c>
      <c r="E202" s="61">
        <f>+D202-C202</f>
        <v>0</v>
      </c>
      <c r="F202" s="19"/>
    </row>
    <row r="203" spans="2:7" x14ac:dyDescent="0.2">
      <c r="B203" s="12" t="s">
        <v>167</v>
      </c>
      <c r="C203" s="17"/>
      <c r="D203" s="17"/>
      <c r="E203" s="17"/>
      <c r="F203" s="19"/>
    </row>
    <row r="204" spans="2:7" x14ac:dyDescent="0.2">
      <c r="B204" s="33" t="s">
        <v>168</v>
      </c>
      <c r="C204" s="17">
        <v>2559595.38</v>
      </c>
      <c r="D204" s="17">
        <v>2559595.38</v>
      </c>
      <c r="E204" s="17">
        <f>+D204-C204</f>
        <v>0</v>
      </c>
      <c r="F204" s="19"/>
    </row>
    <row r="205" spans="2:7" x14ac:dyDescent="0.2">
      <c r="B205" s="33"/>
      <c r="C205" s="17"/>
      <c r="D205" s="17"/>
      <c r="E205" s="17"/>
      <c r="F205" s="19"/>
    </row>
    <row r="206" spans="2:7" x14ac:dyDescent="0.2">
      <c r="B206" s="60" t="s">
        <v>166</v>
      </c>
      <c r="C206" s="61">
        <f>+C204</f>
        <v>2559595.38</v>
      </c>
      <c r="D206" s="61">
        <v>2559595.38</v>
      </c>
      <c r="E206" s="61">
        <f>+D206-C206</f>
        <v>0</v>
      </c>
      <c r="F206" s="19"/>
    </row>
    <row r="207" spans="2:7" x14ac:dyDescent="0.2">
      <c r="B207" s="43"/>
      <c r="C207" s="38"/>
      <c r="D207" s="38"/>
      <c r="E207" s="38"/>
      <c r="F207" s="44">
        <v>0</v>
      </c>
    </row>
    <row r="208" spans="2:7" x14ac:dyDescent="0.2">
      <c r="C208" s="26">
        <f>+C202+C206</f>
        <v>4953478.76</v>
      </c>
      <c r="D208" s="26">
        <f>+D202+D206</f>
        <v>4953478.76</v>
      </c>
      <c r="E208" s="26">
        <f>+E202+E206</f>
        <v>0</v>
      </c>
      <c r="F208" s="62"/>
    </row>
    <row r="209" spans="2:8" x14ac:dyDescent="0.2">
      <c r="B209" s="63"/>
      <c r="C209" s="64"/>
      <c r="D209" s="64"/>
      <c r="E209" s="64"/>
      <c r="F209" s="22"/>
    </row>
    <row r="210" spans="2:8" x14ac:dyDescent="0.2">
      <c r="B210" s="63"/>
      <c r="C210" s="64"/>
      <c r="D210" s="64"/>
      <c r="E210" s="64"/>
      <c r="F210" s="22"/>
    </row>
    <row r="211" spans="2:8" x14ac:dyDescent="0.2">
      <c r="B211" s="10" t="s">
        <v>158</v>
      </c>
      <c r="C211" s="11" t="s">
        <v>159</v>
      </c>
      <c r="D211" s="11" t="s">
        <v>160</v>
      </c>
      <c r="E211" s="11" t="s">
        <v>161</v>
      </c>
      <c r="F211" s="11" t="s">
        <v>162</v>
      </c>
    </row>
    <row r="212" spans="2:8" x14ac:dyDescent="0.2">
      <c r="B212" s="12" t="s">
        <v>169</v>
      </c>
      <c r="C212" s="17"/>
      <c r="D212" s="17"/>
      <c r="E212" s="17"/>
      <c r="F212" s="19"/>
    </row>
    <row r="213" spans="2:8" x14ac:dyDescent="0.2">
      <c r="B213" s="33" t="s">
        <v>170</v>
      </c>
      <c r="C213" s="17">
        <v>-1205806.46</v>
      </c>
      <c r="D213" s="17">
        <v>-1172154.95</v>
      </c>
      <c r="E213" s="17">
        <f>+D213-C213</f>
        <v>33651.510000000009</v>
      </c>
      <c r="F213" s="19"/>
      <c r="H213" s="22"/>
    </row>
    <row r="214" spans="2:8" x14ac:dyDescent="0.2">
      <c r="B214" s="33" t="s">
        <v>171</v>
      </c>
      <c r="C214" s="17">
        <v>-1632095.58</v>
      </c>
      <c r="D214" s="17">
        <v>-1610012.25</v>
      </c>
      <c r="E214" s="17">
        <f>+D214-C214</f>
        <v>22083.330000000075</v>
      </c>
      <c r="F214" s="19"/>
    </row>
    <row r="215" spans="2:8" x14ac:dyDescent="0.2">
      <c r="B215" s="43"/>
      <c r="C215" s="17"/>
      <c r="D215" s="17"/>
      <c r="E215" s="17"/>
      <c r="F215" s="44">
        <v>0</v>
      </c>
    </row>
    <row r="216" spans="2:8" x14ac:dyDescent="0.2">
      <c r="C216" s="26">
        <f>SUM(C212:C215)</f>
        <v>-2837902.04</v>
      </c>
      <c r="D216" s="26">
        <f>SUM(D212:D215)</f>
        <v>-2782167.2</v>
      </c>
      <c r="E216" s="26">
        <f>SUM(E212:E215)</f>
        <v>55734.840000000084</v>
      </c>
      <c r="F216" s="62"/>
    </row>
    <row r="218" spans="2:8" x14ac:dyDescent="0.2">
      <c r="D218" s="39"/>
    </row>
    <row r="219" spans="2:8" x14ac:dyDescent="0.2">
      <c r="B219" s="10" t="s">
        <v>172</v>
      </c>
      <c r="C219" s="11" t="s">
        <v>159</v>
      </c>
      <c r="D219" s="11" t="s">
        <v>160</v>
      </c>
      <c r="E219" s="11" t="s">
        <v>161</v>
      </c>
      <c r="F219" s="11" t="s">
        <v>162</v>
      </c>
    </row>
    <row r="220" spans="2:8" x14ac:dyDescent="0.2">
      <c r="B220" s="40" t="s">
        <v>173</v>
      </c>
      <c r="C220" s="41"/>
      <c r="D220" s="41"/>
      <c r="E220" s="41"/>
      <c r="F220" s="41"/>
    </row>
    <row r="221" spans="2:8" x14ac:dyDescent="0.2">
      <c r="B221" s="12" t="s">
        <v>174</v>
      </c>
      <c r="C221" s="202" t="s">
        <v>133</v>
      </c>
      <c r="D221" s="203"/>
      <c r="E221" s="204"/>
      <c r="F221" s="19"/>
    </row>
    <row r="222" spans="2:8" x14ac:dyDescent="0.2">
      <c r="B222" s="12" t="s">
        <v>175</v>
      </c>
      <c r="C222" s="19"/>
      <c r="D222" s="19"/>
      <c r="E222" s="19"/>
      <c r="F222" s="19"/>
    </row>
    <row r="223" spans="2:8" x14ac:dyDescent="0.2">
      <c r="B223" s="43"/>
      <c r="C223" s="44"/>
      <c r="D223" s="44"/>
      <c r="E223" s="44"/>
      <c r="F223" s="44"/>
    </row>
    <row r="224" spans="2:8" x14ac:dyDescent="0.2">
      <c r="C224" s="36">
        <v>0</v>
      </c>
      <c r="D224" s="36">
        <v>0</v>
      </c>
      <c r="E224" s="11"/>
      <c r="F224" s="62"/>
    </row>
    <row r="227" spans="2:4" x14ac:dyDescent="0.2">
      <c r="B227" s="10" t="s">
        <v>176</v>
      </c>
      <c r="C227" s="11" t="s">
        <v>8</v>
      </c>
    </row>
    <row r="228" spans="2:4" x14ac:dyDescent="0.2">
      <c r="B228" s="40" t="s">
        <v>177</v>
      </c>
      <c r="C228" s="23"/>
    </row>
    <row r="229" spans="2:4" ht="25.5" x14ac:dyDescent="0.2">
      <c r="B229" s="12" t="s">
        <v>178</v>
      </c>
      <c r="C229" s="23"/>
    </row>
    <row r="230" spans="2:4" x14ac:dyDescent="0.2">
      <c r="B230" s="33" t="s">
        <v>179</v>
      </c>
      <c r="C230" s="23">
        <v>-226095256.86000001</v>
      </c>
    </row>
    <row r="231" spans="2:4" x14ac:dyDescent="0.2">
      <c r="B231" s="43"/>
      <c r="C231" s="23"/>
    </row>
    <row r="232" spans="2:4" x14ac:dyDescent="0.2">
      <c r="C232" s="65">
        <v>-225832001.38999999</v>
      </c>
    </row>
    <row r="233" spans="2:4" x14ac:dyDescent="0.2">
      <c r="C233" s="28"/>
    </row>
    <row r="235" spans="2:4" ht="25.5" x14ac:dyDescent="0.2">
      <c r="B235" s="66" t="s">
        <v>180</v>
      </c>
      <c r="C235" s="67" t="s">
        <v>8</v>
      </c>
      <c r="D235" s="68" t="s">
        <v>181</v>
      </c>
    </row>
    <row r="236" spans="2:4" x14ac:dyDescent="0.2">
      <c r="B236" s="69"/>
      <c r="C236" s="70"/>
      <c r="D236" s="71"/>
    </row>
    <row r="237" spans="2:4" x14ac:dyDescent="0.2">
      <c r="B237" s="72" t="s">
        <v>133</v>
      </c>
      <c r="C237" s="73"/>
      <c r="D237" s="73"/>
    </row>
    <row r="238" spans="2:4" x14ac:dyDescent="0.2">
      <c r="B238" s="74"/>
      <c r="C238" s="75"/>
      <c r="D238" s="75"/>
    </row>
    <row r="239" spans="2:4" x14ac:dyDescent="0.2">
      <c r="C239" s="36">
        <v>0</v>
      </c>
      <c r="D239" s="11"/>
    </row>
    <row r="241" spans="2:6" x14ac:dyDescent="0.2">
      <c r="B241" s="5" t="s">
        <v>182</v>
      </c>
    </row>
    <row r="243" spans="2:6" x14ac:dyDescent="0.2">
      <c r="B243" s="66" t="s">
        <v>183</v>
      </c>
      <c r="C243" s="76" t="s">
        <v>8</v>
      </c>
      <c r="D243" s="11" t="s">
        <v>121</v>
      </c>
      <c r="E243" s="11" t="s">
        <v>122</v>
      </c>
      <c r="F243" s="11" t="s">
        <v>123</v>
      </c>
    </row>
    <row r="244" spans="2:6" x14ac:dyDescent="0.2">
      <c r="B244" s="40" t="s">
        <v>184</v>
      </c>
      <c r="C244" s="17"/>
      <c r="D244" s="17"/>
      <c r="E244" s="17"/>
      <c r="F244" s="17"/>
    </row>
    <row r="245" spans="2:6" x14ac:dyDescent="0.2">
      <c r="B245" s="12" t="s">
        <v>185</v>
      </c>
      <c r="C245" s="17"/>
      <c r="D245" s="77">
        <f>SUM(D246:D276)</f>
        <v>358074.79</v>
      </c>
      <c r="E245" s="17"/>
      <c r="F245" s="17"/>
    </row>
    <row r="246" spans="2:6" x14ac:dyDescent="0.2">
      <c r="B246" s="33" t="s">
        <v>186</v>
      </c>
      <c r="C246" s="17">
        <v>750.66</v>
      </c>
      <c r="D246" s="17">
        <f>+C246</f>
        <v>750.66</v>
      </c>
      <c r="E246" s="17"/>
      <c r="F246" s="17"/>
    </row>
    <row r="247" spans="2:6" x14ac:dyDescent="0.2">
      <c r="B247" s="78" t="s">
        <v>187</v>
      </c>
      <c r="C247" s="17">
        <v>182.22</v>
      </c>
      <c r="D247" s="17">
        <f t="shared" ref="D247:D275" si="0">+C247</f>
        <v>182.22</v>
      </c>
      <c r="E247" s="17"/>
      <c r="F247" s="17"/>
    </row>
    <row r="248" spans="2:6" ht="25.5" x14ac:dyDescent="0.2">
      <c r="B248" s="33" t="s">
        <v>188</v>
      </c>
      <c r="C248" s="17">
        <v>5079.46</v>
      </c>
      <c r="D248" s="17">
        <f t="shared" si="0"/>
        <v>5079.46</v>
      </c>
      <c r="E248" s="17"/>
      <c r="F248" s="17"/>
    </row>
    <row r="249" spans="2:6" ht="25.5" x14ac:dyDescent="0.2">
      <c r="B249" s="33" t="s">
        <v>189</v>
      </c>
      <c r="C249" s="17">
        <v>757.23</v>
      </c>
      <c r="D249" s="17">
        <f t="shared" si="0"/>
        <v>757.23</v>
      </c>
      <c r="E249" s="17"/>
      <c r="F249" s="17"/>
    </row>
    <row r="250" spans="2:6" x14ac:dyDescent="0.2">
      <c r="B250" s="33" t="s">
        <v>190</v>
      </c>
      <c r="C250" s="17">
        <v>2909.77</v>
      </c>
      <c r="D250" s="17">
        <f t="shared" si="0"/>
        <v>2909.77</v>
      </c>
      <c r="E250" s="17"/>
      <c r="F250" s="17"/>
    </row>
    <row r="251" spans="2:6" x14ac:dyDescent="0.2">
      <c r="B251" s="33" t="s">
        <v>191</v>
      </c>
      <c r="C251" s="17">
        <v>99.06</v>
      </c>
      <c r="D251" s="17">
        <f t="shared" si="0"/>
        <v>99.06</v>
      </c>
      <c r="E251" s="17"/>
      <c r="F251" s="17"/>
    </row>
    <row r="252" spans="2:6" x14ac:dyDescent="0.2">
      <c r="B252" s="33" t="s">
        <v>192</v>
      </c>
      <c r="C252" s="17">
        <v>87.05</v>
      </c>
      <c r="D252" s="17">
        <f t="shared" si="0"/>
        <v>87.05</v>
      </c>
      <c r="E252" s="17"/>
      <c r="F252" s="17"/>
    </row>
    <row r="253" spans="2:6" x14ac:dyDescent="0.2">
      <c r="B253" s="78" t="s">
        <v>193</v>
      </c>
      <c r="C253" s="17">
        <v>2963.56</v>
      </c>
      <c r="D253" s="17">
        <f t="shared" si="0"/>
        <v>2963.56</v>
      </c>
      <c r="E253" s="17"/>
      <c r="F253" s="17"/>
    </row>
    <row r="254" spans="2:6" ht="25.5" x14ac:dyDescent="0.2">
      <c r="B254" s="33" t="s">
        <v>194</v>
      </c>
      <c r="C254" s="17">
        <v>1380</v>
      </c>
      <c r="D254" s="17">
        <f t="shared" si="0"/>
        <v>1380</v>
      </c>
      <c r="E254" s="17"/>
      <c r="F254" s="17"/>
    </row>
    <row r="255" spans="2:6" ht="25.5" x14ac:dyDescent="0.2">
      <c r="B255" s="33" t="s">
        <v>195</v>
      </c>
      <c r="C255" s="17">
        <v>1034.99</v>
      </c>
      <c r="D255" s="17">
        <f t="shared" si="0"/>
        <v>1034.99</v>
      </c>
      <c r="E255" s="17"/>
      <c r="F255" s="17"/>
    </row>
    <row r="256" spans="2:6" x14ac:dyDescent="0.2">
      <c r="B256" s="78" t="s">
        <v>196</v>
      </c>
      <c r="C256" s="17">
        <v>-237.18</v>
      </c>
      <c r="D256" s="17">
        <f t="shared" si="0"/>
        <v>-237.18</v>
      </c>
      <c r="E256" s="17"/>
      <c r="F256" s="17"/>
    </row>
    <row r="257" spans="2:6" x14ac:dyDescent="0.2">
      <c r="B257" s="33" t="s">
        <v>197</v>
      </c>
      <c r="C257" s="17">
        <v>110.13</v>
      </c>
      <c r="D257" s="17">
        <f t="shared" si="0"/>
        <v>110.13</v>
      </c>
      <c r="E257" s="17"/>
      <c r="F257" s="17"/>
    </row>
    <row r="258" spans="2:6" x14ac:dyDescent="0.2">
      <c r="B258" s="33" t="s">
        <v>198</v>
      </c>
      <c r="C258" s="17">
        <v>1755.14</v>
      </c>
      <c r="D258" s="17">
        <f t="shared" si="0"/>
        <v>1755.14</v>
      </c>
      <c r="E258" s="17"/>
      <c r="F258" s="17"/>
    </row>
    <row r="259" spans="2:6" x14ac:dyDescent="0.2">
      <c r="B259" s="33" t="s">
        <v>199</v>
      </c>
      <c r="C259" s="17">
        <v>12284.93</v>
      </c>
      <c r="D259" s="17">
        <f t="shared" si="0"/>
        <v>12284.93</v>
      </c>
      <c r="E259" s="17"/>
      <c r="F259" s="17"/>
    </row>
    <row r="260" spans="2:6" x14ac:dyDescent="0.2">
      <c r="B260" s="33" t="s">
        <v>200</v>
      </c>
      <c r="C260" s="17">
        <v>11522.88</v>
      </c>
      <c r="D260" s="17">
        <f t="shared" si="0"/>
        <v>11522.88</v>
      </c>
      <c r="E260" s="17"/>
      <c r="F260" s="17"/>
    </row>
    <row r="261" spans="2:6" x14ac:dyDescent="0.2">
      <c r="B261" s="33" t="s">
        <v>201</v>
      </c>
      <c r="C261" s="17">
        <v>2273.1799999999998</v>
      </c>
      <c r="D261" s="17">
        <f t="shared" si="0"/>
        <v>2273.1799999999998</v>
      </c>
      <c r="E261" s="17"/>
      <c r="F261" s="17"/>
    </row>
    <row r="262" spans="2:6" x14ac:dyDescent="0.2">
      <c r="B262" s="33" t="s">
        <v>202</v>
      </c>
      <c r="C262" s="17">
        <v>175568.38</v>
      </c>
      <c r="D262" s="17">
        <f t="shared" si="0"/>
        <v>175568.38</v>
      </c>
      <c r="E262" s="17"/>
      <c r="F262" s="17"/>
    </row>
    <row r="263" spans="2:6" x14ac:dyDescent="0.2">
      <c r="B263" s="33" t="s">
        <v>203</v>
      </c>
      <c r="C263" s="17">
        <v>85693.58</v>
      </c>
      <c r="D263" s="17">
        <f t="shared" si="0"/>
        <v>85693.58</v>
      </c>
      <c r="E263" s="17"/>
      <c r="F263" s="17"/>
    </row>
    <row r="264" spans="2:6" ht="25.5" x14ac:dyDescent="0.2">
      <c r="B264" s="33" t="s">
        <v>204</v>
      </c>
      <c r="C264" s="17">
        <v>582.17999999999995</v>
      </c>
      <c r="D264" s="17">
        <f t="shared" si="0"/>
        <v>582.17999999999995</v>
      </c>
      <c r="E264" s="17"/>
      <c r="F264" s="17"/>
    </row>
    <row r="265" spans="2:6" x14ac:dyDescent="0.2">
      <c r="B265" s="33" t="s">
        <v>205</v>
      </c>
      <c r="C265" s="17">
        <v>99.78</v>
      </c>
      <c r="D265" s="17">
        <f t="shared" si="0"/>
        <v>99.78</v>
      </c>
      <c r="E265" s="17"/>
      <c r="F265" s="17"/>
    </row>
    <row r="266" spans="2:6" ht="25.5" x14ac:dyDescent="0.2">
      <c r="B266" s="33" t="s">
        <v>206</v>
      </c>
      <c r="C266" s="17">
        <v>1718.66</v>
      </c>
      <c r="D266" s="17">
        <f t="shared" si="0"/>
        <v>1718.66</v>
      </c>
      <c r="E266" s="17"/>
      <c r="F266" s="17"/>
    </row>
    <row r="267" spans="2:6" x14ac:dyDescent="0.2">
      <c r="B267" s="33" t="s">
        <v>207</v>
      </c>
      <c r="C267" s="17">
        <v>1485.37</v>
      </c>
      <c r="D267" s="17">
        <f t="shared" si="0"/>
        <v>1485.37</v>
      </c>
      <c r="E267" s="17"/>
      <c r="F267" s="17"/>
    </row>
    <row r="268" spans="2:6" x14ac:dyDescent="0.2">
      <c r="B268" s="33" t="s">
        <v>208</v>
      </c>
      <c r="C268" s="17">
        <v>91.11</v>
      </c>
      <c r="D268" s="17">
        <f t="shared" si="0"/>
        <v>91.11</v>
      </c>
      <c r="E268" s="17"/>
      <c r="F268" s="17"/>
    </row>
    <row r="269" spans="2:6" x14ac:dyDescent="0.2">
      <c r="B269" s="33" t="s">
        <v>209</v>
      </c>
      <c r="C269" s="17">
        <v>313.3</v>
      </c>
      <c r="D269" s="17">
        <f t="shared" si="0"/>
        <v>313.3</v>
      </c>
      <c r="E269" s="17"/>
      <c r="F269" s="17"/>
    </row>
    <row r="270" spans="2:6" ht="25.5" x14ac:dyDescent="0.2">
      <c r="B270" s="33" t="s">
        <v>210</v>
      </c>
      <c r="C270" s="17">
        <v>0.43</v>
      </c>
      <c r="D270" s="17">
        <f t="shared" si="0"/>
        <v>0.43</v>
      </c>
      <c r="E270" s="17"/>
      <c r="F270" s="17"/>
    </row>
    <row r="271" spans="2:6" x14ac:dyDescent="0.2">
      <c r="B271" s="33" t="s">
        <v>211</v>
      </c>
      <c r="C271" s="17">
        <v>198.12</v>
      </c>
      <c r="D271" s="17">
        <f t="shared" si="0"/>
        <v>198.12</v>
      </c>
      <c r="E271" s="17"/>
      <c r="F271" s="17"/>
    </row>
    <row r="272" spans="2:6" x14ac:dyDescent="0.2">
      <c r="B272" s="33" t="s">
        <v>212</v>
      </c>
      <c r="C272" s="17">
        <v>-46392.73</v>
      </c>
      <c r="D272" s="17">
        <f t="shared" si="0"/>
        <v>-46392.73</v>
      </c>
      <c r="E272" s="17"/>
      <c r="F272" s="17"/>
    </row>
    <row r="273" spans="2:9" x14ac:dyDescent="0.2">
      <c r="B273" s="33" t="s">
        <v>213</v>
      </c>
      <c r="C273" s="17">
        <v>93975.09</v>
      </c>
      <c r="D273" s="17">
        <f t="shared" si="0"/>
        <v>93975.09</v>
      </c>
      <c r="E273" s="17"/>
      <c r="F273" s="17"/>
    </row>
    <row r="274" spans="2:9" x14ac:dyDescent="0.2">
      <c r="B274" s="33" t="s">
        <v>214</v>
      </c>
      <c r="C274" s="17">
        <v>1765.06</v>
      </c>
      <c r="D274" s="17">
        <f t="shared" si="0"/>
        <v>1765.06</v>
      </c>
      <c r="E274" s="17"/>
      <c r="F274" s="17"/>
    </row>
    <row r="275" spans="2:9" x14ac:dyDescent="0.2">
      <c r="B275" s="33" t="s">
        <v>215</v>
      </c>
      <c r="C275" s="17">
        <v>23.38</v>
      </c>
      <c r="D275" s="17">
        <f t="shared" si="0"/>
        <v>23.38</v>
      </c>
      <c r="E275" s="17"/>
      <c r="F275" s="17"/>
    </row>
    <row r="276" spans="2:9" x14ac:dyDescent="0.2">
      <c r="B276" s="33"/>
      <c r="C276" s="17"/>
      <c r="D276" s="17"/>
      <c r="E276" s="17"/>
      <c r="F276" s="17"/>
    </row>
    <row r="277" spans="2:9" x14ac:dyDescent="0.2">
      <c r="B277" s="12" t="s">
        <v>216</v>
      </c>
      <c r="C277" s="17"/>
      <c r="D277" s="77">
        <f>SUM(D278:D328)</f>
        <v>14373960.130000001</v>
      </c>
      <c r="E277" s="17"/>
      <c r="F277" s="17"/>
    </row>
    <row r="278" spans="2:9" x14ac:dyDescent="0.2">
      <c r="B278" s="33" t="s">
        <v>217</v>
      </c>
      <c r="C278" s="17">
        <v>16584.73</v>
      </c>
      <c r="D278" s="17">
        <f>+C278</f>
        <v>16584.73</v>
      </c>
      <c r="E278" s="17"/>
      <c r="F278" s="17"/>
    </row>
    <row r="279" spans="2:9" x14ac:dyDescent="0.2">
      <c r="B279" s="33" t="s">
        <v>218</v>
      </c>
      <c r="C279" s="17">
        <v>144217.46</v>
      </c>
      <c r="D279" s="17">
        <f t="shared" ref="D279:D327" si="1">+C279</f>
        <v>144217.46</v>
      </c>
      <c r="E279" s="17"/>
      <c r="F279" s="17"/>
    </row>
    <row r="280" spans="2:9" x14ac:dyDescent="0.2">
      <c r="B280" s="33" t="s">
        <v>219</v>
      </c>
      <c r="C280" s="17">
        <v>33031.379999999997</v>
      </c>
      <c r="D280" s="17">
        <f t="shared" si="1"/>
        <v>33031.379999999997</v>
      </c>
      <c r="E280" s="17"/>
      <c r="F280" s="17"/>
    </row>
    <row r="281" spans="2:9" x14ac:dyDescent="0.2">
      <c r="B281" s="33" t="s">
        <v>220</v>
      </c>
      <c r="C281" s="17">
        <v>8385.2199999999993</v>
      </c>
      <c r="D281" s="17">
        <f t="shared" si="1"/>
        <v>8385.2199999999993</v>
      </c>
      <c r="E281" s="17"/>
      <c r="F281" s="17"/>
    </row>
    <row r="282" spans="2:9" x14ac:dyDescent="0.2">
      <c r="B282" s="33" t="s">
        <v>221</v>
      </c>
      <c r="C282" s="17">
        <v>812555.55</v>
      </c>
      <c r="D282" s="17">
        <f t="shared" si="1"/>
        <v>812555.55</v>
      </c>
      <c r="E282" s="17"/>
      <c r="F282" s="17"/>
    </row>
    <row r="283" spans="2:9" x14ac:dyDescent="0.2">
      <c r="B283" s="33" t="s">
        <v>222</v>
      </c>
      <c r="C283" s="17">
        <v>1375729.52</v>
      </c>
      <c r="D283" s="17">
        <f t="shared" si="1"/>
        <v>1375729.52</v>
      </c>
      <c r="E283" s="17"/>
      <c r="F283" s="17"/>
    </row>
    <row r="284" spans="2:9" x14ac:dyDescent="0.2">
      <c r="B284" s="33" t="s">
        <v>223</v>
      </c>
      <c r="C284" s="17">
        <v>2108420.15</v>
      </c>
      <c r="D284" s="17">
        <f t="shared" si="1"/>
        <v>2108420.15</v>
      </c>
      <c r="E284" s="17"/>
      <c r="F284" s="17"/>
      <c r="H284" s="22">
        <v>95825.87</v>
      </c>
      <c r="I284" s="79"/>
    </row>
    <row r="285" spans="2:9" x14ac:dyDescent="0.2">
      <c r="B285" s="33" t="s">
        <v>224</v>
      </c>
      <c r="C285" s="17">
        <v>1002331.59</v>
      </c>
      <c r="D285" s="17">
        <f t="shared" si="1"/>
        <v>1002331.59</v>
      </c>
      <c r="E285" s="17"/>
      <c r="F285" s="17"/>
    </row>
    <row r="286" spans="2:9" x14ac:dyDescent="0.2">
      <c r="B286" s="33" t="s">
        <v>225</v>
      </c>
      <c r="C286" s="17">
        <v>-81239.039999999994</v>
      </c>
      <c r="D286" s="17">
        <f t="shared" si="1"/>
        <v>-81239.039999999994</v>
      </c>
      <c r="E286" s="17"/>
      <c r="F286" s="17"/>
    </row>
    <row r="287" spans="2:9" x14ac:dyDescent="0.2">
      <c r="B287" s="33" t="s">
        <v>226</v>
      </c>
      <c r="C287" s="17">
        <v>10666.67</v>
      </c>
      <c r="D287" s="17">
        <f t="shared" si="1"/>
        <v>10666.67</v>
      </c>
      <c r="E287" s="17"/>
      <c r="F287" s="17"/>
    </row>
    <row r="288" spans="2:9" x14ac:dyDescent="0.2">
      <c r="B288" s="33" t="s">
        <v>227</v>
      </c>
      <c r="C288" s="17">
        <v>539634.92000000004</v>
      </c>
      <c r="D288" s="17">
        <f t="shared" si="1"/>
        <v>539634.92000000004</v>
      </c>
      <c r="E288" s="17"/>
      <c r="F288" s="17"/>
    </row>
    <row r="289" spans="2:6" x14ac:dyDescent="0.2">
      <c r="B289" s="33" t="s">
        <v>228</v>
      </c>
      <c r="C289" s="17">
        <v>241744.13</v>
      </c>
      <c r="D289" s="17">
        <f t="shared" si="1"/>
        <v>241744.13</v>
      </c>
      <c r="E289" s="17"/>
      <c r="F289" s="17"/>
    </row>
    <row r="290" spans="2:6" x14ac:dyDescent="0.2">
      <c r="B290" s="33" t="s">
        <v>229</v>
      </c>
      <c r="C290" s="17">
        <v>65545.100000000006</v>
      </c>
      <c r="D290" s="17">
        <f t="shared" si="1"/>
        <v>65545.100000000006</v>
      </c>
      <c r="E290" s="17"/>
      <c r="F290" s="17"/>
    </row>
    <row r="291" spans="2:6" x14ac:dyDescent="0.2">
      <c r="B291" s="33" t="s">
        <v>230</v>
      </c>
      <c r="C291" s="17">
        <v>453796.12</v>
      </c>
      <c r="D291" s="17">
        <f t="shared" si="1"/>
        <v>453796.12</v>
      </c>
      <c r="E291" s="17"/>
      <c r="F291" s="17"/>
    </row>
    <row r="292" spans="2:6" x14ac:dyDescent="0.2">
      <c r="B292" s="33" t="s">
        <v>231</v>
      </c>
      <c r="C292" s="17">
        <v>140456.1</v>
      </c>
      <c r="D292" s="17">
        <f t="shared" si="1"/>
        <v>140456.1</v>
      </c>
      <c r="E292" s="17"/>
      <c r="F292" s="17"/>
    </row>
    <row r="293" spans="2:6" x14ac:dyDescent="0.2">
      <c r="B293" s="33" t="s">
        <v>232</v>
      </c>
      <c r="C293" s="17">
        <v>3195578.29</v>
      </c>
      <c r="D293" s="17">
        <f t="shared" si="1"/>
        <v>3195578.29</v>
      </c>
      <c r="E293" s="17"/>
      <c r="F293" s="17"/>
    </row>
    <row r="294" spans="2:6" x14ac:dyDescent="0.2">
      <c r="B294" s="33" t="s">
        <v>233</v>
      </c>
      <c r="C294" s="17">
        <v>80795.63</v>
      </c>
      <c r="D294" s="17">
        <f t="shared" si="1"/>
        <v>80795.63</v>
      </c>
      <c r="E294" s="17"/>
      <c r="F294" s="17"/>
    </row>
    <row r="295" spans="2:6" x14ac:dyDescent="0.2">
      <c r="B295" s="33" t="s">
        <v>234</v>
      </c>
      <c r="C295" s="17">
        <v>3200</v>
      </c>
      <c r="D295" s="17">
        <f t="shared" si="1"/>
        <v>3200</v>
      </c>
      <c r="E295" s="17"/>
      <c r="F295" s="17"/>
    </row>
    <row r="296" spans="2:6" ht="25.5" x14ac:dyDescent="0.2">
      <c r="B296" s="33" t="s">
        <v>235</v>
      </c>
      <c r="C296" s="17">
        <v>17788.16</v>
      </c>
      <c r="D296" s="17">
        <f t="shared" si="1"/>
        <v>17788.16</v>
      </c>
      <c r="E296" s="17"/>
      <c r="F296" s="17"/>
    </row>
    <row r="297" spans="2:6" x14ac:dyDescent="0.2">
      <c r="B297" s="33" t="s">
        <v>236</v>
      </c>
      <c r="C297" s="17">
        <v>7401.95</v>
      </c>
      <c r="D297" s="17">
        <f t="shared" si="1"/>
        <v>7401.95</v>
      </c>
      <c r="E297" s="17"/>
      <c r="F297" s="17"/>
    </row>
    <row r="298" spans="2:6" ht="25.5" x14ac:dyDescent="0.2">
      <c r="B298" s="33" t="s">
        <v>237</v>
      </c>
      <c r="C298" s="17">
        <v>500000</v>
      </c>
      <c r="D298" s="17">
        <f t="shared" si="1"/>
        <v>500000</v>
      </c>
      <c r="E298" s="17"/>
      <c r="F298" s="17"/>
    </row>
    <row r="299" spans="2:6" x14ac:dyDescent="0.2">
      <c r="B299" s="78" t="s">
        <v>238</v>
      </c>
      <c r="C299" s="17">
        <v>4000</v>
      </c>
      <c r="D299" s="17">
        <f t="shared" si="1"/>
        <v>4000</v>
      </c>
      <c r="E299" s="17"/>
      <c r="F299" s="17"/>
    </row>
    <row r="300" spans="2:6" ht="25.5" x14ac:dyDescent="0.2">
      <c r="B300" s="33" t="s">
        <v>239</v>
      </c>
      <c r="C300" s="17">
        <v>16435.64</v>
      </c>
      <c r="D300" s="17">
        <f t="shared" si="1"/>
        <v>16435.64</v>
      </c>
      <c r="E300" s="17"/>
      <c r="F300" s="17"/>
    </row>
    <row r="301" spans="2:6" x14ac:dyDescent="0.2">
      <c r="B301" s="33" t="s">
        <v>240</v>
      </c>
      <c r="C301" s="17">
        <v>29546.58</v>
      </c>
      <c r="D301" s="17">
        <f t="shared" si="1"/>
        <v>29546.58</v>
      </c>
      <c r="E301" s="17"/>
      <c r="F301" s="17"/>
    </row>
    <row r="302" spans="2:6" x14ac:dyDescent="0.2">
      <c r="B302" s="33" t="s">
        <v>241</v>
      </c>
      <c r="C302" s="17">
        <v>7769.31</v>
      </c>
      <c r="D302" s="17">
        <f t="shared" si="1"/>
        <v>7769.31</v>
      </c>
      <c r="E302" s="17"/>
      <c r="F302" s="17"/>
    </row>
    <row r="303" spans="2:6" x14ac:dyDescent="0.2">
      <c r="B303" s="33" t="s">
        <v>242</v>
      </c>
      <c r="C303" s="17">
        <v>2852</v>
      </c>
      <c r="D303" s="17">
        <f t="shared" si="1"/>
        <v>2852</v>
      </c>
      <c r="E303" s="17"/>
      <c r="F303" s="17"/>
    </row>
    <row r="304" spans="2:6" x14ac:dyDescent="0.2">
      <c r="B304" s="33" t="s">
        <v>243</v>
      </c>
      <c r="C304" s="17">
        <v>-14172.99</v>
      </c>
      <c r="D304" s="17">
        <f t="shared" si="1"/>
        <v>-14172.99</v>
      </c>
      <c r="E304" s="17"/>
      <c r="F304" s="17"/>
    </row>
    <row r="305" spans="2:6" x14ac:dyDescent="0.2">
      <c r="B305" s="33" t="s">
        <v>244</v>
      </c>
      <c r="C305" s="17">
        <v>11600</v>
      </c>
      <c r="D305" s="17">
        <f t="shared" si="1"/>
        <v>11600</v>
      </c>
      <c r="E305" s="17"/>
      <c r="F305" s="17"/>
    </row>
    <row r="306" spans="2:6" x14ac:dyDescent="0.2">
      <c r="B306" s="33" t="s">
        <v>245</v>
      </c>
      <c r="C306" s="17">
        <v>-0.02</v>
      </c>
      <c r="D306" s="17">
        <f t="shared" si="1"/>
        <v>-0.02</v>
      </c>
      <c r="E306" s="17"/>
      <c r="F306" s="17"/>
    </row>
    <row r="307" spans="2:6" x14ac:dyDescent="0.2">
      <c r="B307" s="33" t="s">
        <v>246</v>
      </c>
      <c r="C307" s="17">
        <v>4669</v>
      </c>
      <c r="D307" s="17">
        <f t="shared" si="1"/>
        <v>4669</v>
      </c>
      <c r="E307" s="17"/>
      <c r="F307" s="17"/>
    </row>
    <row r="308" spans="2:6" ht="25.5" x14ac:dyDescent="0.2">
      <c r="B308" s="33" t="s">
        <v>247</v>
      </c>
      <c r="C308" s="17">
        <v>56956</v>
      </c>
      <c r="D308" s="17">
        <f t="shared" si="1"/>
        <v>56956</v>
      </c>
      <c r="E308" s="17"/>
      <c r="F308" s="17"/>
    </row>
    <row r="309" spans="2:6" x14ac:dyDescent="0.2">
      <c r="B309" s="33" t="s">
        <v>248</v>
      </c>
      <c r="C309" s="17">
        <v>50174.18</v>
      </c>
      <c r="D309" s="17">
        <f t="shared" si="1"/>
        <v>50174.18</v>
      </c>
      <c r="E309" s="17"/>
      <c r="F309" s="17"/>
    </row>
    <row r="310" spans="2:6" x14ac:dyDescent="0.2">
      <c r="B310" s="33" t="s">
        <v>249</v>
      </c>
      <c r="C310" s="17">
        <v>1305</v>
      </c>
      <c r="D310" s="17">
        <f t="shared" si="1"/>
        <v>1305</v>
      </c>
      <c r="E310" s="17"/>
      <c r="F310" s="17"/>
    </row>
    <row r="311" spans="2:6" ht="25.5" x14ac:dyDescent="0.2">
      <c r="B311" s="33" t="s">
        <v>250</v>
      </c>
      <c r="C311" s="17">
        <v>17788.16</v>
      </c>
      <c r="D311" s="17">
        <f t="shared" si="1"/>
        <v>17788.16</v>
      </c>
      <c r="E311" s="17"/>
      <c r="F311" s="17"/>
    </row>
    <row r="312" spans="2:6" ht="25.5" x14ac:dyDescent="0.2">
      <c r="B312" s="33" t="s">
        <v>251</v>
      </c>
      <c r="C312" s="17">
        <v>2030</v>
      </c>
      <c r="D312" s="17">
        <f t="shared" si="1"/>
        <v>2030</v>
      </c>
      <c r="E312" s="17"/>
      <c r="F312" s="17"/>
    </row>
    <row r="313" spans="2:6" ht="25.5" x14ac:dyDescent="0.2">
      <c r="B313" s="33" t="s">
        <v>252</v>
      </c>
      <c r="C313" s="17">
        <v>14352</v>
      </c>
      <c r="D313" s="17">
        <f t="shared" si="1"/>
        <v>14352</v>
      </c>
      <c r="E313" s="17"/>
      <c r="F313" s="17"/>
    </row>
    <row r="314" spans="2:6" ht="25.5" x14ac:dyDescent="0.2">
      <c r="B314" s="33" t="s">
        <v>253</v>
      </c>
      <c r="C314" s="17">
        <v>5525.89</v>
      </c>
      <c r="D314" s="17">
        <f t="shared" si="1"/>
        <v>5525.89</v>
      </c>
      <c r="E314" s="17"/>
      <c r="F314" s="17"/>
    </row>
    <row r="315" spans="2:6" x14ac:dyDescent="0.2">
      <c r="B315" s="33" t="s">
        <v>254</v>
      </c>
      <c r="C315" s="17">
        <v>-0.4</v>
      </c>
      <c r="D315" s="17">
        <f t="shared" si="1"/>
        <v>-0.4</v>
      </c>
      <c r="E315" s="17"/>
      <c r="F315" s="17"/>
    </row>
    <row r="316" spans="2:6" x14ac:dyDescent="0.2">
      <c r="B316" s="33" t="s">
        <v>255</v>
      </c>
      <c r="C316" s="17">
        <v>675.75</v>
      </c>
      <c r="D316" s="17">
        <f t="shared" si="1"/>
        <v>675.75</v>
      </c>
      <c r="E316" s="17"/>
      <c r="F316" s="17"/>
    </row>
    <row r="317" spans="2:6" x14ac:dyDescent="0.2">
      <c r="B317" s="33" t="s">
        <v>256</v>
      </c>
      <c r="C317" s="17">
        <v>8935.64</v>
      </c>
      <c r="D317" s="17">
        <f t="shared" si="1"/>
        <v>8935.64</v>
      </c>
      <c r="E317" s="17"/>
      <c r="F317" s="17"/>
    </row>
    <row r="318" spans="2:6" ht="25.5" x14ac:dyDescent="0.2">
      <c r="B318" s="33" t="s">
        <v>257</v>
      </c>
      <c r="C318" s="17">
        <v>71962.69</v>
      </c>
      <c r="D318" s="17">
        <f t="shared" si="1"/>
        <v>71962.69</v>
      </c>
      <c r="E318" s="17"/>
      <c r="F318" s="17"/>
    </row>
    <row r="319" spans="2:6" x14ac:dyDescent="0.2">
      <c r="B319" s="33" t="s">
        <v>258</v>
      </c>
      <c r="C319" s="17">
        <v>46794</v>
      </c>
      <c r="D319" s="17">
        <f t="shared" si="1"/>
        <v>46794</v>
      </c>
      <c r="E319" s="17"/>
      <c r="F319" s="17"/>
    </row>
    <row r="320" spans="2:6" x14ac:dyDescent="0.2">
      <c r="B320" s="33" t="s">
        <v>259</v>
      </c>
      <c r="C320" s="24">
        <v>2613</v>
      </c>
      <c r="D320" s="17">
        <f t="shared" si="1"/>
        <v>2613</v>
      </c>
      <c r="E320" s="17"/>
      <c r="F320" s="17"/>
    </row>
    <row r="321" spans="2:6" ht="25.5" x14ac:dyDescent="0.2">
      <c r="B321" s="33" t="s">
        <v>260</v>
      </c>
      <c r="C321" s="24">
        <v>15074.2</v>
      </c>
      <c r="D321" s="17">
        <f t="shared" si="1"/>
        <v>15074.2</v>
      </c>
      <c r="E321" s="17"/>
      <c r="F321" s="17"/>
    </row>
    <row r="322" spans="2:6" x14ac:dyDescent="0.2">
      <c r="B322" s="33" t="s">
        <v>261</v>
      </c>
      <c r="C322" s="17">
        <v>9907.2199999999993</v>
      </c>
      <c r="D322" s="17">
        <f t="shared" si="1"/>
        <v>9907.2199999999993</v>
      </c>
      <c r="E322" s="17"/>
      <c r="F322" s="17"/>
    </row>
    <row r="323" spans="2:6" x14ac:dyDescent="0.2">
      <c r="B323" s="33" t="s">
        <v>262</v>
      </c>
      <c r="C323" s="24">
        <v>2262180.2400000002</v>
      </c>
      <c r="D323" s="17">
        <f t="shared" si="1"/>
        <v>2262180.2400000002</v>
      </c>
      <c r="E323" s="17"/>
      <c r="F323" s="17"/>
    </row>
    <row r="324" spans="2:6" x14ac:dyDescent="0.2">
      <c r="B324" s="33" t="s">
        <v>263</v>
      </c>
      <c r="C324" s="17">
        <v>190052.86</v>
      </c>
      <c r="D324" s="17">
        <f t="shared" si="1"/>
        <v>190052.86</v>
      </c>
      <c r="E324" s="17"/>
      <c r="F324" s="17"/>
    </row>
    <row r="325" spans="2:6" x14ac:dyDescent="0.2">
      <c r="B325" s="33" t="s">
        <v>264</v>
      </c>
      <c r="C325" s="17">
        <v>536666.31000000006</v>
      </c>
      <c r="D325" s="17">
        <f t="shared" si="1"/>
        <v>536666.31000000006</v>
      </c>
      <c r="E325" s="17"/>
      <c r="F325" s="17"/>
    </row>
    <row r="326" spans="2:6" x14ac:dyDescent="0.2">
      <c r="B326" s="33" t="s">
        <v>265</v>
      </c>
      <c r="C326" s="24">
        <v>170000</v>
      </c>
      <c r="D326" s="17">
        <f t="shared" si="1"/>
        <v>170000</v>
      </c>
      <c r="E326" s="17"/>
      <c r="F326" s="17"/>
    </row>
    <row r="327" spans="2:6" x14ac:dyDescent="0.2">
      <c r="B327" s="33" t="s">
        <v>266</v>
      </c>
      <c r="C327" s="17">
        <v>171644.24</v>
      </c>
      <c r="D327" s="17">
        <f t="shared" si="1"/>
        <v>171644.24</v>
      </c>
      <c r="E327" s="17"/>
      <c r="F327" s="17"/>
    </row>
    <row r="328" spans="2:6" ht="15.75" x14ac:dyDescent="0.25">
      <c r="B328" s="80"/>
      <c r="C328" s="17"/>
      <c r="D328" s="17"/>
      <c r="E328" s="17"/>
      <c r="F328" s="17"/>
    </row>
    <row r="329" spans="2:6" x14ac:dyDescent="0.2">
      <c r="B329" s="81"/>
      <c r="C329" s="26">
        <f>SUM(C245:C328)</f>
        <v>14732034.920000002</v>
      </c>
      <c r="D329" s="26">
        <f>+D245+D277</f>
        <v>14732034.92</v>
      </c>
      <c r="E329" s="36">
        <v>0</v>
      </c>
      <c r="F329" s="36">
        <v>0</v>
      </c>
    </row>
    <row r="330" spans="2:6" x14ac:dyDescent="0.2">
      <c r="B330" s="81"/>
      <c r="C330" s="28"/>
      <c r="D330" s="28"/>
      <c r="E330" s="28"/>
      <c r="F330" s="28"/>
    </row>
    <row r="331" spans="2:6" x14ac:dyDescent="0.2">
      <c r="B331" s="81"/>
      <c r="C331" s="28"/>
      <c r="D331" s="28"/>
      <c r="E331" s="28"/>
      <c r="F331" s="28"/>
    </row>
    <row r="332" spans="2:6" x14ac:dyDescent="0.2">
      <c r="B332" s="82" t="s">
        <v>183</v>
      </c>
      <c r="C332" s="76" t="s">
        <v>8</v>
      </c>
      <c r="D332" s="11" t="s">
        <v>121</v>
      </c>
      <c r="E332" s="11" t="s">
        <v>122</v>
      </c>
      <c r="F332" s="11" t="s">
        <v>123</v>
      </c>
    </row>
    <row r="333" spans="2:6" x14ac:dyDescent="0.2">
      <c r="B333" s="12" t="s">
        <v>267</v>
      </c>
      <c r="C333" s="17"/>
      <c r="D333" s="17"/>
      <c r="E333" s="17"/>
      <c r="F333" s="17"/>
    </row>
    <row r="334" spans="2:6" x14ac:dyDescent="0.2">
      <c r="B334" s="33" t="s">
        <v>268</v>
      </c>
      <c r="C334" s="17">
        <v>7605554.5</v>
      </c>
      <c r="D334" s="17">
        <f>+ C334</f>
        <v>7605554.5</v>
      </c>
      <c r="E334" s="24">
        <v>0</v>
      </c>
      <c r="F334" s="24">
        <v>0</v>
      </c>
    </row>
    <row r="335" spans="2:6" x14ac:dyDescent="0.2">
      <c r="B335" s="33" t="s">
        <v>269</v>
      </c>
      <c r="C335" s="17">
        <v>62615</v>
      </c>
      <c r="D335" s="17">
        <f t="shared" ref="D335:D342" si="2">+ C335</f>
        <v>62615</v>
      </c>
      <c r="E335" s="24">
        <v>0</v>
      </c>
      <c r="F335" s="24">
        <v>0</v>
      </c>
    </row>
    <row r="336" spans="2:6" x14ac:dyDescent="0.2">
      <c r="B336" s="33" t="s">
        <v>270</v>
      </c>
      <c r="C336" s="17">
        <v>23317.58</v>
      </c>
      <c r="D336" s="17">
        <f t="shared" si="2"/>
        <v>23317.58</v>
      </c>
      <c r="E336" s="24">
        <v>0</v>
      </c>
      <c r="F336" s="24">
        <v>0</v>
      </c>
    </row>
    <row r="337" spans="2:6" x14ac:dyDescent="0.2">
      <c r="B337" s="33" t="s">
        <v>271</v>
      </c>
      <c r="C337" s="17">
        <v>307912.65999999997</v>
      </c>
      <c r="D337" s="17">
        <f t="shared" si="2"/>
        <v>307912.65999999997</v>
      </c>
      <c r="E337" s="24">
        <v>0</v>
      </c>
      <c r="F337" s="24">
        <v>0</v>
      </c>
    </row>
    <row r="338" spans="2:6" x14ac:dyDescent="0.2">
      <c r="B338" s="33" t="s">
        <v>272</v>
      </c>
      <c r="C338" s="17">
        <v>5085380.99</v>
      </c>
      <c r="D338" s="17">
        <f t="shared" si="2"/>
        <v>5085380.99</v>
      </c>
      <c r="E338" s="24">
        <v>0</v>
      </c>
      <c r="F338" s="24">
        <v>0</v>
      </c>
    </row>
    <row r="339" spans="2:6" x14ac:dyDescent="0.2">
      <c r="B339" s="33" t="s">
        <v>273</v>
      </c>
      <c r="C339" s="17">
        <v>28826</v>
      </c>
      <c r="D339" s="17">
        <f t="shared" si="2"/>
        <v>28826</v>
      </c>
      <c r="E339" s="24">
        <v>0</v>
      </c>
      <c r="F339" s="24">
        <v>0</v>
      </c>
    </row>
    <row r="340" spans="2:6" x14ac:dyDescent="0.2">
      <c r="B340" s="33" t="s">
        <v>274</v>
      </c>
      <c r="C340" s="17">
        <v>18795</v>
      </c>
      <c r="D340" s="17">
        <f t="shared" si="2"/>
        <v>18795</v>
      </c>
      <c r="E340" s="24">
        <v>0</v>
      </c>
      <c r="F340" s="24">
        <v>0</v>
      </c>
    </row>
    <row r="341" spans="2:6" x14ac:dyDescent="0.2">
      <c r="B341" s="33" t="s">
        <v>275</v>
      </c>
      <c r="C341" s="17">
        <v>-1200</v>
      </c>
      <c r="D341" s="17">
        <f t="shared" si="2"/>
        <v>-1200</v>
      </c>
      <c r="E341" s="24">
        <v>0</v>
      </c>
      <c r="F341" s="24">
        <v>0</v>
      </c>
    </row>
    <row r="342" spans="2:6" x14ac:dyDescent="0.2">
      <c r="B342" s="33" t="s">
        <v>276</v>
      </c>
      <c r="C342" s="17">
        <v>-13920.11</v>
      </c>
      <c r="D342" s="17">
        <f t="shared" si="2"/>
        <v>-13920.11</v>
      </c>
      <c r="E342" s="24">
        <v>0</v>
      </c>
      <c r="F342" s="24">
        <v>0</v>
      </c>
    </row>
    <row r="343" spans="2:6" x14ac:dyDescent="0.2">
      <c r="B343" s="34"/>
      <c r="C343" s="17"/>
      <c r="D343" s="17"/>
      <c r="E343" s="24"/>
      <c r="F343" s="24"/>
    </row>
    <row r="344" spans="2:6" x14ac:dyDescent="0.2">
      <c r="C344" s="26">
        <f>SUM(C333:C343)</f>
        <v>13117281.620000001</v>
      </c>
      <c r="D344" s="26">
        <f>SUM(D333:D343)</f>
        <v>13117281.620000001</v>
      </c>
      <c r="E344" s="36">
        <v>0</v>
      </c>
      <c r="F344" s="36">
        <v>0</v>
      </c>
    </row>
    <row r="345" spans="2:6" x14ac:dyDescent="0.2">
      <c r="B345" s="35" t="s">
        <v>277</v>
      </c>
      <c r="C345" s="28"/>
      <c r="D345" s="28"/>
      <c r="E345" s="28"/>
      <c r="F345" s="28"/>
    </row>
    <row r="346" spans="2:6" x14ac:dyDescent="0.2">
      <c r="B346" s="35" t="s">
        <v>277</v>
      </c>
    </row>
    <row r="347" spans="2:6" x14ac:dyDescent="0.2">
      <c r="B347" s="66" t="s">
        <v>278</v>
      </c>
      <c r="C347" s="67" t="s">
        <v>8</v>
      </c>
      <c r="D347" s="11" t="s">
        <v>279</v>
      </c>
      <c r="E347" s="11" t="s">
        <v>181</v>
      </c>
    </row>
    <row r="348" spans="2:6" x14ac:dyDescent="0.2">
      <c r="B348" s="83" t="s">
        <v>280</v>
      </c>
      <c r="C348" s="84"/>
      <c r="D348" s="85"/>
      <c r="E348" s="86"/>
    </row>
    <row r="349" spans="2:6" x14ac:dyDescent="0.2">
      <c r="B349" s="42" t="s">
        <v>133</v>
      </c>
      <c r="C349" s="19"/>
      <c r="D349" s="87"/>
      <c r="E349" s="88"/>
    </row>
    <row r="350" spans="2:6" x14ac:dyDescent="0.2">
      <c r="B350" s="89"/>
      <c r="C350" s="90"/>
      <c r="D350" s="91"/>
      <c r="E350" s="92"/>
    </row>
    <row r="351" spans="2:6" x14ac:dyDescent="0.2">
      <c r="C351" s="36">
        <v>0</v>
      </c>
      <c r="D351" s="200"/>
      <c r="E351" s="201"/>
    </row>
    <row r="352" spans="2:6" x14ac:dyDescent="0.2">
      <c r="C352" s="93"/>
      <c r="D352" s="94"/>
      <c r="E352" s="94"/>
    </row>
    <row r="353" spans="2:6" x14ac:dyDescent="0.2">
      <c r="C353" s="93"/>
      <c r="D353" s="94"/>
      <c r="E353" s="94"/>
    </row>
    <row r="354" spans="2:6" ht="25.5" x14ac:dyDescent="0.2">
      <c r="B354" s="66" t="s">
        <v>281</v>
      </c>
      <c r="C354" s="76" t="s">
        <v>8</v>
      </c>
      <c r="D354" s="11" t="s">
        <v>279</v>
      </c>
      <c r="E354" s="11" t="s">
        <v>181</v>
      </c>
    </row>
    <row r="355" spans="2:6" x14ac:dyDescent="0.2">
      <c r="B355" s="83" t="s">
        <v>282</v>
      </c>
      <c r="C355" s="17"/>
      <c r="D355" s="85"/>
      <c r="E355" s="86"/>
    </row>
    <row r="356" spans="2:6" x14ac:dyDescent="0.2">
      <c r="B356" s="12" t="s">
        <v>283</v>
      </c>
      <c r="C356" s="17"/>
      <c r="D356" s="87"/>
      <c r="E356" s="88"/>
    </row>
    <row r="357" spans="2:6" x14ac:dyDescent="0.2">
      <c r="B357" s="33" t="s">
        <v>284</v>
      </c>
      <c r="C357" s="17">
        <v>12721290.970000001</v>
      </c>
      <c r="D357" s="87" t="s">
        <v>285</v>
      </c>
      <c r="E357" s="88"/>
      <c r="F357" s="95"/>
    </row>
    <row r="358" spans="2:6" x14ac:dyDescent="0.2">
      <c r="B358" s="33" t="s">
        <v>286</v>
      </c>
      <c r="C358" s="17">
        <v>1187</v>
      </c>
      <c r="D358" s="87" t="s">
        <v>285</v>
      </c>
      <c r="E358" s="88"/>
      <c r="F358" s="95"/>
    </row>
    <row r="359" spans="2:6" ht="25.5" x14ac:dyDescent="0.2">
      <c r="B359" s="33" t="s">
        <v>287</v>
      </c>
      <c r="C359" s="17">
        <v>105</v>
      </c>
      <c r="D359" s="87" t="s">
        <v>285</v>
      </c>
      <c r="E359" s="88"/>
      <c r="F359" s="95"/>
    </row>
    <row r="360" spans="2:6" ht="25.5" x14ac:dyDescent="0.2">
      <c r="B360" s="33" t="s">
        <v>288</v>
      </c>
      <c r="C360" s="17">
        <v>3000</v>
      </c>
      <c r="D360" s="87" t="s">
        <v>285</v>
      </c>
      <c r="E360" s="88"/>
      <c r="F360" s="95"/>
    </row>
    <row r="361" spans="2:6" ht="25.5" x14ac:dyDescent="0.2">
      <c r="B361" s="33" t="s">
        <v>289</v>
      </c>
      <c r="C361" s="17">
        <v>150</v>
      </c>
      <c r="D361" s="87" t="s">
        <v>285</v>
      </c>
      <c r="E361" s="88"/>
      <c r="F361" s="95"/>
    </row>
    <row r="362" spans="2:6" ht="25.5" x14ac:dyDescent="0.2">
      <c r="B362" s="33" t="s">
        <v>290</v>
      </c>
      <c r="C362" s="17">
        <v>5000000</v>
      </c>
      <c r="D362" s="87" t="s">
        <v>285</v>
      </c>
      <c r="E362" s="88"/>
      <c r="F362" s="95"/>
    </row>
    <row r="363" spans="2:6" ht="25.5" x14ac:dyDescent="0.2">
      <c r="B363" s="33" t="s">
        <v>291</v>
      </c>
      <c r="C363" s="17">
        <v>575000</v>
      </c>
      <c r="D363" s="87" t="s">
        <v>285</v>
      </c>
      <c r="E363" s="88"/>
      <c r="F363" s="95"/>
    </row>
    <row r="364" spans="2:6" x14ac:dyDescent="0.2">
      <c r="B364" s="33" t="s">
        <v>292</v>
      </c>
      <c r="C364" s="17">
        <v>580000</v>
      </c>
      <c r="D364" s="87" t="s">
        <v>285</v>
      </c>
      <c r="E364" s="88"/>
      <c r="F364" s="95"/>
    </row>
    <row r="365" spans="2:6" ht="25.5" x14ac:dyDescent="0.2">
      <c r="B365" s="33" t="s">
        <v>293</v>
      </c>
      <c r="C365" s="17">
        <v>268000</v>
      </c>
      <c r="D365" s="87" t="s">
        <v>285</v>
      </c>
      <c r="E365" s="88"/>
      <c r="F365" s="95"/>
    </row>
    <row r="366" spans="2:6" x14ac:dyDescent="0.2">
      <c r="B366" s="78" t="s">
        <v>294</v>
      </c>
      <c r="C366" s="17">
        <v>1363000</v>
      </c>
      <c r="D366" s="87" t="s">
        <v>285</v>
      </c>
      <c r="E366" s="88"/>
      <c r="F366" s="95"/>
    </row>
    <row r="367" spans="2:6" ht="25.5" x14ac:dyDescent="0.2">
      <c r="B367" s="33" t="s">
        <v>295</v>
      </c>
      <c r="C367" s="17">
        <v>241000</v>
      </c>
      <c r="D367" s="87" t="s">
        <v>285</v>
      </c>
      <c r="E367" s="88"/>
      <c r="F367" s="95"/>
    </row>
    <row r="368" spans="2:6" x14ac:dyDescent="0.2">
      <c r="B368" s="33" t="s">
        <v>296</v>
      </c>
      <c r="C368" s="24">
        <v>49712444.670000002</v>
      </c>
      <c r="D368" s="87" t="s">
        <v>285</v>
      </c>
      <c r="E368" s="88"/>
      <c r="F368" s="95"/>
    </row>
    <row r="369" spans="2:6" x14ac:dyDescent="0.2">
      <c r="B369" s="33" t="s">
        <v>297</v>
      </c>
      <c r="C369" s="17">
        <v>-44253.18</v>
      </c>
      <c r="D369" s="87" t="s">
        <v>285</v>
      </c>
      <c r="E369" s="88"/>
      <c r="F369" s="95"/>
    </row>
    <row r="370" spans="2:6" x14ac:dyDescent="0.2">
      <c r="B370" s="33" t="s">
        <v>298</v>
      </c>
      <c r="C370" s="17">
        <v>1772.82</v>
      </c>
      <c r="D370" s="87" t="s">
        <v>285</v>
      </c>
      <c r="E370" s="88"/>
      <c r="F370" s="95"/>
    </row>
    <row r="371" spans="2:6" x14ac:dyDescent="0.2">
      <c r="B371" s="33" t="s">
        <v>299</v>
      </c>
      <c r="C371" s="17">
        <v>547369.84</v>
      </c>
      <c r="D371" s="87" t="s">
        <v>285</v>
      </c>
      <c r="E371" s="88"/>
      <c r="F371" s="95"/>
    </row>
    <row r="372" spans="2:6" ht="25.5" x14ac:dyDescent="0.2">
      <c r="B372" s="33" t="s">
        <v>300</v>
      </c>
      <c r="C372" s="17">
        <v>44401.5</v>
      </c>
      <c r="D372" s="87" t="s">
        <v>285</v>
      </c>
      <c r="E372" s="88"/>
      <c r="F372" s="95"/>
    </row>
    <row r="373" spans="2:6" ht="25.5" x14ac:dyDescent="0.2">
      <c r="B373" s="33" t="s">
        <v>301</v>
      </c>
      <c r="C373" s="17">
        <v>1600000</v>
      </c>
      <c r="D373" s="87" t="s">
        <v>285</v>
      </c>
      <c r="E373" s="88"/>
      <c r="F373" s="95"/>
    </row>
    <row r="374" spans="2:6" x14ac:dyDescent="0.2">
      <c r="B374" s="33" t="s">
        <v>302</v>
      </c>
      <c r="C374" s="17">
        <v>50</v>
      </c>
      <c r="D374" s="87" t="s">
        <v>285</v>
      </c>
      <c r="E374" s="88"/>
      <c r="F374" s="95"/>
    </row>
    <row r="375" spans="2:6" x14ac:dyDescent="0.2">
      <c r="B375" s="33" t="s">
        <v>303</v>
      </c>
      <c r="C375" s="17">
        <v>1200</v>
      </c>
      <c r="D375" s="87" t="s">
        <v>285</v>
      </c>
      <c r="E375" s="88"/>
      <c r="F375" s="95"/>
    </row>
    <row r="376" spans="2:6" x14ac:dyDescent="0.2">
      <c r="B376" s="33" t="s">
        <v>304</v>
      </c>
      <c r="C376" s="17">
        <v>342.23</v>
      </c>
      <c r="D376" s="87" t="s">
        <v>285</v>
      </c>
      <c r="E376" s="88"/>
      <c r="F376" s="95"/>
    </row>
    <row r="377" spans="2:6" x14ac:dyDescent="0.2">
      <c r="B377" s="33" t="s">
        <v>305</v>
      </c>
      <c r="C377" s="17">
        <v>277.39999999999998</v>
      </c>
      <c r="D377" s="87" t="s">
        <v>285</v>
      </c>
      <c r="E377" s="88"/>
      <c r="F377" s="95"/>
    </row>
    <row r="378" spans="2:6" x14ac:dyDescent="0.2">
      <c r="B378" s="33" t="s">
        <v>306</v>
      </c>
      <c r="C378" s="17">
        <v>-1377456.92</v>
      </c>
      <c r="D378" s="87" t="s">
        <v>285</v>
      </c>
      <c r="E378" s="88"/>
      <c r="F378" s="95"/>
    </row>
    <row r="379" spans="2:6" x14ac:dyDescent="0.2">
      <c r="B379" s="33" t="s">
        <v>307</v>
      </c>
      <c r="C379" s="17">
        <v>11700035.33</v>
      </c>
      <c r="D379" s="87" t="s">
        <v>285</v>
      </c>
      <c r="E379" s="88"/>
      <c r="F379" s="95"/>
    </row>
    <row r="380" spans="2:6" x14ac:dyDescent="0.2">
      <c r="B380" s="33" t="s">
        <v>308</v>
      </c>
      <c r="C380" s="17">
        <v>42235972.43</v>
      </c>
      <c r="D380" s="87" t="s">
        <v>285</v>
      </c>
      <c r="E380" s="88"/>
      <c r="F380" s="95"/>
    </row>
    <row r="381" spans="2:6" x14ac:dyDescent="0.2">
      <c r="B381" s="33" t="s">
        <v>309</v>
      </c>
      <c r="C381" s="17">
        <v>100000000</v>
      </c>
      <c r="D381" s="87" t="s">
        <v>285</v>
      </c>
      <c r="E381" s="88"/>
      <c r="F381" s="95"/>
    </row>
    <row r="382" spans="2:6" x14ac:dyDescent="0.2">
      <c r="B382" s="33" t="s">
        <v>310</v>
      </c>
      <c r="C382" s="17">
        <v>6200000</v>
      </c>
      <c r="D382" s="87" t="s">
        <v>285</v>
      </c>
      <c r="E382" s="88"/>
      <c r="F382" s="95"/>
    </row>
    <row r="383" spans="2:6" ht="25.5" x14ac:dyDescent="0.2">
      <c r="B383" s="33" t="s">
        <v>311</v>
      </c>
      <c r="C383" s="17">
        <v>600000</v>
      </c>
      <c r="D383" s="87" t="s">
        <v>285</v>
      </c>
      <c r="E383" s="88"/>
      <c r="F383" s="95"/>
    </row>
    <row r="384" spans="2:6" ht="25.5" x14ac:dyDescent="0.2">
      <c r="B384" s="33" t="s">
        <v>312</v>
      </c>
      <c r="C384" s="17">
        <v>60560.02</v>
      </c>
      <c r="D384" s="87" t="s">
        <v>285</v>
      </c>
      <c r="E384" s="88"/>
      <c r="F384" s="95"/>
    </row>
    <row r="385" spans="2:6" x14ac:dyDescent="0.2">
      <c r="B385" s="33" t="s">
        <v>313</v>
      </c>
      <c r="C385" s="17">
        <v>742.29</v>
      </c>
      <c r="D385" s="87" t="s">
        <v>285</v>
      </c>
      <c r="E385" s="88"/>
      <c r="F385" s="95"/>
    </row>
    <row r="386" spans="2:6" x14ac:dyDescent="0.2">
      <c r="B386" s="33" t="s">
        <v>314</v>
      </c>
      <c r="C386" s="17">
        <v>2948.84</v>
      </c>
      <c r="D386" s="87" t="s">
        <v>285</v>
      </c>
      <c r="E386" s="88"/>
      <c r="F386" s="95"/>
    </row>
    <row r="387" spans="2:6" x14ac:dyDescent="0.2">
      <c r="B387" s="34"/>
      <c r="C387" s="17"/>
      <c r="D387" s="87"/>
      <c r="E387" s="88"/>
    </row>
    <row r="388" spans="2:6" x14ac:dyDescent="0.2">
      <c r="C388" s="26">
        <f>SUM(C356:C387)</f>
        <v>232039140.24000001</v>
      </c>
      <c r="D388" s="200"/>
      <c r="E388" s="201"/>
    </row>
    <row r="389" spans="2:6" x14ac:dyDescent="0.2">
      <c r="C389" s="28"/>
      <c r="D389" s="94"/>
      <c r="E389" s="94"/>
    </row>
    <row r="390" spans="2:6" x14ac:dyDescent="0.2">
      <c r="C390" s="28"/>
      <c r="D390" s="94"/>
      <c r="E390" s="94"/>
    </row>
    <row r="391" spans="2:6" x14ac:dyDescent="0.2">
      <c r="B391" s="66" t="s">
        <v>315</v>
      </c>
      <c r="C391" s="67" t="s">
        <v>8</v>
      </c>
      <c r="D391" s="11" t="s">
        <v>279</v>
      </c>
      <c r="E391" s="11" t="s">
        <v>181</v>
      </c>
    </row>
    <row r="392" spans="2:6" x14ac:dyDescent="0.2">
      <c r="B392" s="83" t="s">
        <v>316</v>
      </c>
      <c r="C392" s="84"/>
      <c r="D392" s="96"/>
      <c r="E392" s="86"/>
    </row>
    <row r="393" spans="2:6" x14ac:dyDescent="0.2">
      <c r="B393" s="97" t="s">
        <v>133</v>
      </c>
      <c r="C393" s="98"/>
      <c r="D393" s="99"/>
      <c r="E393" s="88"/>
    </row>
    <row r="394" spans="2:6" x14ac:dyDescent="0.2">
      <c r="B394" s="89"/>
      <c r="C394" s="90"/>
      <c r="D394" s="100"/>
      <c r="E394" s="92"/>
    </row>
    <row r="395" spans="2:6" x14ac:dyDescent="0.2">
      <c r="C395" s="36">
        <v>0</v>
      </c>
      <c r="D395" s="200"/>
      <c r="E395" s="201"/>
    </row>
    <row r="396" spans="2:6" x14ac:dyDescent="0.2">
      <c r="C396" s="28"/>
      <c r="D396" s="94"/>
      <c r="E396" s="94"/>
    </row>
    <row r="397" spans="2:6" x14ac:dyDescent="0.2">
      <c r="C397" s="28"/>
      <c r="D397" s="94"/>
      <c r="E397" s="94"/>
    </row>
    <row r="398" spans="2:6" x14ac:dyDescent="0.2">
      <c r="B398" s="66" t="s">
        <v>317</v>
      </c>
      <c r="C398" s="67" t="s">
        <v>8</v>
      </c>
      <c r="D398" s="101" t="s">
        <v>279</v>
      </c>
      <c r="E398" s="101" t="s">
        <v>141</v>
      </c>
    </row>
    <row r="399" spans="2:6" x14ac:dyDescent="0.2">
      <c r="B399" s="83" t="s">
        <v>318</v>
      </c>
      <c r="C399" s="41"/>
      <c r="D399" s="41">
        <v>0</v>
      </c>
      <c r="E399" s="41">
        <v>0</v>
      </c>
    </row>
    <row r="400" spans="2:6" x14ac:dyDescent="0.2">
      <c r="B400" s="12" t="s">
        <v>319</v>
      </c>
      <c r="C400" s="102"/>
      <c r="D400" s="87"/>
      <c r="E400" s="19"/>
    </row>
    <row r="401" spans="2:6" x14ac:dyDescent="0.2">
      <c r="B401" s="43"/>
      <c r="C401" s="103"/>
      <c r="D401" s="103">
        <v>0</v>
      </c>
      <c r="E401" s="103">
        <v>0</v>
      </c>
    </row>
    <row r="402" spans="2:6" x14ac:dyDescent="0.2">
      <c r="C402" s="36">
        <v>0</v>
      </c>
      <c r="D402" s="200"/>
      <c r="E402" s="201"/>
    </row>
    <row r="403" spans="2:6" x14ac:dyDescent="0.2">
      <c r="C403" s="28"/>
      <c r="D403" s="94"/>
      <c r="E403" s="94"/>
    </row>
    <row r="405" spans="2:6" ht="25.5" x14ac:dyDescent="0.2">
      <c r="B405" s="82" t="s">
        <v>320</v>
      </c>
      <c r="C405" s="76" t="s">
        <v>8</v>
      </c>
      <c r="D405" s="11" t="s">
        <v>279</v>
      </c>
      <c r="E405" s="11" t="s">
        <v>181</v>
      </c>
    </row>
    <row r="406" spans="2:6" x14ac:dyDescent="0.2">
      <c r="B406" s="12" t="s">
        <v>321</v>
      </c>
      <c r="C406" s="17"/>
      <c r="D406" s="87"/>
      <c r="E406" s="88"/>
    </row>
    <row r="407" spans="2:6" x14ac:dyDescent="0.2">
      <c r="B407" s="33" t="s">
        <v>322</v>
      </c>
      <c r="C407" s="17">
        <v>399063242.75999999</v>
      </c>
      <c r="D407" s="87" t="s">
        <v>285</v>
      </c>
      <c r="E407" s="88"/>
      <c r="F407" s="58"/>
    </row>
    <row r="408" spans="2:6" x14ac:dyDescent="0.2">
      <c r="B408" s="33" t="s">
        <v>323</v>
      </c>
      <c r="C408" s="17">
        <v>17258701.120000001</v>
      </c>
      <c r="D408" s="87" t="s">
        <v>285</v>
      </c>
      <c r="E408" s="88"/>
      <c r="F408" s="58"/>
    </row>
    <row r="409" spans="2:6" x14ac:dyDescent="0.2">
      <c r="B409" s="33" t="s">
        <v>324</v>
      </c>
      <c r="C409" s="17">
        <v>2722105.25</v>
      </c>
      <c r="D409" s="87" t="s">
        <v>285</v>
      </c>
      <c r="E409" s="88"/>
      <c r="F409" s="58"/>
    </row>
    <row r="410" spans="2:6" x14ac:dyDescent="0.2">
      <c r="B410" s="33" t="s">
        <v>325</v>
      </c>
      <c r="C410" s="17">
        <v>114.54</v>
      </c>
      <c r="D410" s="87" t="s">
        <v>285</v>
      </c>
      <c r="E410" s="88"/>
      <c r="F410" s="58"/>
    </row>
    <row r="411" spans="2:6" x14ac:dyDescent="0.2">
      <c r="B411" s="33" t="s">
        <v>326</v>
      </c>
      <c r="C411" s="17">
        <v>927628.91</v>
      </c>
      <c r="D411" s="87" t="s">
        <v>285</v>
      </c>
      <c r="E411" s="88"/>
      <c r="F411" s="58"/>
    </row>
    <row r="412" spans="2:6" x14ac:dyDescent="0.2">
      <c r="B412" s="33" t="s">
        <v>327</v>
      </c>
      <c r="C412" s="17">
        <v>1500000</v>
      </c>
      <c r="D412" s="87" t="s">
        <v>285</v>
      </c>
      <c r="E412" s="88"/>
      <c r="F412" s="58"/>
    </row>
    <row r="413" spans="2:6" x14ac:dyDescent="0.2">
      <c r="B413" s="33" t="s">
        <v>328</v>
      </c>
      <c r="C413" s="17">
        <v>5845313.4800000004</v>
      </c>
      <c r="D413" s="87" t="s">
        <v>285</v>
      </c>
      <c r="E413" s="88"/>
      <c r="F413" s="58"/>
    </row>
    <row r="414" spans="2:6" x14ac:dyDescent="0.2">
      <c r="B414" s="33" t="s">
        <v>329</v>
      </c>
      <c r="C414" s="17">
        <v>3380000</v>
      </c>
      <c r="D414" s="87" t="s">
        <v>285</v>
      </c>
      <c r="E414" s="88"/>
      <c r="F414" s="58"/>
    </row>
    <row r="415" spans="2:6" x14ac:dyDescent="0.2">
      <c r="B415" s="33" t="s">
        <v>330</v>
      </c>
      <c r="C415" s="17">
        <v>3000000</v>
      </c>
      <c r="D415" s="87" t="s">
        <v>285</v>
      </c>
      <c r="E415" s="88"/>
      <c r="F415" s="58"/>
    </row>
    <row r="416" spans="2:6" x14ac:dyDescent="0.2">
      <c r="B416" s="33" t="s">
        <v>331</v>
      </c>
      <c r="C416" s="17">
        <v>3832329.4</v>
      </c>
      <c r="D416" s="87" t="s">
        <v>285</v>
      </c>
      <c r="E416" s="88"/>
      <c r="F416" s="58"/>
    </row>
    <row r="417" spans="2:6" x14ac:dyDescent="0.2">
      <c r="B417" s="33" t="s">
        <v>332</v>
      </c>
      <c r="C417" s="17">
        <v>10245494.09</v>
      </c>
      <c r="D417" s="87" t="s">
        <v>285</v>
      </c>
      <c r="E417" s="88"/>
      <c r="F417" s="58"/>
    </row>
    <row r="418" spans="2:6" x14ac:dyDescent="0.2">
      <c r="B418" s="33" t="s">
        <v>333</v>
      </c>
      <c r="C418" s="17">
        <v>-1207762.82</v>
      </c>
      <c r="D418" s="87" t="s">
        <v>285</v>
      </c>
      <c r="E418" s="88"/>
      <c r="F418" s="58"/>
    </row>
    <row r="419" spans="2:6" x14ac:dyDescent="0.2">
      <c r="B419" s="33" t="s">
        <v>334</v>
      </c>
      <c r="C419" s="17">
        <v>-557859.35</v>
      </c>
      <c r="D419" s="87" t="s">
        <v>285</v>
      </c>
      <c r="E419" s="88"/>
      <c r="F419" s="58"/>
    </row>
    <row r="420" spans="2:6" x14ac:dyDescent="0.2">
      <c r="B420" s="33" t="s">
        <v>335</v>
      </c>
      <c r="C420" s="17">
        <v>415000</v>
      </c>
      <c r="D420" s="87" t="s">
        <v>285</v>
      </c>
      <c r="E420" s="88"/>
      <c r="F420" s="58"/>
    </row>
    <row r="421" spans="2:6" x14ac:dyDescent="0.2">
      <c r="B421" s="33" t="s">
        <v>336</v>
      </c>
      <c r="C421" s="17">
        <v>-63367981.200000003</v>
      </c>
      <c r="D421" s="87" t="s">
        <v>285</v>
      </c>
      <c r="E421" s="88"/>
      <c r="F421" s="58"/>
    </row>
    <row r="422" spans="2:6" x14ac:dyDescent="0.2">
      <c r="B422" s="33" t="s">
        <v>337</v>
      </c>
      <c r="C422" s="17">
        <v>21228313.309999999</v>
      </c>
      <c r="D422" s="87" t="s">
        <v>285</v>
      </c>
      <c r="E422" s="88"/>
      <c r="F422" s="58"/>
    </row>
    <row r="423" spans="2:6" x14ac:dyDescent="0.2">
      <c r="B423" s="33" t="s">
        <v>338</v>
      </c>
      <c r="C423" s="17">
        <v>18357518.149999999</v>
      </c>
      <c r="D423" s="87" t="s">
        <v>285</v>
      </c>
      <c r="E423" s="88"/>
      <c r="F423" s="58"/>
    </row>
    <row r="424" spans="2:6" x14ac:dyDescent="0.2">
      <c r="B424" s="33" t="s">
        <v>339</v>
      </c>
      <c r="C424" s="17">
        <v>4000000</v>
      </c>
      <c r="D424" s="87" t="s">
        <v>285</v>
      </c>
      <c r="E424" s="88"/>
      <c r="F424" s="58"/>
    </row>
    <row r="425" spans="2:6" x14ac:dyDescent="0.2">
      <c r="B425" s="33" t="s">
        <v>340</v>
      </c>
      <c r="C425" s="17">
        <v>310241.96999999997</v>
      </c>
      <c r="D425" s="87" t="s">
        <v>285</v>
      </c>
      <c r="E425" s="88"/>
      <c r="F425" s="58"/>
    </row>
    <row r="426" spans="2:6" x14ac:dyDescent="0.2">
      <c r="B426" s="33" t="s">
        <v>341</v>
      </c>
      <c r="C426" s="17">
        <v>1837034.82</v>
      </c>
      <c r="D426" s="87" t="s">
        <v>285</v>
      </c>
      <c r="E426" s="88"/>
      <c r="F426" s="58"/>
    </row>
    <row r="427" spans="2:6" x14ac:dyDescent="0.2">
      <c r="B427" s="33" t="s">
        <v>342</v>
      </c>
      <c r="C427" s="17">
        <v>40005602.240000002</v>
      </c>
      <c r="D427" s="87" t="s">
        <v>285</v>
      </c>
      <c r="E427" s="88"/>
      <c r="F427" s="58"/>
    </row>
    <row r="428" spans="2:6" x14ac:dyDescent="0.2">
      <c r="B428" s="33" t="s">
        <v>343</v>
      </c>
      <c r="C428" s="17">
        <v>4405174.95</v>
      </c>
      <c r="D428" s="87" t="s">
        <v>285</v>
      </c>
      <c r="E428" s="88"/>
      <c r="F428" s="58"/>
    </row>
    <row r="429" spans="2:6" x14ac:dyDescent="0.2">
      <c r="B429" s="33" t="s">
        <v>344</v>
      </c>
      <c r="C429" s="17">
        <v>200000000</v>
      </c>
      <c r="D429" s="87" t="s">
        <v>285</v>
      </c>
      <c r="E429" s="88"/>
      <c r="F429" s="58"/>
    </row>
    <row r="430" spans="2:6" x14ac:dyDescent="0.2">
      <c r="B430" s="78" t="s">
        <v>345</v>
      </c>
      <c r="C430" s="17">
        <v>100000000</v>
      </c>
      <c r="D430" s="87" t="s">
        <v>285</v>
      </c>
      <c r="E430" s="88"/>
      <c r="F430" s="58"/>
    </row>
    <row r="431" spans="2:6" x14ac:dyDescent="0.2">
      <c r="B431" s="33" t="s">
        <v>346</v>
      </c>
      <c r="C431" s="17">
        <v>170000000</v>
      </c>
      <c r="D431" s="87" t="s">
        <v>285</v>
      </c>
      <c r="E431" s="88"/>
      <c r="F431" s="58"/>
    </row>
    <row r="432" spans="2:6" x14ac:dyDescent="0.2">
      <c r="B432" s="33" t="s">
        <v>347</v>
      </c>
      <c r="C432" s="17">
        <v>11403344.51</v>
      </c>
      <c r="D432" s="87" t="s">
        <v>285</v>
      </c>
      <c r="E432" s="88"/>
      <c r="F432" s="58"/>
    </row>
    <row r="433" spans="2:6" x14ac:dyDescent="0.2">
      <c r="B433" s="78" t="s">
        <v>348</v>
      </c>
      <c r="C433" s="17">
        <v>2579227.42</v>
      </c>
      <c r="D433" s="87" t="s">
        <v>285</v>
      </c>
      <c r="E433" s="88"/>
      <c r="F433" s="58"/>
    </row>
    <row r="434" spans="2:6" x14ac:dyDescent="0.2">
      <c r="B434" s="33" t="s">
        <v>349</v>
      </c>
      <c r="C434" s="17">
        <v>17009.53</v>
      </c>
      <c r="D434" s="87" t="s">
        <v>285</v>
      </c>
      <c r="E434" s="88"/>
      <c r="F434" s="58"/>
    </row>
    <row r="435" spans="2:6" x14ac:dyDescent="0.2">
      <c r="B435" s="78" t="s">
        <v>350</v>
      </c>
      <c r="C435" s="17">
        <v>11064.23</v>
      </c>
      <c r="D435" s="87" t="s">
        <v>285</v>
      </c>
      <c r="E435" s="88"/>
      <c r="F435" s="58"/>
    </row>
    <row r="436" spans="2:6" x14ac:dyDescent="0.2">
      <c r="B436" s="33" t="s">
        <v>351</v>
      </c>
      <c r="C436" s="17">
        <v>33063.24</v>
      </c>
      <c r="D436" s="87" t="s">
        <v>285</v>
      </c>
      <c r="E436" s="88"/>
      <c r="F436" s="58"/>
    </row>
    <row r="437" spans="2:6" x14ac:dyDescent="0.2">
      <c r="B437" s="33" t="s">
        <v>352</v>
      </c>
      <c r="C437" s="17">
        <v>2190700.2999999998</v>
      </c>
      <c r="D437" s="87" t="s">
        <v>285</v>
      </c>
      <c r="E437" s="88"/>
      <c r="F437" s="58"/>
    </row>
    <row r="438" spans="2:6" x14ac:dyDescent="0.2">
      <c r="B438" s="33" t="s">
        <v>353</v>
      </c>
      <c r="C438" s="17">
        <v>1030563.71</v>
      </c>
      <c r="D438" s="87" t="s">
        <v>285</v>
      </c>
      <c r="E438" s="88"/>
      <c r="F438" s="58"/>
    </row>
    <row r="439" spans="2:6" x14ac:dyDescent="0.2">
      <c r="B439" s="33" t="s">
        <v>354</v>
      </c>
      <c r="C439" s="17">
        <v>386651.19</v>
      </c>
      <c r="D439" s="87" t="s">
        <v>285</v>
      </c>
      <c r="E439" s="88"/>
      <c r="F439" s="58"/>
    </row>
    <row r="440" spans="2:6" x14ac:dyDescent="0.2">
      <c r="B440" s="33" t="s">
        <v>355</v>
      </c>
      <c r="C440" s="17">
        <v>1081069.6000000001</v>
      </c>
      <c r="D440" s="87" t="s">
        <v>285</v>
      </c>
      <c r="E440" s="88"/>
      <c r="F440" s="58"/>
    </row>
    <row r="441" spans="2:6" x14ac:dyDescent="0.2">
      <c r="B441" s="33" t="s">
        <v>356</v>
      </c>
      <c r="C441" s="17">
        <v>816753.97</v>
      </c>
      <c r="D441" s="87" t="s">
        <v>285</v>
      </c>
      <c r="E441" s="88"/>
      <c r="F441" s="58"/>
    </row>
    <row r="442" spans="2:6" x14ac:dyDescent="0.2">
      <c r="B442" s="33" t="s">
        <v>357</v>
      </c>
      <c r="C442" s="17">
        <v>113482.44</v>
      </c>
      <c r="D442" s="87" t="s">
        <v>285</v>
      </c>
      <c r="E442" s="88"/>
      <c r="F442" s="58"/>
    </row>
    <row r="443" spans="2:6" x14ac:dyDescent="0.2">
      <c r="B443" s="33" t="s">
        <v>354</v>
      </c>
      <c r="C443" s="17">
        <v>284588.99</v>
      </c>
      <c r="D443" s="87" t="s">
        <v>285</v>
      </c>
      <c r="E443" s="88"/>
      <c r="F443" s="58"/>
    </row>
    <row r="444" spans="2:6" x14ac:dyDescent="0.2">
      <c r="B444" s="33" t="s">
        <v>358</v>
      </c>
      <c r="C444" s="17">
        <v>730061.31</v>
      </c>
      <c r="D444" s="87" t="s">
        <v>285</v>
      </c>
      <c r="E444" s="88"/>
      <c r="F444" s="58"/>
    </row>
    <row r="445" spans="2:6" x14ac:dyDescent="0.2">
      <c r="B445" s="33" t="s">
        <v>359</v>
      </c>
      <c r="C445" s="17">
        <v>104716738.91</v>
      </c>
      <c r="D445" s="87" t="s">
        <v>285</v>
      </c>
      <c r="E445" s="88"/>
      <c r="F445" s="58"/>
    </row>
    <row r="446" spans="2:6" x14ac:dyDescent="0.2">
      <c r="B446" s="33" t="s">
        <v>360</v>
      </c>
      <c r="C446" s="17">
        <v>-2260.04</v>
      </c>
      <c r="D446" s="87" t="s">
        <v>285</v>
      </c>
      <c r="E446" s="88"/>
      <c r="F446" s="58"/>
    </row>
    <row r="447" spans="2:6" x14ac:dyDescent="0.2">
      <c r="B447" s="33" t="s">
        <v>361</v>
      </c>
      <c r="C447" s="17">
        <v>771870.63</v>
      </c>
      <c r="D447" s="87" t="s">
        <v>285</v>
      </c>
      <c r="E447" s="88"/>
      <c r="F447" s="58"/>
    </row>
    <row r="448" spans="2:6" x14ac:dyDescent="0.2">
      <c r="B448" s="33" t="s">
        <v>362</v>
      </c>
      <c r="C448" s="17">
        <v>432.68</v>
      </c>
      <c r="D448" s="87" t="s">
        <v>285</v>
      </c>
      <c r="E448" s="88"/>
      <c r="F448" s="58"/>
    </row>
    <row r="449" spans="2:6" x14ac:dyDescent="0.2">
      <c r="B449" s="33" t="s">
        <v>363</v>
      </c>
      <c r="C449" s="17">
        <v>-188723.8</v>
      </c>
      <c r="D449" s="87" t="s">
        <v>285</v>
      </c>
      <c r="E449" s="88"/>
      <c r="F449" s="58"/>
    </row>
    <row r="450" spans="2:6" x14ac:dyDescent="0.2">
      <c r="B450" s="33" t="s">
        <v>364</v>
      </c>
      <c r="C450" s="17">
        <v>129861.48</v>
      </c>
      <c r="D450" s="87" t="s">
        <v>285</v>
      </c>
      <c r="E450" s="88"/>
      <c r="F450" s="58"/>
    </row>
    <row r="451" spans="2:6" ht="25.5" x14ac:dyDescent="0.2">
      <c r="B451" s="33" t="s">
        <v>365</v>
      </c>
      <c r="C451" s="17">
        <v>-62789.08</v>
      </c>
      <c r="D451" s="87" t="s">
        <v>285</v>
      </c>
      <c r="E451" s="88"/>
      <c r="F451" s="58"/>
    </row>
    <row r="452" spans="2:6" x14ac:dyDescent="0.2">
      <c r="B452" s="34"/>
      <c r="C452" s="17"/>
      <c r="D452" s="87"/>
      <c r="E452" s="88"/>
    </row>
    <row r="453" spans="2:6" x14ac:dyDescent="0.2">
      <c r="C453" s="26">
        <f>SUM(C406:C452)</f>
        <v>1069242922.84</v>
      </c>
      <c r="D453" s="200"/>
      <c r="E453" s="201"/>
    </row>
    <row r="454" spans="2:6" x14ac:dyDescent="0.2">
      <c r="C454" s="28"/>
      <c r="D454" s="94"/>
      <c r="E454" s="94"/>
    </row>
    <row r="455" spans="2:6" x14ac:dyDescent="0.2">
      <c r="C455" s="28"/>
      <c r="D455" s="94"/>
      <c r="E455" s="94"/>
    </row>
    <row r="456" spans="2:6" x14ac:dyDescent="0.2">
      <c r="B456" s="82" t="s">
        <v>366</v>
      </c>
      <c r="C456" s="76" t="s">
        <v>8</v>
      </c>
      <c r="D456" s="11" t="s">
        <v>279</v>
      </c>
      <c r="E456" s="11" t="s">
        <v>181</v>
      </c>
    </row>
    <row r="457" spans="2:6" x14ac:dyDescent="0.2">
      <c r="B457" s="12" t="s">
        <v>367</v>
      </c>
      <c r="C457" s="17"/>
      <c r="D457" s="87"/>
      <c r="E457" s="88"/>
    </row>
    <row r="458" spans="2:6" x14ac:dyDescent="0.2">
      <c r="B458" s="33" t="s">
        <v>368</v>
      </c>
      <c r="C458" s="17">
        <v>7325879.8399999999</v>
      </c>
      <c r="D458" s="87" t="s">
        <v>285</v>
      </c>
      <c r="E458" s="88"/>
    </row>
    <row r="459" spans="2:6" x14ac:dyDescent="0.2">
      <c r="B459" s="89"/>
      <c r="C459" s="17"/>
      <c r="D459" s="91"/>
      <c r="E459" s="92"/>
    </row>
    <row r="460" spans="2:6" x14ac:dyDescent="0.2">
      <c r="C460" s="26">
        <f>SUM(C457:C459)</f>
        <v>7325879.8399999999</v>
      </c>
      <c r="D460" s="200"/>
      <c r="E460" s="201"/>
    </row>
    <row r="461" spans="2:6" x14ac:dyDescent="0.2">
      <c r="C461" s="28"/>
      <c r="D461" s="94"/>
      <c r="E461" s="94"/>
    </row>
    <row r="462" spans="2:6" x14ac:dyDescent="0.2">
      <c r="C462" s="28"/>
      <c r="D462" s="94"/>
      <c r="E462" s="94"/>
    </row>
    <row r="463" spans="2:6" x14ac:dyDescent="0.2">
      <c r="C463" s="28"/>
      <c r="D463" s="94"/>
      <c r="E463" s="94"/>
    </row>
    <row r="464" spans="2:6" x14ac:dyDescent="0.2">
      <c r="C464" s="28"/>
      <c r="D464" s="94"/>
      <c r="E464" s="94"/>
    </row>
    <row r="465" spans="2:5" x14ac:dyDescent="0.2">
      <c r="C465" s="28"/>
      <c r="D465" s="94"/>
      <c r="E465" s="94"/>
    </row>
    <row r="466" spans="2:5" x14ac:dyDescent="0.2">
      <c r="C466" s="28"/>
      <c r="D466" s="94"/>
      <c r="E466" s="94"/>
    </row>
    <row r="467" spans="2:5" x14ac:dyDescent="0.2">
      <c r="C467" s="28"/>
      <c r="D467" s="94"/>
      <c r="E467" s="94"/>
    </row>
    <row r="468" spans="2:5" x14ac:dyDescent="0.2">
      <c r="C468" s="28"/>
      <c r="D468" s="94"/>
      <c r="E468" s="94"/>
    </row>
    <row r="469" spans="2:5" x14ac:dyDescent="0.2">
      <c r="C469" s="28"/>
      <c r="D469" s="94"/>
      <c r="E469" s="94"/>
    </row>
    <row r="470" spans="2:5" x14ac:dyDescent="0.2">
      <c r="C470" s="28"/>
      <c r="D470" s="94"/>
      <c r="E470" s="94"/>
    </row>
    <row r="471" spans="2:5" x14ac:dyDescent="0.2">
      <c r="C471" s="28"/>
      <c r="D471" s="94"/>
      <c r="E471" s="94"/>
    </row>
    <row r="472" spans="2:5" x14ac:dyDescent="0.2">
      <c r="B472" s="5" t="s">
        <v>369</v>
      </c>
    </row>
    <row r="473" spans="2:5" x14ac:dyDescent="0.2">
      <c r="B473" s="5"/>
    </row>
    <row r="474" spans="2:5" x14ac:dyDescent="0.2">
      <c r="B474" s="5" t="s">
        <v>370</v>
      </c>
    </row>
    <row r="476" spans="2:5" x14ac:dyDescent="0.2">
      <c r="B476" s="82" t="s">
        <v>371</v>
      </c>
      <c r="C476" s="76" t="s">
        <v>8</v>
      </c>
      <c r="D476" s="11" t="s">
        <v>372</v>
      </c>
      <c r="E476" s="11" t="s">
        <v>141</v>
      </c>
    </row>
    <row r="477" spans="2:5" x14ac:dyDescent="0.2">
      <c r="B477" s="12" t="s">
        <v>373</v>
      </c>
      <c r="C477" s="17"/>
      <c r="D477" s="19"/>
      <c r="E477" s="19"/>
    </row>
    <row r="478" spans="2:5" x14ac:dyDescent="0.2">
      <c r="B478" s="33" t="s">
        <v>374</v>
      </c>
      <c r="C478" s="17">
        <v>10017.959999999999</v>
      </c>
      <c r="D478" s="19"/>
      <c r="E478" s="19"/>
    </row>
    <row r="479" spans="2:5" x14ac:dyDescent="0.2">
      <c r="B479" s="33" t="s">
        <v>375</v>
      </c>
      <c r="C479" s="17">
        <v>2885.14</v>
      </c>
      <c r="D479" s="19"/>
      <c r="E479" s="19"/>
    </row>
    <row r="480" spans="2:5" x14ac:dyDescent="0.2">
      <c r="B480" s="33" t="s">
        <v>376</v>
      </c>
      <c r="C480" s="17">
        <v>240357.12</v>
      </c>
      <c r="D480" s="19"/>
      <c r="E480" s="19"/>
    </row>
    <row r="481" spans="2:5" x14ac:dyDescent="0.2">
      <c r="B481" s="33" t="s">
        <v>377</v>
      </c>
      <c r="C481" s="17">
        <v>56015.3</v>
      </c>
      <c r="D481" s="19"/>
      <c r="E481" s="19"/>
    </row>
    <row r="482" spans="2:5" x14ac:dyDescent="0.2">
      <c r="B482" s="33" t="s">
        <v>378</v>
      </c>
      <c r="C482" s="17">
        <v>89908.86</v>
      </c>
      <c r="D482" s="19"/>
      <c r="E482" s="19"/>
    </row>
    <row r="483" spans="2:5" x14ac:dyDescent="0.2">
      <c r="B483" s="33" t="s">
        <v>379</v>
      </c>
      <c r="C483" s="17">
        <v>27950.74</v>
      </c>
      <c r="D483" s="19"/>
      <c r="E483" s="19"/>
    </row>
    <row r="484" spans="2:5" x14ac:dyDescent="0.2">
      <c r="B484" s="33" t="s">
        <v>380</v>
      </c>
      <c r="C484" s="17">
        <v>121988.8</v>
      </c>
      <c r="D484" s="19"/>
      <c r="E484" s="19"/>
    </row>
    <row r="485" spans="2:5" x14ac:dyDescent="0.2">
      <c r="B485" s="33" t="s">
        <v>381</v>
      </c>
      <c r="C485" s="17">
        <v>1607456</v>
      </c>
      <c r="D485" s="19"/>
      <c r="E485" s="19"/>
    </row>
    <row r="486" spans="2:5" x14ac:dyDescent="0.2">
      <c r="B486" s="33" t="s">
        <v>382</v>
      </c>
      <c r="C486" s="17">
        <v>1048960.6299999999</v>
      </c>
      <c r="D486" s="19"/>
      <c r="E486" s="19"/>
    </row>
    <row r="487" spans="2:5" x14ac:dyDescent="0.2">
      <c r="B487" s="33" t="s">
        <v>383</v>
      </c>
      <c r="C487" s="17">
        <v>28383.67</v>
      </c>
      <c r="D487" s="19"/>
      <c r="E487" s="19"/>
    </row>
    <row r="488" spans="2:5" x14ac:dyDescent="0.2">
      <c r="B488" s="33" t="s">
        <v>384</v>
      </c>
      <c r="C488" s="17">
        <v>479.66</v>
      </c>
      <c r="D488" s="19"/>
      <c r="E488" s="19"/>
    </row>
    <row r="489" spans="2:5" x14ac:dyDescent="0.2">
      <c r="B489" s="33" t="s">
        <v>385</v>
      </c>
      <c r="C489" s="17">
        <v>44854.41</v>
      </c>
      <c r="D489" s="19"/>
      <c r="E489" s="19"/>
    </row>
    <row r="490" spans="2:5" x14ac:dyDescent="0.2">
      <c r="B490" s="33" t="s">
        <v>386</v>
      </c>
      <c r="C490" s="17">
        <v>259814.48</v>
      </c>
      <c r="D490" s="19"/>
      <c r="E490" s="19"/>
    </row>
    <row r="491" spans="2:5" x14ac:dyDescent="0.2">
      <c r="B491" s="33" t="s">
        <v>387</v>
      </c>
      <c r="C491" s="17">
        <v>142536.95999999999</v>
      </c>
      <c r="D491" s="19"/>
      <c r="E491" s="19"/>
    </row>
    <row r="492" spans="2:5" x14ac:dyDescent="0.2">
      <c r="B492" s="33" t="s">
        <v>388</v>
      </c>
      <c r="C492" s="17">
        <v>30169.69</v>
      </c>
      <c r="D492" s="19"/>
      <c r="E492" s="19"/>
    </row>
    <row r="493" spans="2:5" ht="25.5" x14ac:dyDescent="0.2">
      <c r="B493" s="33" t="s">
        <v>389</v>
      </c>
      <c r="C493" s="17">
        <v>133254.74</v>
      </c>
      <c r="D493" s="19"/>
      <c r="E493" s="19"/>
    </row>
    <row r="494" spans="2:5" x14ac:dyDescent="0.2">
      <c r="B494" s="33" t="s">
        <v>390</v>
      </c>
      <c r="C494" s="17">
        <v>292554.23999999999</v>
      </c>
      <c r="D494" s="19"/>
      <c r="E494" s="19"/>
    </row>
    <row r="495" spans="2:5" x14ac:dyDescent="0.2">
      <c r="B495" s="33" t="s">
        <v>391</v>
      </c>
      <c r="C495" s="17">
        <v>130788.06</v>
      </c>
      <c r="D495" s="19"/>
      <c r="E495" s="19"/>
    </row>
    <row r="496" spans="2:5" x14ac:dyDescent="0.2">
      <c r="B496" s="33" t="s">
        <v>392</v>
      </c>
      <c r="C496" s="17">
        <v>18745.36</v>
      </c>
      <c r="D496" s="19"/>
      <c r="E496" s="19"/>
    </row>
    <row r="497" spans="2:5" x14ac:dyDescent="0.2">
      <c r="B497" s="33" t="s">
        <v>393</v>
      </c>
      <c r="C497" s="17">
        <v>501169.01</v>
      </c>
      <c r="D497" s="19"/>
      <c r="E497" s="19"/>
    </row>
    <row r="498" spans="2:5" x14ac:dyDescent="0.2">
      <c r="B498" s="33" t="s">
        <v>394</v>
      </c>
      <c r="C498" s="17">
        <v>35796.199999999997</v>
      </c>
      <c r="D498" s="19"/>
      <c r="E498" s="19"/>
    </row>
    <row r="499" spans="2:5" x14ac:dyDescent="0.2">
      <c r="B499" s="33" t="s">
        <v>395</v>
      </c>
      <c r="C499" s="17">
        <v>104965.1</v>
      </c>
      <c r="D499" s="19"/>
      <c r="E499" s="19"/>
    </row>
    <row r="500" spans="2:5" x14ac:dyDescent="0.2">
      <c r="B500" s="33" t="s">
        <v>396</v>
      </c>
      <c r="C500" s="17">
        <v>32284.46</v>
      </c>
      <c r="D500" s="19"/>
      <c r="E500" s="19"/>
    </row>
    <row r="501" spans="2:5" x14ac:dyDescent="0.2">
      <c r="B501" s="33" t="s">
        <v>397</v>
      </c>
      <c r="C501" s="17">
        <v>3230021.65</v>
      </c>
      <c r="D501" s="19"/>
      <c r="E501" s="19"/>
    </row>
    <row r="502" spans="2:5" x14ac:dyDescent="0.2">
      <c r="B502" s="33" t="s">
        <v>398</v>
      </c>
      <c r="C502" s="17">
        <v>1923.85</v>
      </c>
      <c r="D502" s="19"/>
      <c r="E502" s="19"/>
    </row>
    <row r="503" spans="2:5" x14ac:dyDescent="0.2">
      <c r="B503" s="33" t="s">
        <v>399</v>
      </c>
      <c r="C503" s="17">
        <v>11.93</v>
      </c>
      <c r="D503" s="19"/>
      <c r="E503" s="19"/>
    </row>
    <row r="504" spans="2:5" x14ac:dyDescent="0.2">
      <c r="B504" s="33" t="s">
        <v>400</v>
      </c>
      <c r="C504" s="17">
        <v>1680.18</v>
      </c>
      <c r="D504" s="19"/>
      <c r="E504" s="19"/>
    </row>
    <row r="505" spans="2:5" x14ac:dyDescent="0.2">
      <c r="B505" s="33" t="s">
        <v>401</v>
      </c>
      <c r="C505" s="17">
        <v>1995980.34</v>
      </c>
      <c r="D505" s="19"/>
      <c r="E505" s="19"/>
    </row>
    <row r="506" spans="2:5" x14ac:dyDescent="0.2">
      <c r="B506" s="33" t="s">
        <v>402</v>
      </c>
      <c r="C506" s="17">
        <v>134835.17000000001</v>
      </c>
      <c r="D506" s="19"/>
      <c r="E506" s="19"/>
    </row>
    <row r="507" spans="2:5" x14ac:dyDescent="0.2">
      <c r="B507" s="33" t="s">
        <v>403</v>
      </c>
      <c r="C507" s="17">
        <v>1870476.75</v>
      </c>
      <c r="D507" s="19"/>
      <c r="E507" s="19"/>
    </row>
    <row r="508" spans="2:5" ht="25.5" x14ac:dyDescent="0.2">
      <c r="B508" s="33" t="s">
        <v>404</v>
      </c>
      <c r="C508" s="17">
        <v>4801254.33</v>
      </c>
      <c r="D508" s="19"/>
      <c r="E508" s="19"/>
    </row>
    <row r="509" spans="2:5" x14ac:dyDescent="0.2">
      <c r="B509" s="33" t="s">
        <v>405</v>
      </c>
      <c r="C509" s="17">
        <v>2139.83</v>
      </c>
      <c r="D509" s="19"/>
      <c r="E509" s="19"/>
    </row>
    <row r="510" spans="2:5" x14ac:dyDescent="0.2">
      <c r="B510" s="33" t="s">
        <v>406</v>
      </c>
      <c r="C510" s="17">
        <v>758959.71</v>
      </c>
      <c r="D510" s="19"/>
      <c r="E510" s="19"/>
    </row>
    <row r="511" spans="2:5" x14ac:dyDescent="0.2">
      <c r="B511" s="33" t="s">
        <v>407</v>
      </c>
      <c r="C511" s="17">
        <v>97828.4</v>
      </c>
      <c r="D511" s="19"/>
      <c r="E511" s="19"/>
    </row>
    <row r="512" spans="2:5" x14ac:dyDescent="0.2">
      <c r="B512" s="33" t="s">
        <v>408</v>
      </c>
      <c r="C512" s="17">
        <v>-50322.87</v>
      </c>
      <c r="D512" s="19"/>
      <c r="E512" s="19"/>
    </row>
    <row r="513" spans="2:5" x14ac:dyDescent="0.2">
      <c r="B513" s="33" t="s">
        <v>409</v>
      </c>
      <c r="C513" s="17">
        <v>2604868.13</v>
      </c>
      <c r="D513" s="19"/>
      <c r="E513" s="19"/>
    </row>
    <row r="514" spans="2:5" x14ac:dyDescent="0.2">
      <c r="B514" s="33" t="s">
        <v>410</v>
      </c>
      <c r="C514" s="17">
        <v>29351.29</v>
      </c>
      <c r="D514" s="19"/>
      <c r="E514" s="19"/>
    </row>
    <row r="515" spans="2:5" x14ac:dyDescent="0.2">
      <c r="B515" s="33" t="s">
        <v>411</v>
      </c>
      <c r="C515" s="17">
        <v>776.66</v>
      </c>
      <c r="D515" s="19"/>
      <c r="E515" s="19"/>
    </row>
    <row r="516" spans="2:5" x14ac:dyDescent="0.2">
      <c r="B516" s="33" t="s">
        <v>412</v>
      </c>
      <c r="C516" s="17">
        <v>173967.39</v>
      </c>
      <c r="D516" s="19"/>
      <c r="E516" s="19"/>
    </row>
    <row r="517" spans="2:5" x14ac:dyDescent="0.2">
      <c r="B517" s="33" t="s">
        <v>413</v>
      </c>
      <c r="C517" s="17">
        <v>9231.61</v>
      </c>
      <c r="D517" s="19"/>
      <c r="E517" s="19"/>
    </row>
    <row r="518" spans="2:5" x14ac:dyDescent="0.2">
      <c r="B518" s="33" t="s">
        <v>414</v>
      </c>
      <c r="C518" s="17">
        <v>-189661.54</v>
      </c>
      <c r="D518" s="19"/>
      <c r="E518" s="19"/>
    </row>
    <row r="519" spans="2:5" x14ac:dyDescent="0.2">
      <c r="B519" s="33" t="s">
        <v>415</v>
      </c>
      <c r="C519" s="17">
        <v>-311257.17</v>
      </c>
      <c r="D519" s="19"/>
      <c r="E519" s="19"/>
    </row>
    <row r="520" spans="2:5" x14ac:dyDescent="0.2">
      <c r="B520" s="33" t="s">
        <v>416</v>
      </c>
      <c r="C520" s="17">
        <v>5848.17</v>
      </c>
      <c r="D520" s="19"/>
      <c r="E520" s="19"/>
    </row>
    <row r="521" spans="2:5" x14ac:dyDescent="0.2">
      <c r="B521" s="33" t="s">
        <v>417</v>
      </c>
      <c r="C521" s="17">
        <v>145288.13</v>
      </c>
      <c r="D521" s="19"/>
      <c r="E521" s="19"/>
    </row>
    <row r="522" spans="2:5" x14ac:dyDescent="0.2">
      <c r="B522" s="33" t="s">
        <v>418</v>
      </c>
      <c r="C522" s="17">
        <v>-25814.26</v>
      </c>
      <c r="D522" s="19"/>
      <c r="E522" s="19"/>
    </row>
    <row r="523" spans="2:5" x14ac:dyDescent="0.2">
      <c r="B523" s="33" t="s">
        <v>419</v>
      </c>
      <c r="C523" s="17">
        <v>220140.92</v>
      </c>
      <c r="D523" s="19"/>
      <c r="E523" s="19"/>
    </row>
    <row r="524" spans="2:5" x14ac:dyDescent="0.2">
      <c r="B524" s="33" t="s">
        <v>420</v>
      </c>
      <c r="C524" s="17">
        <v>340591.72</v>
      </c>
      <c r="D524" s="19"/>
      <c r="E524" s="19"/>
    </row>
    <row r="525" spans="2:5" x14ac:dyDescent="0.2">
      <c r="B525" s="33" t="s">
        <v>421</v>
      </c>
      <c r="C525" s="17">
        <v>-45312.73</v>
      </c>
      <c r="D525" s="19"/>
      <c r="E525" s="19"/>
    </row>
    <row r="526" spans="2:5" x14ac:dyDescent="0.2">
      <c r="B526" s="33" t="s">
        <v>422</v>
      </c>
      <c r="C526" s="17">
        <v>1357249.86</v>
      </c>
      <c r="D526" s="19"/>
      <c r="E526" s="19"/>
    </row>
    <row r="527" spans="2:5" x14ac:dyDescent="0.2">
      <c r="B527" s="33" t="s">
        <v>423</v>
      </c>
      <c r="C527" s="17">
        <v>226373.47</v>
      </c>
      <c r="D527" s="19"/>
      <c r="E527" s="19"/>
    </row>
    <row r="528" spans="2:5" x14ac:dyDescent="0.2">
      <c r="B528" s="33" t="s">
        <v>424</v>
      </c>
      <c r="C528" s="17">
        <v>159.21</v>
      </c>
      <c r="D528" s="19"/>
      <c r="E528" s="19"/>
    </row>
    <row r="529" spans="2:5" x14ac:dyDescent="0.2">
      <c r="B529" s="33" t="s">
        <v>425</v>
      </c>
      <c r="C529" s="17">
        <v>2465738.5299999998</v>
      </c>
      <c r="D529" s="19"/>
      <c r="E529" s="19"/>
    </row>
    <row r="530" spans="2:5" x14ac:dyDescent="0.2">
      <c r="B530" s="33" t="s">
        <v>426</v>
      </c>
      <c r="C530" s="17">
        <v>73.37</v>
      </c>
      <c r="D530" s="19"/>
      <c r="E530" s="19"/>
    </row>
    <row r="531" spans="2:5" x14ac:dyDescent="0.2">
      <c r="B531" s="33" t="s">
        <v>427</v>
      </c>
      <c r="C531" s="17">
        <v>634145.93000000005</v>
      </c>
      <c r="D531" s="19"/>
      <c r="E531" s="19"/>
    </row>
    <row r="532" spans="2:5" x14ac:dyDescent="0.2">
      <c r="B532" s="33" t="s">
        <v>428</v>
      </c>
      <c r="C532" s="17">
        <v>230453.32</v>
      </c>
      <c r="D532" s="19"/>
      <c r="E532" s="19"/>
    </row>
    <row r="533" spans="2:5" x14ac:dyDescent="0.2">
      <c r="B533" s="33" t="s">
        <v>429</v>
      </c>
      <c r="C533" s="17">
        <v>344714.18</v>
      </c>
      <c r="D533" s="19"/>
      <c r="E533" s="19"/>
    </row>
    <row r="534" spans="2:5" x14ac:dyDescent="0.2">
      <c r="B534" s="33" t="s">
        <v>430</v>
      </c>
      <c r="C534" s="17">
        <v>-779.29</v>
      </c>
      <c r="D534" s="19"/>
      <c r="E534" s="19"/>
    </row>
    <row r="535" spans="2:5" x14ac:dyDescent="0.2">
      <c r="B535" s="33" t="s">
        <v>431</v>
      </c>
      <c r="C535" s="17">
        <v>6383.64</v>
      </c>
      <c r="D535" s="19"/>
      <c r="E535" s="19"/>
    </row>
    <row r="536" spans="2:5" x14ac:dyDescent="0.2">
      <c r="B536" s="33" t="s">
        <v>432</v>
      </c>
      <c r="C536" s="17">
        <v>59075.29</v>
      </c>
      <c r="D536" s="19"/>
      <c r="E536" s="19"/>
    </row>
    <row r="537" spans="2:5" x14ac:dyDescent="0.2">
      <c r="B537" s="33" t="s">
        <v>433</v>
      </c>
      <c r="C537" s="17">
        <v>2751.72</v>
      </c>
      <c r="D537" s="19"/>
      <c r="E537" s="19"/>
    </row>
    <row r="538" spans="2:5" x14ac:dyDescent="0.2">
      <c r="B538" s="33" t="s">
        <v>434</v>
      </c>
      <c r="C538" s="17">
        <v>733986.97</v>
      </c>
      <c r="D538" s="19"/>
      <c r="E538" s="19"/>
    </row>
    <row r="539" spans="2:5" x14ac:dyDescent="0.2">
      <c r="B539" s="33" t="s">
        <v>435</v>
      </c>
      <c r="C539" s="17">
        <v>43310.74</v>
      </c>
      <c r="D539" s="19"/>
      <c r="E539" s="19"/>
    </row>
    <row r="540" spans="2:5" x14ac:dyDescent="0.2">
      <c r="B540" s="33" t="s">
        <v>436</v>
      </c>
      <c r="C540" s="17">
        <v>337642.09</v>
      </c>
      <c r="D540" s="19"/>
      <c r="E540" s="19"/>
    </row>
    <row r="541" spans="2:5" x14ac:dyDescent="0.2">
      <c r="B541" s="33" t="s">
        <v>437</v>
      </c>
      <c r="C541" s="17">
        <v>27751.360000000001</v>
      </c>
      <c r="D541" s="19"/>
      <c r="E541" s="19"/>
    </row>
    <row r="542" spans="2:5" x14ac:dyDescent="0.2">
      <c r="B542" s="33" t="s">
        <v>438</v>
      </c>
      <c r="C542" s="17">
        <v>5703.29</v>
      </c>
      <c r="D542" s="19"/>
      <c r="E542" s="19"/>
    </row>
    <row r="543" spans="2:5" x14ac:dyDescent="0.2">
      <c r="B543" s="33" t="s">
        <v>439</v>
      </c>
      <c r="C543" s="17">
        <v>4160.8599999999997</v>
      </c>
      <c r="D543" s="19"/>
      <c r="E543" s="19"/>
    </row>
    <row r="544" spans="2:5" x14ac:dyDescent="0.2">
      <c r="B544" s="33" t="s">
        <v>440</v>
      </c>
      <c r="C544" s="17">
        <v>152972.60999999999</v>
      </c>
      <c r="D544" s="19"/>
      <c r="E544" s="19"/>
    </row>
    <row r="545" spans="2:5" x14ac:dyDescent="0.2">
      <c r="B545" s="33" t="s">
        <v>441</v>
      </c>
      <c r="C545" s="17">
        <v>124.46</v>
      </c>
      <c r="D545" s="19"/>
      <c r="E545" s="19"/>
    </row>
    <row r="546" spans="2:5" x14ac:dyDescent="0.2">
      <c r="B546" s="33" t="s">
        <v>442</v>
      </c>
      <c r="C546" s="17">
        <v>757.17</v>
      </c>
      <c r="D546" s="19"/>
      <c r="E546" s="19"/>
    </row>
    <row r="547" spans="2:5" x14ac:dyDescent="0.2">
      <c r="B547" s="33" t="s">
        <v>443</v>
      </c>
      <c r="C547" s="17">
        <v>19986.2</v>
      </c>
      <c r="D547" s="19"/>
      <c r="E547" s="19">
        <f t="shared" ref="E547" si="3">+D547*-1</f>
        <v>0</v>
      </c>
    </row>
    <row r="548" spans="2:5" x14ac:dyDescent="0.2">
      <c r="B548" s="33" t="s">
        <v>444</v>
      </c>
      <c r="C548" s="17">
        <v>45340.51</v>
      </c>
      <c r="D548" s="19"/>
      <c r="E548" s="19"/>
    </row>
    <row r="549" spans="2:5" x14ac:dyDescent="0.2">
      <c r="B549" s="33" t="s">
        <v>445</v>
      </c>
      <c r="C549" s="17">
        <v>1.1299999999999999</v>
      </c>
      <c r="D549" s="19"/>
      <c r="E549" s="19"/>
    </row>
    <row r="550" spans="2:5" x14ac:dyDescent="0.2">
      <c r="B550" s="43"/>
      <c r="C550" s="17"/>
      <c r="D550" s="44"/>
      <c r="E550" s="44"/>
    </row>
    <row r="551" spans="2:5" x14ac:dyDescent="0.2">
      <c r="C551" s="26">
        <f>SUM(C477:C550)</f>
        <v>27462220.79999999</v>
      </c>
      <c r="D551" s="200"/>
      <c r="E551" s="201"/>
    </row>
    <row r="552" spans="2:5" x14ac:dyDescent="0.2">
      <c r="C552" s="28"/>
      <c r="D552" s="94"/>
      <c r="E552" s="94"/>
    </row>
    <row r="554" spans="2:5" ht="25.5" x14ac:dyDescent="0.2">
      <c r="B554" s="82" t="s">
        <v>446</v>
      </c>
      <c r="C554" s="76" t="s">
        <v>8</v>
      </c>
      <c r="D554" s="11" t="s">
        <v>372</v>
      </c>
      <c r="E554" s="11" t="s">
        <v>141</v>
      </c>
    </row>
    <row r="555" spans="2:5" x14ac:dyDescent="0.2">
      <c r="B555" s="40" t="s">
        <v>447</v>
      </c>
      <c r="C555" s="56"/>
      <c r="D555" s="41"/>
      <c r="E555" s="41"/>
    </row>
    <row r="556" spans="2:5" x14ac:dyDescent="0.2">
      <c r="B556" s="42" t="s">
        <v>448</v>
      </c>
      <c r="C556" s="104">
        <v>0</v>
      </c>
      <c r="D556" s="19"/>
      <c r="E556" s="19"/>
    </row>
    <row r="557" spans="2:5" x14ac:dyDescent="0.2">
      <c r="B557" s="34"/>
      <c r="C557" s="56"/>
      <c r="D557" s="19"/>
      <c r="E557" s="19"/>
    </row>
    <row r="558" spans="2:5" x14ac:dyDescent="0.2">
      <c r="C558" s="105">
        <v>0</v>
      </c>
      <c r="D558" s="200"/>
      <c r="E558" s="201"/>
    </row>
    <row r="559" spans="2:5" x14ac:dyDescent="0.2">
      <c r="C559" s="106"/>
      <c r="D559" s="94"/>
      <c r="E559" s="94"/>
    </row>
    <row r="560" spans="2:5" x14ac:dyDescent="0.2">
      <c r="C560" s="28"/>
      <c r="D560" s="94"/>
      <c r="E560" s="94"/>
    </row>
    <row r="561" spans="2:5" ht="14.25" customHeight="1" x14ac:dyDescent="0.2">
      <c r="B561" s="107" t="s">
        <v>449</v>
      </c>
      <c r="C561" s="76" t="s">
        <v>8</v>
      </c>
      <c r="D561" s="11" t="s">
        <v>372</v>
      </c>
      <c r="E561" s="11" t="s">
        <v>141</v>
      </c>
    </row>
    <row r="562" spans="2:5" x14ac:dyDescent="0.2">
      <c r="B562" s="40" t="s">
        <v>450</v>
      </c>
      <c r="C562" s="56"/>
      <c r="D562" s="41"/>
      <c r="E562" s="41"/>
    </row>
    <row r="563" spans="2:5" x14ac:dyDescent="0.2">
      <c r="B563" s="42" t="s">
        <v>448</v>
      </c>
      <c r="C563" s="104">
        <v>0</v>
      </c>
      <c r="D563" s="19"/>
      <c r="E563" s="19"/>
    </row>
    <row r="564" spans="2:5" x14ac:dyDescent="0.2">
      <c r="B564" s="34"/>
      <c r="C564" s="56"/>
      <c r="D564" s="19"/>
      <c r="E564" s="19"/>
    </row>
    <row r="565" spans="2:5" x14ac:dyDescent="0.2">
      <c r="C565" s="105">
        <v>0</v>
      </c>
      <c r="D565" s="200"/>
      <c r="E565" s="201"/>
    </row>
    <row r="566" spans="2:5" x14ac:dyDescent="0.2">
      <c r="C566" s="28"/>
      <c r="D566" s="94"/>
      <c r="E566" s="94"/>
    </row>
    <row r="567" spans="2:5" x14ac:dyDescent="0.2">
      <c r="C567" s="28"/>
      <c r="D567" s="94"/>
      <c r="E567" s="94"/>
    </row>
    <row r="568" spans="2:5" x14ac:dyDescent="0.2">
      <c r="B568" s="108" t="s">
        <v>451</v>
      </c>
    </row>
    <row r="570" spans="2:5" ht="15.75" customHeight="1" x14ac:dyDescent="0.2">
      <c r="B570" s="82" t="s">
        <v>452</v>
      </c>
      <c r="C570" s="76" t="s">
        <v>8</v>
      </c>
      <c r="D570" s="11" t="s">
        <v>453</v>
      </c>
      <c r="E570" s="11" t="s">
        <v>454</v>
      </c>
    </row>
    <row r="571" spans="2:5" x14ac:dyDescent="0.2">
      <c r="B571" s="40" t="s">
        <v>455</v>
      </c>
      <c r="C571" s="37"/>
      <c r="D571" s="109"/>
      <c r="E571" s="41">
        <v>0</v>
      </c>
    </row>
    <row r="572" spans="2:5" x14ac:dyDescent="0.2">
      <c r="B572" s="33" t="s">
        <v>456</v>
      </c>
      <c r="C572" s="17">
        <v>2327295.7599999998</v>
      </c>
      <c r="D572" s="110">
        <f>C572/$C$595</f>
        <v>0.24769623404037189</v>
      </c>
      <c r="E572" s="19">
        <v>0</v>
      </c>
    </row>
    <row r="573" spans="2:5" x14ac:dyDescent="0.2">
      <c r="B573" s="33" t="s">
        <v>457</v>
      </c>
      <c r="C573" s="17">
        <v>1725507.81</v>
      </c>
      <c r="D573" s="110">
        <f t="shared" ref="D573:D593" si="4">C573/$C$595</f>
        <v>0.18364738753455626</v>
      </c>
      <c r="E573" s="19"/>
    </row>
    <row r="574" spans="2:5" x14ac:dyDescent="0.2">
      <c r="B574" s="33" t="s">
        <v>458</v>
      </c>
      <c r="C574" s="17">
        <v>2698.59</v>
      </c>
      <c r="D574" s="110">
        <f t="shared" si="4"/>
        <v>2.8721342242251464E-4</v>
      </c>
      <c r="E574" s="19"/>
    </row>
    <row r="575" spans="2:5" x14ac:dyDescent="0.2">
      <c r="B575" s="33" t="s">
        <v>459</v>
      </c>
      <c r="C575" s="17">
        <v>548746.6</v>
      </c>
      <c r="D575" s="110">
        <f t="shared" si="4"/>
        <v>5.8403606708954926E-2</v>
      </c>
      <c r="E575" s="19"/>
    </row>
    <row r="576" spans="2:5" hidden="1" x14ac:dyDescent="0.2">
      <c r="B576" s="33" t="s">
        <v>460</v>
      </c>
      <c r="C576" s="17">
        <v>0</v>
      </c>
      <c r="D576" s="110">
        <f t="shared" si="4"/>
        <v>0</v>
      </c>
      <c r="E576" s="19"/>
    </row>
    <row r="577" spans="1:5" s="113" customFormat="1" x14ac:dyDescent="0.2">
      <c r="A577" s="1"/>
      <c r="B577" s="111" t="s">
        <v>461</v>
      </c>
      <c r="C577" s="17">
        <v>619351.01000000013</v>
      </c>
      <c r="D577" s="110">
        <f t="shared" si="4"/>
        <v>6.5918099178808615E-2</v>
      </c>
      <c r="E577" s="112"/>
    </row>
    <row r="578" spans="1:5" x14ac:dyDescent="0.2">
      <c r="B578" s="78" t="s">
        <v>462</v>
      </c>
      <c r="C578" s="114">
        <v>92192.03</v>
      </c>
      <c r="D578" s="110">
        <f t="shared" si="4"/>
        <v>9.8120827752193347E-3</v>
      </c>
      <c r="E578" s="19"/>
    </row>
    <row r="579" spans="1:5" x14ac:dyDescent="0.2">
      <c r="B579" s="78" t="s">
        <v>463</v>
      </c>
      <c r="C579" s="17">
        <v>0</v>
      </c>
      <c r="D579" s="110">
        <f t="shared" si="4"/>
        <v>0</v>
      </c>
      <c r="E579" s="19"/>
    </row>
    <row r="580" spans="1:5" x14ac:dyDescent="0.2">
      <c r="B580" s="78" t="s">
        <v>464</v>
      </c>
      <c r="C580" s="17">
        <v>0</v>
      </c>
      <c r="D580" s="110">
        <f t="shared" si="4"/>
        <v>0</v>
      </c>
      <c r="E580" s="19"/>
    </row>
    <row r="581" spans="1:5" x14ac:dyDescent="0.2">
      <c r="B581" s="78" t="s">
        <v>465</v>
      </c>
      <c r="C581" s="17">
        <v>0</v>
      </c>
      <c r="D581" s="110">
        <f t="shared" si="4"/>
        <v>0</v>
      </c>
      <c r="E581" s="19"/>
    </row>
    <row r="582" spans="1:5" x14ac:dyDescent="0.2">
      <c r="B582" s="33" t="s">
        <v>466</v>
      </c>
      <c r="C582" s="17">
        <v>54306.99</v>
      </c>
      <c r="D582" s="110">
        <f t="shared" si="4"/>
        <v>5.7799430292727969E-3</v>
      </c>
      <c r="E582" s="19"/>
    </row>
    <row r="583" spans="1:5" x14ac:dyDescent="0.2">
      <c r="B583" s="33" t="s">
        <v>467</v>
      </c>
      <c r="C583" s="17">
        <v>842848.3</v>
      </c>
      <c r="D583" s="110">
        <f t="shared" si="4"/>
        <v>8.9705121869568319E-2</v>
      </c>
      <c r="E583" s="19"/>
    </row>
    <row r="584" spans="1:5" x14ac:dyDescent="0.2">
      <c r="B584" s="33" t="s">
        <v>468</v>
      </c>
      <c r="C584" s="17">
        <v>596188.31999999995</v>
      </c>
      <c r="D584" s="110">
        <f t="shared" si="4"/>
        <v>6.3452872720765038E-2</v>
      </c>
      <c r="E584" s="19"/>
    </row>
    <row r="585" spans="1:5" x14ac:dyDescent="0.2">
      <c r="B585" s="33" t="s">
        <v>469</v>
      </c>
      <c r="C585" s="17">
        <v>600791.48</v>
      </c>
      <c r="D585" s="110">
        <f t="shared" si="4"/>
        <v>6.3942791284740452E-2</v>
      </c>
      <c r="E585" s="19"/>
    </row>
    <row r="586" spans="1:5" x14ac:dyDescent="0.2">
      <c r="B586" s="33" t="s">
        <v>470</v>
      </c>
      <c r="C586" s="17">
        <v>545581.33000000007</v>
      </c>
      <c r="D586" s="110">
        <f t="shared" si="4"/>
        <v>5.8066724103745804E-2</v>
      </c>
      <c r="E586" s="19"/>
    </row>
    <row r="587" spans="1:5" x14ac:dyDescent="0.2">
      <c r="B587" s="33" t="s">
        <v>471</v>
      </c>
      <c r="C587" s="17">
        <v>5073.84</v>
      </c>
      <c r="D587" s="110">
        <f t="shared" si="4"/>
        <v>5.4001347045095835E-4</v>
      </c>
      <c r="E587" s="19"/>
    </row>
    <row r="588" spans="1:5" x14ac:dyDescent="0.2">
      <c r="B588" s="33" t="s">
        <v>472</v>
      </c>
      <c r="C588" s="17">
        <v>37259.99</v>
      </c>
      <c r="D588" s="110">
        <f t="shared" si="4"/>
        <v>3.9656150980062442E-3</v>
      </c>
      <c r="E588" s="19"/>
    </row>
    <row r="589" spans="1:5" x14ac:dyDescent="0.2">
      <c r="B589" s="33" t="s">
        <v>473</v>
      </c>
      <c r="C589" s="17">
        <v>34470.199999999997</v>
      </c>
      <c r="D589" s="110">
        <f t="shared" si="4"/>
        <v>3.6686951754762906E-3</v>
      </c>
      <c r="E589" s="19"/>
    </row>
    <row r="590" spans="1:5" x14ac:dyDescent="0.2">
      <c r="B590" s="33" t="s">
        <v>474</v>
      </c>
      <c r="C590" s="17">
        <v>145431.25</v>
      </c>
      <c r="D590" s="110">
        <f t="shared" si="4"/>
        <v>1.5478382058661869E-2</v>
      </c>
      <c r="E590" s="19"/>
    </row>
    <row r="591" spans="1:5" x14ac:dyDescent="0.2">
      <c r="B591" s="33" t="s">
        <v>475</v>
      </c>
      <c r="C591" s="17">
        <v>1050815.8399999999</v>
      </c>
      <c r="D591" s="110">
        <f t="shared" si="4"/>
        <v>0.11183929894581597</v>
      </c>
      <c r="E591" s="19"/>
    </row>
    <row r="592" spans="1:5" x14ac:dyDescent="0.2">
      <c r="B592" s="33" t="s">
        <v>476</v>
      </c>
      <c r="C592" s="115">
        <v>167204.52000000002</v>
      </c>
      <c r="D592" s="110">
        <f t="shared" si="4"/>
        <v>1.7795731264739663E-2</v>
      </c>
      <c r="E592" s="19"/>
    </row>
    <row r="593" spans="2:7" x14ac:dyDescent="0.2">
      <c r="B593" s="33" t="s">
        <v>477</v>
      </c>
      <c r="C593" s="17">
        <v>1.76</v>
      </c>
      <c r="D593" s="110">
        <f t="shared" si="4"/>
        <v>1.8731842312601239E-7</v>
      </c>
      <c r="E593" s="19"/>
    </row>
    <row r="594" spans="2:7" x14ac:dyDescent="0.2">
      <c r="B594" s="43"/>
      <c r="C594" s="17"/>
      <c r="D594" s="116"/>
      <c r="E594" s="44">
        <v>0</v>
      </c>
    </row>
    <row r="595" spans="2:7" ht="15.75" customHeight="1" x14ac:dyDescent="0.2">
      <c r="C595" s="26">
        <f>SUM(C571:C594)</f>
        <v>9395765.6199999992</v>
      </c>
      <c r="D595" s="117">
        <f>SUM(D571:D594)</f>
        <v>1.0000000000000002</v>
      </c>
      <c r="E595" s="11"/>
    </row>
    <row r="596" spans="2:7" ht="15.75" customHeight="1" x14ac:dyDescent="0.2">
      <c r="C596" s="28"/>
      <c r="D596" s="118"/>
      <c r="E596" s="29"/>
    </row>
    <row r="597" spans="2:7" ht="15.75" customHeight="1" x14ac:dyDescent="0.2">
      <c r="C597" s="28"/>
      <c r="D597" s="118"/>
      <c r="E597" s="29"/>
    </row>
    <row r="598" spans="2:7" x14ac:dyDescent="0.2">
      <c r="B598" s="108" t="s">
        <v>478</v>
      </c>
    </row>
    <row r="600" spans="2:7" x14ac:dyDescent="0.2">
      <c r="B600" s="66" t="s">
        <v>479</v>
      </c>
      <c r="C600" s="67" t="s">
        <v>159</v>
      </c>
      <c r="D600" s="101" t="s">
        <v>160</v>
      </c>
      <c r="E600" s="101" t="s">
        <v>480</v>
      </c>
      <c r="F600" s="119" t="s">
        <v>9</v>
      </c>
      <c r="G600" s="67" t="s">
        <v>279</v>
      </c>
    </row>
    <row r="601" spans="2:7" x14ac:dyDescent="0.2">
      <c r="B601" s="83" t="s">
        <v>481</v>
      </c>
      <c r="C601" s="37"/>
      <c r="D601" s="37"/>
      <c r="E601" s="37"/>
      <c r="F601" s="41"/>
      <c r="G601" s="41"/>
    </row>
    <row r="602" spans="2:7" x14ac:dyDescent="0.2">
      <c r="B602" s="33"/>
      <c r="C602" s="17"/>
      <c r="D602" s="17"/>
      <c r="E602" s="17"/>
      <c r="F602" s="19"/>
      <c r="G602" s="120"/>
    </row>
    <row r="603" spans="2:7" x14ac:dyDescent="0.2">
      <c r="B603" s="33" t="s">
        <v>482</v>
      </c>
      <c r="C603" s="17">
        <v>1500000</v>
      </c>
      <c r="D603" s="17">
        <v>1500000</v>
      </c>
      <c r="E603" s="104">
        <f>+D603-C603</f>
        <v>0</v>
      </c>
      <c r="F603" s="19"/>
      <c r="G603" s="120" t="s">
        <v>285</v>
      </c>
    </row>
    <row r="604" spans="2:7" x14ac:dyDescent="0.2">
      <c r="B604" s="33" t="s">
        <v>483</v>
      </c>
      <c r="C604" s="17">
        <v>3000000</v>
      </c>
      <c r="D604" s="17">
        <v>3000000</v>
      </c>
      <c r="E604" s="104">
        <f t="shared" ref="E604:E619" si="5">+D604-C604</f>
        <v>0</v>
      </c>
      <c r="F604" s="19"/>
      <c r="G604" s="120" t="s">
        <v>285</v>
      </c>
    </row>
    <row r="605" spans="2:7" x14ac:dyDescent="0.2">
      <c r="B605" s="33" t="s">
        <v>484</v>
      </c>
      <c r="C605" s="17">
        <v>21500000</v>
      </c>
      <c r="D605" s="17">
        <v>21500000</v>
      </c>
      <c r="E605" s="104">
        <f t="shared" si="5"/>
        <v>0</v>
      </c>
      <c r="F605" s="19"/>
      <c r="G605" s="120" t="s">
        <v>285</v>
      </c>
    </row>
    <row r="606" spans="2:7" x14ac:dyDescent="0.2">
      <c r="B606" s="33" t="s">
        <v>485</v>
      </c>
      <c r="C606" s="17">
        <v>152122</v>
      </c>
      <c r="D606" s="17">
        <v>152122</v>
      </c>
      <c r="E606" s="104">
        <f t="shared" si="5"/>
        <v>0</v>
      </c>
      <c r="F606" s="19"/>
      <c r="G606" s="120" t="s">
        <v>285</v>
      </c>
    </row>
    <row r="607" spans="2:7" x14ac:dyDescent="0.2">
      <c r="B607" s="33" t="s">
        <v>486</v>
      </c>
      <c r="C607" s="17">
        <v>3000000</v>
      </c>
      <c r="D607" s="17">
        <v>3000000</v>
      </c>
      <c r="E607" s="104">
        <f t="shared" si="5"/>
        <v>0</v>
      </c>
      <c r="F607" s="19"/>
      <c r="G607" s="120" t="s">
        <v>285</v>
      </c>
    </row>
    <row r="608" spans="2:7" x14ac:dyDescent="0.2">
      <c r="B608" s="33" t="s">
        <v>487</v>
      </c>
      <c r="C608" s="17">
        <v>3000000</v>
      </c>
      <c r="D608" s="17">
        <v>3000000</v>
      </c>
      <c r="E608" s="104">
        <f t="shared" si="5"/>
        <v>0</v>
      </c>
      <c r="F608" s="19"/>
      <c r="G608" s="120" t="s">
        <v>285</v>
      </c>
    </row>
    <row r="609" spans="2:7" x14ac:dyDescent="0.2">
      <c r="B609" s="33" t="s">
        <v>488</v>
      </c>
      <c r="C609" s="17">
        <v>18049638.239999998</v>
      </c>
      <c r="D609" s="17">
        <v>18049638.239999998</v>
      </c>
      <c r="E609" s="104">
        <f t="shared" si="5"/>
        <v>0</v>
      </c>
      <c r="F609" s="19"/>
      <c r="G609" s="120" t="s">
        <v>285</v>
      </c>
    </row>
    <row r="610" spans="2:7" x14ac:dyDescent="0.2">
      <c r="B610" s="33" t="s">
        <v>489</v>
      </c>
      <c r="C610" s="17">
        <v>554722.01</v>
      </c>
      <c r="D610" s="17">
        <v>554722.01</v>
      </c>
      <c r="E610" s="104">
        <f t="shared" si="5"/>
        <v>0</v>
      </c>
      <c r="F610" s="19"/>
      <c r="G610" s="120" t="s">
        <v>285</v>
      </c>
    </row>
    <row r="611" spans="2:7" x14ac:dyDescent="0.2">
      <c r="B611" s="33" t="s">
        <v>490</v>
      </c>
      <c r="C611" s="17">
        <v>7815769.6600000001</v>
      </c>
      <c r="D611" s="17">
        <v>7815769.6600000001</v>
      </c>
      <c r="E611" s="104">
        <f t="shared" si="5"/>
        <v>0</v>
      </c>
      <c r="F611" s="19"/>
      <c r="G611" s="120" t="s">
        <v>285</v>
      </c>
    </row>
    <row r="612" spans="2:7" x14ac:dyDescent="0.2">
      <c r="B612" s="33" t="s">
        <v>491</v>
      </c>
      <c r="C612" s="17">
        <v>79335.600000000006</v>
      </c>
      <c r="D612" s="17">
        <v>79335.600000000006</v>
      </c>
      <c r="E612" s="104">
        <f t="shared" si="5"/>
        <v>0</v>
      </c>
      <c r="F612" s="19"/>
      <c r="G612" s="120" t="s">
        <v>285</v>
      </c>
    </row>
    <row r="613" spans="2:7" x14ac:dyDescent="0.2">
      <c r="B613" s="33" t="s">
        <v>492</v>
      </c>
      <c r="C613" s="17">
        <v>602290.22</v>
      </c>
      <c r="D613" s="17">
        <v>602290.22</v>
      </c>
      <c r="E613" s="104">
        <f t="shared" si="5"/>
        <v>0</v>
      </c>
      <c r="F613" s="19"/>
      <c r="G613" s="120" t="s">
        <v>285</v>
      </c>
    </row>
    <row r="614" spans="2:7" x14ac:dyDescent="0.2">
      <c r="B614" s="33" t="s">
        <v>493</v>
      </c>
      <c r="C614" s="17">
        <v>1654032.13</v>
      </c>
      <c r="D614" s="17">
        <v>1654032.13</v>
      </c>
      <c r="E614" s="104">
        <f t="shared" si="5"/>
        <v>0</v>
      </c>
      <c r="F614" s="19"/>
      <c r="G614" s="120" t="s">
        <v>285</v>
      </c>
    </row>
    <row r="615" spans="2:7" x14ac:dyDescent="0.2">
      <c r="B615" s="33" t="s">
        <v>494</v>
      </c>
      <c r="C615" s="17">
        <v>4736990.17</v>
      </c>
      <c r="D615" s="17">
        <v>4736990.17</v>
      </c>
      <c r="E615" s="104">
        <f t="shared" si="5"/>
        <v>0</v>
      </c>
      <c r="F615" s="19"/>
      <c r="G615" s="120" t="s">
        <v>285</v>
      </c>
    </row>
    <row r="616" spans="2:7" x14ac:dyDescent="0.2">
      <c r="B616" s="33" t="s">
        <v>495</v>
      </c>
      <c r="C616" s="17">
        <v>3922401.01</v>
      </c>
      <c r="D616" s="17">
        <v>3922401.01</v>
      </c>
      <c r="E616" s="104">
        <f t="shared" si="5"/>
        <v>0</v>
      </c>
      <c r="F616" s="19"/>
      <c r="G616" s="120" t="s">
        <v>285</v>
      </c>
    </row>
    <row r="617" spans="2:7" ht="25.5" x14ac:dyDescent="0.2">
      <c r="B617" s="33" t="s">
        <v>496</v>
      </c>
      <c r="C617" s="17">
        <v>-11548554.699999999</v>
      </c>
      <c r="D617" s="17">
        <v>-11548554.699999999</v>
      </c>
      <c r="E617" s="104">
        <f t="shared" si="5"/>
        <v>0</v>
      </c>
      <c r="F617" s="19"/>
      <c r="G617" s="120" t="s">
        <v>285</v>
      </c>
    </row>
    <row r="618" spans="2:7" x14ac:dyDescent="0.2">
      <c r="B618" s="33" t="s">
        <v>497</v>
      </c>
      <c r="C618" s="17">
        <v>104890695.13</v>
      </c>
      <c r="D618" s="17">
        <v>104890695.13</v>
      </c>
      <c r="E618" s="104">
        <f t="shared" si="5"/>
        <v>0</v>
      </c>
      <c r="F618" s="19"/>
      <c r="G618" s="120" t="s">
        <v>285</v>
      </c>
    </row>
    <row r="619" spans="2:7" x14ac:dyDescent="0.2">
      <c r="B619" s="33" t="s">
        <v>498</v>
      </c>
      <c r="C619" s="17">
        <v>25845939.57</v>
      </c>
      <c r="D619" s="17">
        <v>25845939.57</v>
      </c>
      <c r="E619" s="104">
        <f t="shared" si="5"/>
        <v>0</v>
      </c>
      <c r="F619" s="19"/>
      <c r="G619" s="120" t="s">
        <v>285</v>
      </c>
    </row>
    <row r="620" spans="2:7" x14ac:dyDescent="0.2">
      <c r="B620" s="34"/>
      <c r="C620" s="17"/>
      <c r="D620" s="17"/>
      <c r="E620" s="17"/>
      <c r="F620" s="19"/>
      <c r="G620" s="120"/>
    </row>
    <row r="621" spans="2:7" x14ac:dyDescent="0.2">
      <c r="C621" s="26">
        <f>SUM(C602:C620)</f>
        <v>188755381.03999999</v>
      </c>
      <c r="D621" s="26">
        <f>SUM(D602:D620)</f>
        <v>188755381.03999999</v>
      </c>
      <c r="E621" s="105">
        <f>SUM(E602:E620)</f>
        <v>0</v>
      </c>
      <c r="F621" s="121"/>
      <c r="G621" s="121"/>
    </row>
    <row r="622" spans="2:7" x14ac:dyDescent="0.2">
      <c r="C622" s="28"/>
      <c r="D622" s="28"/>
      <c r="E622" s="28"/>
      <c r="F622" s="93"/>
      <c r="G622" s="93"/>
    </row>
    <row r="623" spans="2:7" x14ac:dyDescent="0.2">
      <c r="C623" s="28"/>
      <c r="D623" s="28"/>
      <c r="E623" s="28"/>
      <c r="F623" s="93"/>
      <c r="G623" s="93"/>
    </row>
    <row r="624" spans="2:7" x14ac:dyDescent="0.2">
      <c r="B624" s="82" t="s">
        <v>499</v>
      </c>
      <c r="C624" s="76" t="s">
        <v>159</v>
      </c>
      <c r="D624" s="11" t="s">
        <v>160</v>
      </c>
      <c r="E624" s="11" t="s">
        <v>480</v>
      </c>
      <c r="F624" s="122" t="s">
        <v>279</v>
      </c>
    </row>
    <row r="625" spans="2:12" x14ac:dyDescent="0.2">
      <c r="B625" s="12" t="s">
        <v>500</v>
      </c>
      <c r="C625" s="17"/>
      <c r="D625" s="17"/>
      <c r="E625" s="17"/>
      <c r="F625" s="120"/>
    </row>
    <row r="626" spans="2:12" x14ac:dyDescent="0.2">
      <c r="B626" s="33" t="s">
        <v>501</v>
      </c>
      <c r="C626" s="17">
        <v>3071553.42</v>
      </c>
      <c r="D626" s="17">
        <v>3071553.42</v>
      </c>
      <c r="E626" s="104">
        <f>+C626-D626</f>
        <v>0</v>
      </c>
      <c r="F626" s="120" t="s">
        <v>285</v>
      </c>
      <c r="J626" s="39"/>
      <c r="L626" s="39"/>
    </row>
    <row r="627" spans="2:12" x14ac:dyDescent="0.2">
      <c r="B627" s="33" t="s">
        <v>502</v>
      </c>
      <c r="C627" s="17">
        <v>2247843.04</v>
      </c>
      <c r="D627" s="17">
        <v>2247843.04</v>
      </c>
      <c r="E627" s="104">
        <f t="shared" ref="E627:E690" si="6">+C627-D627</f>
        <v>0</v>
      </c>
      <c r="F627" s="120" t="s">
        <v>285</v>
      </c>
      <c r="J627" s="39"/>
      <c r="L627" s="39"/>
    </row>
    <row r="628" spans="2:12" x14ac:dyDescent="0.2">
      <c r="B628" s="33" t="s">
        <v>503</v>
      </c>
      <c r="C628" s="17">
        <v>12050850.550000001</v>
      </c>
      <c r="D628" s="17">
        <v>12050850.550000001</v>
      </c>
      <c r="E628" s="104">
        <f t="shared" si="6"/>
        <v>0</v>
      </c>
      <c r="F628" s="120" t="s">
        <v>285</v>
      </c>
      <c r="J628" s="39"/>
      <c r="L628" s="39"/>
    </row>
    <row r="629" spans="2:12" x14ac:dyDescent="0.2">
      <c r="B629" s="33" t="s">
        <v>504</v>
      </c>
      <c r="C629" s="17">
        <v>-2548171.5</v>
      </c>
      <c r="D629" s="17">
        <v>-2548171.5</v>
      </c>
      <c r="E629" s="104">
        <f t="shared" si="6"/>
        <v>0</v>
      </c>
      <c r="F629" s="120" t="s">
        <v>285</v>
      </c>
      <c r="J629" s="39"/>
      <c r="L629" s="39"/>
    </row>
    <row r="630" spans="2:12" x14ac:dyDescent="0.2">
      <c r="B630" s="33" t="s">
        <v>505</v>
      </c>
      <c r="C630" s="17">
        <v>1434400.77</v>
      </c>
      <c r="D630" s="17">
        <v>1434400.77</v>
      </c>
      <c r="E630" s="104">
        <f t="shared" si="6"/>
        <v>0</v>
      </c>
      <c r="F630" s="120" t="s">
        <v>285</v>
      </c>
      <c r="J630" s="39"/>
      <c r="L630" s="39"/>
    </row>
    <row r="631" spans="2:12" x14ac:dyDescent="0.2">
      <c r="B631" s="33" t="s">
        <v>506</v>
      </c>
      <c r="C631" s="17">
        <v>274146.63</v>
      </c>
      <c r="D631" s="17">
        <v>274146.63</v>
      </c>
      <c r="E631" s="104">
        <f t="shared" si="6"/>
        <v>0</v>
      </c>
      <c r="F631" s="120" t="s">
        <v>285</v>
      </c>
      <c r="J631" s="39"/>
      <c r="L631" s="39"/>
    </row>
    <row r="632" spans="2:12" x14ac:dyDescent="0.2">
      <c r="B632" s="33" t="s">
        <v>507</v>
      </c>
      <c r="C632" s="17">
        <v>2341851.14</v>
      </c>
      <c r="D632" s="17">
        <v>2341851.14</v>
      </c>
      <c r="E632" s="104">
        <f t="shared" si="6"/>
        <v>0</v>
      </c>
      <c r="F632" s="120" t="s">
        <v>285</v>
      </c>
      <c r="J632" s="39"/>
      <c r="L632" s="39"/>
    </row>
    <row r="633" spans="2:12" x14ac:dyDescent="0.2">
      <c r="B633" s="33" t="s">
        <v>508</v>
      </c>
      <c r="C633" s="17">
        <v>275964.84999999998</v>
      </c>
      <c r="D633" s="17">
        <v>275964.84999999998</v>
      </c>
      <c r="E633" s="104">
        <f t="shared" si="6"/>
        <v>0</v>
      </c>
      <c r="F633" s="120" t="s">
        <v>285</v>
      </c>
      <c r="J633" s="39"/>
      <c r="L633" s="39"/>
    </row>
    <row r="634" spans="2:12" x14ac:dyDescent="0.2">
      <c r="B634" s="33" t="s">
        <v>509</v>
      </c>
      <c r="C634" s="17">
        <v>745422.85</v>
      </c>
      <c r="D634" s="17">
        <v>745422.85</v>
      </c>
      <c r="E634" s="104">
        <f t="shared" si="6"/>
        <v>0</v>
      </c>
      <c r="F634" s="120" t="s">
        <v>285</v>
      </c>
      <c r="J634" s="39"/>
      <c r="L634" s="39"/>
    </row>
    <row r="635" spans="2:12" x14ac:dyDescent="0.2">
      <c r="B635" s="33" t="s">
        <v>510</v>
      </c>
      <c r="C635" s="17">
        <v>1311206.3500000001</v>
      </c>
      <c r="D635" s="17">
        <v>1311206.3500000001</v>
      </c>
      <c r="E635" s="104">
        <f t="shared" si="6"/>
        <v>0</v>
      </c>
      <c r="F635" s="120" t="s">
        <v>285</v>
      </c>
      <c r="J635" s="39"/>
      <c r="L635" s="39"/>
    </row>
    <row r="636" spans="2:12" x14ac:dyDescent="0.2">
      <c r="B636" s="33" t="s">
        <v>511</v>
      </c>
      <c r="C636" s="17">
        <v>984599.2</v>
      </c>
      <c r="D636" s="17">
        <v>984599.2</v>
      </c>
      <c r="E636" s="104">
        <f t="shared" si="6"/>
        <v>0</v>
      </c>
      <c r="F636" s="120" t="s">
        <v>285</v>
      </c>
      <c r="J636" s="39"/>
      <c r="L636" s="39"/>
    </row>
    <row r="637" spans="2:12" x14ac:dyDescent="0.2">
      <c r="B637" s="33" t="s">
        <v>512</v>
      </c>
      <c r="C637" s="17">
        <v>1049762.01</v>
      </c>
      <c r="D637" s="17">
        <v>1049762.01</v>
      </c>
      <c r="E637" s="104">
        <f t="shared" si="6"/>
        <v>0</v>
      </c>
      <c r="F637" s="120" t="s">
        <v>285</v>
      </c>
      <c r="J637" s="39"/>
      <c r="L637" s="39"/>
    </row>
    <row r="638" spans="2:12" x14ac:dyDescent="0.2">
      <c r="B638" s="33" t="s">
        <v>513</v>
      </c>
      <c r="C638" s="17">
        <v>1518150.85</v>
      </c>
      <c r="D638" s="17">
        <v>1518150.85</v>
      </c>
      <c r="E638" s="104">
        <f t="shared" si="6"/>
        <v>0</v>
      </c>
      <c r="F638" s="120" t="s">
        <v>285</v>
      </c>
      <c r="J638" s="39"/>
      <c r="L638" s="39"/>
    </row>
    <row r="639" spans="2:12" x14ac:dyDescent="0.2">
      <c r="B639" s="33" t="s">
        <v>514</v>
      </c>
      <c r="C639" s="17">
        <v>978233.45</v>
      </c>
      <c r="D639" s="17">
        <v>978233.45</v>
      </c>
      <c r="E639" s="104">
        <f t="shared" si="6"/>
        <v>0</v>
      </c>
      <c r="F639" s="120" t="s">
        <v>285</v>
      </c>
      <c r="J639" s="39"/>
      <c r="L639" s="39"/>
    </row>
    <row r="640" spans="2:12" x14ac:dyDescent="0.2">
      <c r="B640" s="33" t="s">
        <v>515</v>
      </c>
      <c r="C640" s="17">
        <v>-824161.45</v>
      </c>
      <c r="D640" s="17">
        <v>-824161.45</v>
      </c>
      <c r="E640" s="104">
        <f t="shared" si="6"/>
        <v>0</v>
      </c>
      <c r="F640" s="120" t="s">
        <v>285</v>
      </c>
      <c r="J640" s="39"/>
      <c r="L640" s="39"/>
    </row>
    <row r="641" spans="2:12" x14ac:dyDescent="0.2">
      <c r="B641" s="33" t="s">
        <v>516</v>
      </c>
      <c r="C641" s="17">
        <v>-1111255.6599999999</v>
      </c>
      <c r="D641" s="17">
        <v>-1111255.6599999999</v>
      </c>
      <c r="E641" s="104">
        <f t="shared" si="6"/>
        <v>0</v>
      </c>
      <c r="F641" s="120" t="s">
        <v>285</v>
      </c>
      <c r="J641" s="39"/>
      <c r="L641" s="39"/>
    </row>
    <row r="642" spans="2:12" x14ac:dyDescent="0.2">
      <c r="B642" s="33" t="s">
        <v>517</v>
      </c>
      <c r="C642" s="17">
        <v>-4574241.5</v>
      </c>
      <c r="D642" s="17">
        <v>-4574241.5</v>
      </c>
      <c r="E642" s="104">
        <f t="shared" si="6"/>
        <v>0</v>
      </c>
      <c r="F642" s="120" t="s">
        <v>285</v>
      </c>
      <c r="J642" s="39"/>
      <c r="L642" s="39"/>
    </row>
    <row r="643" spans="2:12" x14ac:dyDescent="0.2">
      <c r="B643" s="33" t="s">
        <v>518</v>
      </c>
      <c r="C643" s="17">
        <v>-8276593.6299999999</v>
      </c>
      <c r="D643" s="17">
        <v>-8276593.6299999999</v>
      </c>
      <c r="E643" s="104">
        <f t="shared" si="6"/>
        <v>0</v>
      </c>
      <c r="F643" s="120" t="s">
        <v>285</v>
      </c>
      <c r="J643" s="39"/>
      <c r="L643" s="39"/>
    </row>
    <row r="644" spans="2:12" x14ac:dyDescent="0.2">
      <c r="B644" s="33" t="s">
        <v>519</v>
      </c>
      <c r="C644" s="17">
        <v>-11427617.24</v>
      </c>
      <c r="D644" s="17">
        <v>-11427617.24</v>
      </c>
      <c r="E644" s="104">
        <f t="shared" si="6"/>
        <v>0</v>
      </c>
      <c r="F644" s="120" t="s">
        <v>285</v>
      </c>
      <c r="J644" s="39"/>
      <c r="L644" s="39"/>
    </row>
    <row r="645" spans="2:12" x14ac:dyDescent="0.2">
      <c r="B645" s="33" t="s">
        <v>520</v>
      </c>
      <c r="C645" s="17">
        <v>-10493365.83</v>
      </c>
      <c r="D645" s="17">
        <v>-10493365.83</v>
      </c>
      <c r="E645" s="104">
        <f t="shared" si="6"/>
        <v>0</v>
      </c>
      <c r="F645" s="120" t="s">
        <v>285</v>
      </c>
      <c r="J645" s="39"/>
      <c r="L645" s="39"/>
    </row>
    <row r="646" spans="2:12" x14ac:dyDescent="0.2">
      <c r="B646" s="33" t="s">
        <v>521</v>
      </c>
      <c r="C646" s="17">
        <v>-5413643.9100000001</v>
      </c>
      <c r="D646" s="17">
        <v>-5413643.9100000001</v>
      </c>
      <c r="E646" s="104">
        <f t="shared" si="6"/>
        <v>0</v>
      </c>
      <c r="F646" s="120" t="s">
        <v>285</v>
      </c>
      <c r="J646" s="39"/>
      <c r="L646" s="39"/>
    </row>
    <row r="647" spans="2:12" x14ac:dyDescent="0.2">
      <c r="B647" s="33" t="s">
        <v>522</v>
      </c>
      <c r="C647" s="17">
        <v>-16740348.189999999</v>
      </c>
      <c r="D647" s="17">
        <v>-16740348.189999999</v>
      </c>
      <c r="E647" s="104">
        <f t="shared" si="6"/>
        <v>0</v>
      </c>
      <c r="F647" s="120" t="s">
        <v>285</v>
      </c>
      <c r="J647" s="39"/>
      <c r="L647" s="39"/>
    </row>
    <row r="648" spans="2:12" x14ac:dyDescent="0.2">
      <c r="B648" s="33" t="s">
        <v>523</v>
      </c>
      <c r="C648" s="17">
        <v>-6394869.96</v>
      </c>
      <c r="D648" s="17">
        <v>-6394869.96</v>
      </c>
      <c r="E648" s="104">
        <f t="shared" si="6"/>
        <v>0</v>
      </c>
      <c r="F648" s="120" t="s">
        <v>285</v>
      </c>
      <c r="I648" s="39"/>
      <c r="L648" s="39"/>
    </row>
    <row r="649" spans="2:12" x14ac:dyDescent="0.2">
      <c r="B649" s="33" t="s">
        <v>524</v>
      </c>
      <c r="C649" s="17">
        <v>53778711.859999999</v>
      </c>
      <c r="D649" s="17">
        <v>53778711.859999999</v>
      </c>
      <c r="E649" s="104">
        <f t="shared" si="6"/>
        <v>0</v>
      </c>
      <c r="F649" s="120" t="s">
        <v>285</v>
      </c>
      <c r="I649" s="39"/>
      <c r="L649" s="39"/>
    </row>
    <row r="650" spans="2:12" x14ac:dyDescent="0.2">
      <c r="B650" s="33" t="s">
        <v>525</v>
      </c>
      <c r="C650" s="17">
        <v>34625011.789999999</v>
      </c>
      <c r="D650" s="17">
        <v>34625011.789999999</v>
      </c>
      <c r="E650" s="104">
        <f t="shared" si="6"/>
        <v>0</v>
      </c>
      <c r="F650" s="120" t="s">
        <v>285</v>
      </c>
      <c r="I650" s="39"/>
      <c r="L650" s="39"/>
    </row>
    <row r="651" spans="2:12" x14ac:dyDescent="0.2">
      <c r="B651" s="33" t="s">
        <v>526</v>
      </c>
      <c r="C651" s="123">
        <v>47724252.579999998</v>
      </c>
      <c r="D651" s="17">
        <v>48033554.600000001</v>
      </c>
      <c r="E651" s="104">
        <f t="shared" si="6"/>
        <v>-309302.02000000328</v>
      </c>
      <c r="F651" s="120" t="s">
        <v>285</v>
      </c>
      <c r="I651" s="39"/>
      <c r="L651" s="39"/>
    </row>
    <row r="652" spans="2:12" x14ac:dyDescent="0.2">
      <c r="B652" s="33" t="s">
        <v>527</v>
      </c>
      <c r="C652" s="17">
        <v>648406.18999999994</v>
      </c>
      <c r="D652" s="17">
        <v>648406.18999999994</v>
      </c>
      <c r="E652" s="104">
        <f t="shared" si="6"/>
        <v>0</v>
      </c>
      <c r="F652" s="120" t="s">
        <v>285</v>
      </c>
      <c r="J652" s="39"/>
      <c r="L652" s="39"/>
    </row>
    <row r="653" spans="2:12" x14ac:dyDescent="0.2">
      <c r="B653" s="33" t="s">
        <v>528</v>
      </c>
      <c r="C653" s="17">
        <v>-262462.96000000002</v>
      </c>
      <c r="D653" s="17">
        <v>-262462.96000000002</v>
      </c>
      <c r="E653" s="104">
        <f t="shared" si="6"/>
        <v>0</v>
      </c>
      <c r="F653" s="120" t="s">
        <v>285</v>
      </c>
      <c r="J653" s="39"/>
      <c r="L653" s="39"/>
    </row>
    <row r="654" spans="2:12" x14ac:dyDescent="0.2">
      <c r="B654" s="33" t="s">
        <v>529</v>
      </c>
      <c r="C654" s="17">
        <v>457721.13</v>
      </c>
      <c r="D654" s="17">
        <v>457721.13</v>
      </c>
      <c r="E654" s="104">
        <f t="shared" si="6"/>
        <v>0</v>
      </c>
      <c r="F654" s="120" t="s">
        <v>285</v>
      </c>
      <c r="J654" s="39"/>
      <c r="L654" s="39"/>
    </row>
    <row r="655" spans="2:12" x14ac:dyDescent="0.2">
      <c r="B655" s="33" t="s">
        <v>530</v>
      </c>
      <c r="C655" s="17">
        <v>989777.25</v>
      </c>
      <c r="D655" s="17">
        <v>989777.25</v>
      </c>
      <c r="E655" s="104">
        <f t="shared" si="6"/>
        <v>0</v>
      </c>
      <c r="F655" s="120" t="s">
        <v>285</v>
      </c>
      <c r="J655" s="39"/>
      <c r="L655" s="39"/>
    </row>
    <row r="656" spans="2:12" x14ac:dyDescent="0.2">
      <c r="B656" s="33" t="s">
        <v>531</v>
      </c>
      <c r="C656" s="17">
        <v>1399087.7</v>
      </c>
      <c r="D656" s="17">
        <v>1399087.7</v>
      </c>
      <c r="E656" s="104">
        <f t="shared" si="6"/>
        <v>0</v>
      </c>
      <c r="F656" s="120" t="s">
        <v>285</v>
      </c>
      <c r="J656" s="39"/>
      <c r="L656" s="39"/>
    </row>
    <row r="657" spans="2:12" x14ac:dyDescent="0.2">
      <c r="B657" s="33" t="s">
        <v>532</v>
      </c>
      <c r="C657" s="17">
        <v>1795940.3</v>
      </c>
      <c r="D657" s="17">
        <v>1795940.3</v>
      </c>
      <c r="E657" s="104">
        <f t="shared" si="6"/>
        <v>0</v>
      </c>
      <c r="F657" s="120" t="s">
        <v>285</v>
      </c>
      <c r="J657" s="39"/>
      <c r="L657" s="39"/>
    </row>
    <row r="658" spans="2:12" x14ac:dyDescent="0.2">
      <c r="B658" s="33" t="s">
        <v>533</v>
      </c>
      <c r="C658" s="17">
        <v>1581307.59</v>
      </c>
      <c r="D658" s="17">
        <v>1581307.59</v>
      </c>
      <c r="E658" s="104">
        <f t="shared" si="6"/>
        <v>0</v>
      </c>
      <c r="F658" s="120" t="s">
        <v>285</v>
      </c>
      <c r="J658" s="39"/>
      <c r="L658" s="39"/>
    </row>
    <row r="659" spans="2:12" x14ac:dyDescent="0.2">
      <c r="B659" s="33" t="s">
        <v>534</v>
      </c>
      <c r="C659" s="17">
        <v>1597839.13</v>
      </c>
      <c r="D659" s="17">
        <v>1597839.13</v>
      </c>
      <c r="E659" s="104">
        <f t="shared" si="6"/>
        <v>0</v>
      </c>
      <c r="F659" s="120" t="s">
        <v>285</v>
      </c>
      <c r="J659" s="39"/>
      <c r="L659" s="39"/>
    </row>
    <row r="660" spans="2:12" x14ac:dyDescent="0.2">
      <c r="B660" s="33" t="s">
        <v>535</v>
      </c>
      <c r="C660" s="17">
        <v>2068923.24</v>
      </c>
      <c r="D660" s="17">
        <v>2068923.24</v>
      </c>
      <c r="E660" s="104">
        <f t="shared" si="6"/>
        <v>0</v>
      </c>
      <c r="F660" s="120" t="s">
        <v>285</v>
      </c>
      <c r="J660" s="39"/>
      <c r="L660" s="39"/>
    </row>
    <row r="661" spans="2:12" x14ac:dyDescent="0.2">
      <c r="B661" s="33" t="s">
        <v>536</v>
      </c>
      <c r="C661" s="17">
        <v>2500732.88</v>
      </c>
      <c r="D661" s="17">
        <v>2500732.88</v>
      </c>
      <c r="E661" s="104">
        <f t="shared" si="6"/>
        <v>0</v>
      </c>
      <c r="F661" s="120" t="s">
        <v>285</v>
      </c>
      <c r="J661" s="39"/>
      <c r="L661" s="39"/>
    </row>
    <row r="662" spans="2:12" x14ac:dyDescent="0.2">
      <c r="B662" s="33" t="s">
        <v>537</v>
      </c>
      <c r="C662" s="17">
        <v>2779969.68</v>
      </c>
      <c r="D662" s="17">
        <v>2779969.68</v>
      </c>
      <c r="E662" s="104">
        <f t="shared" si="6"/>
        <v>0</v>
      </c>
      <c r="F662" s="120" t="s">
        <v>285</v>
      </c>
      <c r="J662" s="39"/>
      <c r="L662" s="39"/>
    </row>
    <row r="663" spans="2:12" x14ac:dyDescent="0.2">
      <c r="B663" s="33" t="s">
        <v>538</v>
      </c>
      <c r="C663" s="17">
        <v>3892765.21</v>
      </c>
      <c r="D663" s="17">
        <v>3892765.21</v>
      </c>
      <c r="E663" s="104">
        <f t="shared" si="6"/>
        <v>0</v>
      </c>
      <c r="F663" s="120" t="s">
        <v>285</v>
      </c>
      <c r="J663" s="39"/>
      <c r="L663" s="39"/>
    </row>
    <row r="664" spans="2:12" x14ac:dyDescent="0.2">
      <c r="B664" s="33" t="s">
        <v>539</v>
      </c>
      <c r="C664" s="17">
        <v>4188539.29</v>
      </c>
      <c r="D664" s="17">
        <v>4188539.29</v>
      </c>
      <c r="E664" s="104">
        <f t="shared" si="6"/>
        <v>0</v>
      </c>
      <c r="F664" s="120" t="s">
        <v>285</v>
      </c>
      <c r="J664" s="39"/>
      <c r="L664" s="39"/>
    </row>
    <row r="665" spans="2:12" x14ac:dyDescent="0.2">
      <c r="B665" s="33" t="s">
        <v>540</v>
      </c>
      <c r="C665" s="17">
        <v>4498530.6399999997</v>
      </c>
      <c r="D665" s="17">
        <v>4498530.6399999997</v>
      </c>
      <c r="E665" s="104">
        <f t="shared" si="6"/>
        <v>0</v>
      </c>
      <c r="F665" s="120" t="s">
        <v>285</v>
      </c>
      <c r="J665" s="39"/>
      <c r="L665" s="39"/>
    </row>
    <row r="666" spans="2:12" x14ac:dyDescent="0.2">
      <c r="B666" s="33" t="s">
        <v>541</v>
      </c>
      <c r="C666" s="17">
        <v>4337594.26</v>
      </c>
      <c r="D666" s="17">
        <v>4337594.26</v>
      </c>
      <c r="E666" s="104">
        <f t="shared" si="6"/>
        <v>0</v>
      </c>
      <c r="F666" s="120" t="s">
        <v>285</v>
      </c>
      <c r="J666" s="39"/>
      <c r="L666" s="39"/>
    </row>
    <row r="667" spans="2:12" x14ac:dyDescent="0.2">
      <c r="B667" s="33" t="s">
        <v>542</v>
      </c>
      <c r="C667" s="17">
        <v>6183960.7199999997</v>
      </c>
      <c r="D667" s="17">
        <v>6183960.7199999997</v>
      </c>
      <c r="E667" s="104">
        <f t="shared" si="6"/>
        <v>0</v>
      </c>
      <c r="F667" s="120" t="s">
        <v>285</v>
      </c>
      <c r="J667" s="39"/>
      <c r="L667" s="39"/>
    </row>
    <row r="668" spans="2:12" x14ac:dyDescent="0.2">
      <c r="B668" s="33" t="s">
        <v>543</v>
      </c>
      <c r="C668" s="17">
        <v>6198114.29</v>
      </c>
      <c r="D668" s="17">
        <v>6198114.29</v>
      </c>
      <c r="E668" s="104">
        <f t="shared" si="6"/>
        <v>0</v>
      </c>
      <c r="F668" s="120" t="s">
        <v>285</v>
      </c>
      <c r="J668" s="39"/>
      <c r="L668" s="39"/>
    </row>
    <row r="669" spans="2:12" x14ac:dyDescent="0.2">
      <c r="B669" s="33" t="s">
        <v>544</v>
      </c>
      <c r="C669" s="17">
        <v>7889148.0800000001</v>
      </c>
      <c r="D669" s="17">
        <v>7889148.0800000001</v>
      </c>
      <c r="E669" s="104">
        <f t="shared" si="6"/>
        <v>0</v>
      </c>
      <c r="F669" s="120" t="s">
        <v>285</v>
      </c>
      <c r="J669" s="39"/>
      <c r="L669" s="39"/>
    </row>
    <row r="670" spans="2:12" x14ac:dyDescent="0.2">
      <c r="B670" s="33" t="s">
        <v>545</v>
      </c>
      <c r="C670" s="17">
        <v>9772756.4600000009</v>
      </c>
      <c r="D670" s="17">
        <v>9772756.4600000009</v>
      </c>
      <c r="E670" s="104">
        <f t="shared" si="6"/>
        <v>0</v>
      </c>
      <c r="F670" s="120" t="s">
        <v>285</v>
      </c>
      <c r="J670" s="39"/>
      <c r="L670" s="39"/>
    </row>
    <row r="671" spans="2:12" x14ac:dyDescent="0.2">
      <c r="B671" s="33" t="s">
        <v>546</v>
      </c>
      <c r="C671" s="17">
        <v>4690525.95</v>
      </c>
      <c r="D671" s="17">
        <v>4690525.95</v>
      </c>
      <c r="E671" s="104">
        <f t="shared" si="6"/>
        <v>0</v>
      </c>
      <c r="F671" s="120" t="s">
        <v>285</v>
      </c>
      <c r="I671" s="39"/>
      <c r="L671" s="39"/>
    </row>
    <row r="672" spans="2:12" x14ac:dyDescent="0.2">
      <c r="B672" s="33" t="s">
        <v>547</v>
      </c>
      <c r="C672" s="17">
        <v>2577774.64</v>
      </c>
      <c r="D672" s="17">
        <v>2577774.64</v>
      </c>
      <c r="E672" s="104">
        <f t="shared" si="6"/>
        <v>0</v>
      </c>
      <c r="F672" s="120" t="s">
        <v>285</v>
      </c>
      <c r="J672" s="39"/>
      <c r="L672" s="39"/>
    </row>
    <row r="673" spans="2:12" x14ac:dyDescent="0.2">
      <c r="B673" s="33" t="s">
        <v>548</v>
      </c>
      <c r="C673" s="17">
        <v>1163429.4099999999</v>
      </c>
      <c r="D673" s="17">
        <v>1163429.4099999999</v>
      </c>
      <c r="E673" s="104">
        <f t="shared" si="6"/>
        <v>0</v>
      </c>
      <c r="F673" s="120" t="s">
        <v>285</v>
      </c>
      <c r="J673" s="39"/>
      <c r="L673" s="39"/>
    </row>
    <row r="674" spans="2:12" x14ac:dyDescent="0.2">
      <c r="B674" s="33" t="s">
        <v>549</v>
      </c>
      <c r="C674" s="17">
        <v>-803347.56</v>
      </c>
      <c r="D674" s="17">
        <v>-803347.56</v>
      </c>
      <c r="E674" s="104">
        <f t="shared" si="6"/>
        <v>0</v>
      </c>
      <c r="F674" s="120" t="s">
        <v>285</v>
      </c>
      <c r="J674" s="39"/>
      <c r="L674" s="39"/>
    </row>
    <row r="675" spans="2:12" x14ac:dyDescent="0.2">
      <c r="B675" s="33" t="s">
        <v>550</v>
      </c>
      <c r="C675" s="17">
        <v>-4794530.79</v>
      </c>
      <c r="D675" s="17">
        <v>-4794530.79</v>
      </c>
      <c r="E675" s="104">
        <f t="shared" si="6"/>
        <v>0</v>
      </c>
      <c r="F675" s="120" t="s">
        <v>285</v>
      </c>
      <c r="J675" s="39"/>
      <c r="L675" s="39"/>
    </row>
    <row r="676" spans="2:12" x14ac:dyDescent="0.2">
      <c r="B676" s="33" t="s">
        <v>551</v>
      </c>
      <c r="C676" s="17">
        <v>1041931.96</v>
      </c>
      <c r="D676" s="17">
        <v>1041931.96</v>
      </c>
      <c r="E676" s="104">
        <f t="shared" si="6"/>
        <v>0</v>
      </c>
      <c r="F676" s="120" t="s">
        <v>285</v>
      </c>
      <c r="J676" s="39"/>
      <c r="L676" s="39"/>
    </row>
    <row r="677" spans="2:12" x14ac:dyDescent="0.2">
      <c r="B677" s="33" t="s">
        <v>552</v>
      </c>
      <c r="C677" s="17">
        <v>-1142313.75</v>
      </c>
      <c r="D677" s="17">
        <v>-1142313.75</v>
      </c>
      <c r="E677" s="104">
        <f t="shared" si="6"/>
        <v>0</v>
      </c>
      <c r="F677" s="120" t="s">
        <v>285</v>
      </c>
      <c r="J677" s="39"/>
      <c r="L677" s="39"/>
    </row>
    <row r="678" spans="2:12" x14ac:dyDescent="0.2">
      <c r="B678" s="33" t="s">
        <v>553</v>
      </c>
      <c r="C678" s="17">
        <v>-2454105.5299999998</v>
      </c>
      <c r="D678" s="17">
        <v>-2454105.5299999998</v>
      </c>
      <c r="E678" s="104">
        <f t="shared" si="6"/>
        <v>0</v>
      </c>
      <c r="F678" s="120" t="s">
        <v>285</v>
      </c>
      <c r="J678" s="39"/>
      <c r="L678" s="39"/>
    </row>
    <row r="679" spans="2:12" x14ac:dyDescent="0.2">
      <c r="B679" s="33" t="s">
        <v>554</v>
      </c>
      <c r="C679" s="17">
        <v>-2709840.33</v>
      </c>
      <c r="D679" s="17">
        <v>-2709840.33</v>
      </c>
      <c r="E679" s="104">
        <f t="shared" si="6"/>
        <v>0</v>
      </c>
      <c r="F679" s="120" t="s">
        <v>285</v>
      </c>
      <c r="J679" s="39"/>
      <c r="L679" s="39"/>
    </row>
    <row r="680" spans="2:12" x14ac:dyDescent="0.2">
      <c r="B680" s="33" t="s">
        <v>555</v>
      </c>
      <c r="C680" s="17">
        <v>-3664745.47</v>
      </c>
      <c r="D680" s="17">
        <v>-3664745.47</v>
      </c>
      <c r="E680" s="104">
        <f t="shared" si="6"/>
        <v>0</v>
      </c>
      <c r="F680" s="120" t="s">
        <v>285</v>
      </c>
      <c r="J680" s="39"/>
      <c r="L680" s="39"/>
    </row>
    <row r="681" spans="2:12" x14ac:dyDescent="0.2">
      <c r="B681" s="33" t="s">
        <v>556</v>
      </c>
      <c r="C681" s="17">
        <v>-4998123.84</v>
      </c>
      <c r="D681" s="17">
        <v>-4998123.84</v>
      </c>
      <c r="E681" s="104">
        <f t="shared" si="6"/>
        <v>0</v>
      </c>
      <c r="F681" s="120" t="s">
        <v>285</v>
      </c>
      <c r="J681" s="39"/>
      <c r="L681" s="39"/>
    </row>
    <row r="682" spans="2:12" x14ac:dyDescent="0.2">
      <c r="B682" s="33" t="s">
        <v>557</v>
      </c>
      <c r="C682" s="17">
        <v>-3463141.95</v>
      </c>
      <c r="D682" s="17">
        <v>-3463141.95</v>
      </c>
      <c r="E682" s="104">
        <f t="shared" si="6"/>
        <v>0</v>
      </c>
      <c r="F682" s="120" t="s">
        <v>285</v>
      </c>
      <c r="J682" s="39"/>
      <c r="L682" s="39"/>
    </row>
    <row r="683" spans="2:12" x14ac:dyDescent="0.2">
      <c r="B683" s="33" t="s">
        <v>558</v>
      </c>
      <c r="C683" s="17">
        <v>-6371964.5700000003</v>
      </c>
      <c r="D683" s="17">
        <v>-6371964.5700000003</v>
      </c>
      <c r="E683" s="104">
        <f t="shared" si="6"/>
        <v>0</v>
      </c>
      <c r="F683" s="120" t="s">
        <v>285</v>
      </c>
      <c r="J683" s="39"/>
      <c r="L683" s="39"/>
    </row>
    <row r="684" spans="2:12" x14ac:dyDescent="0.2">
      <c r="B684" s="33" t="s">
        <v>559</v>
      </c>
      <c r="C684" s="17">
        <v>-5485950.2800000003</v>
      </c>
      <c r="D684" s="17">
        <v>-5485950.2800000003</v>
      </c>
      <c r="E684" s="104">
        <f t="shared" si="6"/>
        <v>0</v>
      </c>
      <c r="F684" s="120" t="s">
        <v>285</v>
      </c>
      <c r="J684" s="39"/>
      <c r="L684" s="39"/>
    </row>
    <row r="685" spans="2:12" x14ac:dyDescent="0.2">
      <c r="B685" s="33" t="s">
        <v>560</v>
      </c>
      <c r="C685" s="17">
        <v>-3597517.49</v>
      </c>
      <c r="D685" s="17">
        <v>-3597517.49</v>
      </c>
      <c r="E685" s="104">
        <f t="shared" si="6"/>
        <v>0</v>
      </c>
      <c r="F685" s="120" t="s">
        <v>285</v>
      </c>
      <c r="J685" s="39"/>
      <c r="L685" s="39"/>
    </row>
    <row r="686" spans="2:12" x14ac:dyDescent="0.2">
      <c r="B686" s="33" t="s">
        <v>561</v>
      </c>
      <c r="C686" s="17">
        <v>-222552.8</v>
      </c>
      <c r="D686" s="17">
        <v>-222552.8</v>
      </c>
      <c r="E686" s="104">
        <f t="shared" si="6"/>
        <v>0</v>
      </c>
      <c r="F686" s="120" t="s">
        <v>285</v>
      </c>
      <c r="J686" s="39"/>
      <c r="L686" s="39"/>
    </row>
    <row r="687" spans="2:12" x14ac:dyDescent="0.2">
      <c r="B687" s="33" t="s">
        <v>562</v>
      </c>
      <c r="C687" s="17">
        <v>1234822.69</v>
      </c>
      <c r="D687" s="17">
        <v>1234822.69</v>
      </c>
      <c r="E687" s="104">
        <f t="shared" si="6"/>
        <v>0</v>
      </c>
      <c r="F687" s="120" t="s">
        <v>285</v>
      </c>
      <c r="J687" s="39"/>
      <c r="L687" s="39"/>
    </row>
    <row r="688" spans="2:12" x14ac:dyDescent="0.2">
      <c r="B688" s="33" t="s">
        <v>563</v>
      </c>
      <c r="C688" s="17">
        <v>-809715.05</v>
      </c>
      <c r="D688" s="17">
        <v>-809715.05</v>
      </c>
      <c r="E688" s="104">
        <f t="shared" si="6"/>
        <v>0</v>
      </c>
      <c r="F688" s="120" t="s">
        <v>285</v>
      </c>
      <c r="J688" s="39"/>
      <c r="L688" s="39"/>
    </row>
    <row r="689" spans="2:12" x14ac:dyDescent="0.2">
      <c r="B689" s="33" t="s">
        <v>564</v>
      </c>
      <c r="C689" s="17">
        <v>-233027.83</v>
      </c>
      <c r="D689" s="17">
        <v>-233027.83</v>
      </c>
      <c r="E689" s="104">
        <f t="shared" si="6"/>
        <v>0</v>
      </c>
      <c r="F689" s="120" t="s">
        <v>285</v>
      </c>
      <c r="J689" s="39"/>
      <c r="L689" s="39"/>
    </row>
    <row r="690" spans="2:12" x14ac:dyDescent="0.2">
      <c r="B690" s="33" t="s">
        <v>565</v>
      </c>
      <c r="C690" s="17">
        <v>-846905.54</v>
      </c>
      <c r="D690" s="17">
        <v>-846905.54</v>
      </c>
      <c r="E690" s="104">
        <f t="shared" si="6"/>
        <v>0</v>
      </c>
      <c r="F690" s="120" t="s">
        <v>285</v>
      </c>
      <c r="J690" s="39"/>
      <c r="L690" s="39"/>
    </row>
    <row r="691" spans="2:12" x14ac:dyDescent="0.2">
      <c r="B691" s="33" t="s">
        <v>566</v>
      </c>
      <c r="C691" s="17">
        <v>58166.97</v>
      </c>
      <c r="D691" s="17">
        <v>58166.97</v>
      </c>
      <c r="E691" s="104">
        <f t="shared" ref="E691:E754" si="7">+C691-D691</f>
        <v>0</v>
      </c>
      <c r="F691" s="120" t="s">
        <v>285</v>
      </c>
      <c r="I691" s="39"/>
      <c r="L691" s="39"/>
    </row>
    <row r="692" spans="2:12" x14ac:dyDescent="0.2">
      <c r="B692" s="33" t="s">
        <v>567</v>
      </c>
      <c r="C692" s="17">
        <v>254713.39</v>
      </c>
      <c r="D692" s="17">
        <v>254713.39</v>
      </c>
      <c r="E692" s="104">
        <f t="shared" si="7"/>
        <v>0</v>
      </c>
      <c r="F692" s="120" t="s">
        <v>285</v>
      </c>
      <c r="J692" s="39"/>
      <c r="L692" s="39"/>
    </row>
    <row r="693" spans="2:12" x14ac:dyDescent="0.2">
      <c r="B693" s="33" t="s">
        <v>568</v>
      </c>
      <c r="C693" s="17">
        <v>284195.7</v>
      </c>
      <c r="D693" s="17">
        <v>284195.7</v>
      </c>
      <c r="E693" s="104">
        <f t="shared" si="7"/>
        <v>0</v>
      </c>
      <c r="F693" s="120" t="s">
        <v>285</v>
      </c>
      <c r="J693" s="39"/>
      <c r="L693" s="39"/>
    </row>
    <row r="694" spans="2:12" x14ac:dyDescent="0.2">
      <c r="B694" s="33" t="s">
        <v>569</v>
      </c>
      <c r="C694" s="17">
        <v>414354.28</v>
      </c>
      <c r="D694" s="17">
        <v>414354.28</v>
      </c>
      <c r="E694" s="104">
        <f t="shared" si="7"/>
        <v>0</v>
      </c>
      <c r="F694" s="120" t="s">
        <v>285</v>
      </c>
      <c r="J694" s="39"/>
      <c r="L694" s="39"/>
    </row>
    <row r="695" spans="2:12" x14ac:dyDescent="0.2">
      <c r="B695" s="33" t="s">
        <v>570</v>
      </c>
      <c r="C695" s="17">
        <v>213896.52</v>
      </c>
      <c r="D695" s="17">
        <v>213896.52</v>
      </c>
      <c r="E695" s="104">
        <f t="shared" si="7"/>
        <v>0</v>
      </c>
      <c r="F695" s="120" t="s">
        <v>285</v>
      </c>
      <c r="J695" s="39"/>
      <c r="L695" s="39"/>
    </row>
    <row r="696" spans="2:12" x14ac:dyDescent="0.2">
      <c r="B696" s="33" t="s">
        <v>571</v>
      </c>
      <c r="C696" s="17">
        <v>-1908472.27</v>
      </c>
      <c r="D696" s="17">
        <v>-1908472.27</v>
      </c>
      <c r="E696" s="104">
        <f t="shared" si="7"/>
        <v>0</v>
      </c>
      <c r="F696" s="120" t="s">
        <v>285</v>
      </c>
      <c r="J696" s="39"/>
      <c r="L696" s="39"/>
    </row>
    <row r="697" spans="2:12" x14ac:dyDescent="0.2">
      <c r="B697" s="33" t="s">
        <v>572</v>
      </c>
      <c r="C697" s="17">
        <v>1245494.3</v>
      </c>
      <c r="D697" s="17">
        <v>1245494.3</v>
      </c>
      <c r="E697" s="104">
        <f t="shared" si="7"/>
        <v>0</v>
      </c>
      <c r="F697" s="120" t="s">
        <v>285</v>
      </c>
      <c r="J697" s="39"/>
      <c r="L697" s="39"/>
    </row>
    <row r="698" spans="2:12" x14ac:dyDescent="0.2">
      <c r="B698" s="33" t="s">
        <v>573</v>
      </c>
      <c r="C698" s="17">
        <v>238333.69</v>
      </c>
      <c r="D698" s="17">
        <v>238333.69</v>
      </c>
      <c r="E698" s="104">
        <f t="shared" si="7"/>
        <v>0</v>
      </c>
      <c r="F698" s="120" t="s">
        <v>285</v>
      </c>
      <c r="J698" s="39"/>
      <c r="L698" s="39"/>
    </row>
    <row r="699" spans="2:12" x14ac:dyDescent="0.2">
      <c r="B699" s="33" t="s">
        <v>574</v>
      </c>
      <c r="C699" s="17">
        <v>-96184.8</v>
      </c>
      <c r="D699" s="17">
        <v>-96184.8</v>
      </c>
      <c r="E699" s="104">
        <f t="shared" si="7"/>
        <v>0</v>
      </c>
      <c r="F699" s="120" t="s">
        <v>285</v>
      </c>
      <c r="J699" s="39"/>
      <c r="L699" s="39"/>
    </row>
    <row r="700" spans="2:12" x14ac:dyDescent="0.2">
      <c r="B700" s="33" t="s">
        <v>575</v>
      </c>
      <c r="C700" s="17">
        <v>2881802.88</v>
      </c>
      <c r="D700" s="17">
        <v>2881802.88</v>
      </c>
      <c r="E700" s="104">
        <f t="shared" si="7"/>
        <v>0</v>
      </c>
      <c r="F700" s="120" t="s">
        <v>285</v>
      </c>
      <c r="J700" s="39"/>
      <c r="L700" s="39"/>
    </row>
    <row r="701" spans="2:12" x14ac:dyDescent="0.2">
      <c r="B701" s="33" t="s">
        <v>576</v>
      </c>
      <c r="C701" s="17">
        <v>721763.32</v>
      </c>
      <c r="D701" s="17">
        <v>721763.32</v>
      </c>
      <c r="E701" s="104">
        <f t="shared" si="7"/>
        <v>0</v>
      </c>
      <c r="F701" s="120" t="s">
        <v>285</v>
      </c>
      <c r="J701" s="39"/>
      <c r="L701" s="39"/>
    </row>
    <row r="702" spans="2:12" x14ac:dyDescent="0.2">
      <c r="B702" s="33" t="s">
        <v>577</v>
      </c>
      <c r="C702" s="17">
        <v>535050.61</v>
      </c>
      <c r="D702" s="17">
        <v>535050.61</v>
      </c>
      <c r="E702" s="104">
        <f t="shared" si="7"/>
        <v>0</v>
      </c>
      <c r="F702" s="120" t="s">
        <v>285</v>
      </c>
      <c r="J702" s="39"/>
      <c r="L702" s="39"/>
    </row>
    <row r="703" spans="2:12" x14ac:dyDescent="0.2">
      <c r="B703" s="33" t="s">
        <v>578</v>
      </c>
      <c r="C703" s="17">
        <v>1067891.29</v>
      </c>
      <c r="D703" s="17">
        <v>1067891.29</v>
      </c>
      <c r="E703" s="104">
        <f t="shared" si="7"/>
        <v>0</v>
      </c>
      <c r="F703" s="120" t="s">
        <v>285</v>
      </c>
      <c r="J703" s="39"/>
      <c r="L703" s="39"/>
    </row>
    <row r="704" spans="2:12" x14ac:dyDescent="0.2">
      <c r="B704" s="33" t="s">
        <v>579</v>
      </c>
      <c r="C704" s="17">
        <v>1184684.1599999999</v>
      </c>
      <c r="D704" s="17">
        <v>1184684.1599999999</v>
      </c>
      <c r="E704" s="104">
        <f t="shared" si="7"/>
        <v>0</v>
      </c>
      <c r="F704" s="120" t="s">
        <v>285</v>
      </c>
      <c r="J704" s="39"/>
      <c r="L704" s="39"/>
    </row>
    <row r="705" spans="2:12" x14ac:dyDescent="0.2">
      <c r="B705" s="33" t="s">
        <v>580</v>
      </c>
      <c r="C705" s="17">
        <v>1174312.81</v>
      </c>
      <c r="D705" s="17">
        <v>1174312.81</v>
      </c>
      <c r="E705" s="104">
        <f t="shared" si="7"/>
        <v>0</v>
      </c>
      <c r="F705" s="120" t="s">
        <v>285</v>
      </c>
      <c r="J705" s="39"/>
      <c r="L705" s="39"/>
    </row>
    <row r="706" spans="2:12" x14ac:dyDescent="0.2">
      <c r="B706" s="33" t="s">
        <v>581</v>
      </c>
      <c r="C706" s="17">
        <v>819263.39</v>
      </c>
      <c r="D706" s="17">
        <v>819263.39</v>
      </c>
      <c r="E706" s="104">
        <f t="shared" si="7"/>
        <v>0</v>
      </c>
      <c r="F706" s="120" t="s">
        <v>285</v>
      </c>
      <c r="I706" s="39"/>
      <c r="L706" s="39"/>
    </row>
    <row r="707" spans="2:12" x14ac:dyDescent="0.2">
      <c r="B707" s="33" t="s">
        <v>582</v>
      </c>
      <c r="C707" s="17">
        <v>97351.29</v>
      </c>
      <c r="D707" s="17">
        <v>97351.29</v>
      </c>
      <c r="E707" s="104">
        <f t="shared" si="7"/>
        <v>0</v>
      </c>
      <c r="F707" s="120" t="s">
        <v>285</v>
      </c>
      <c r="J707" s="39"/>
      <c r="L707" s="39"/>
    </row>
    <row r="708" spans="2:12" x14ac:dyDescent="0.2">
      <c r="B708" s="33" t="s">
        <v>583</v>
      </c>
      <c r="C708" s="17">
        <v>1619945.42</v>
      </c>
      <c r="D708" s="17">
        <v>1619945.42</v>
      </c>
      <c r="E708" s="104">
        <f t="shared" si="7"/>
        <v>0</v>
      </c>
      <c r="F708" s="120" t="s">
        <v>285</v>
      </c>
      <c r="J708" s="39"/>
      <c r="L708" s="39"/>
    </row>
    <row r="709" spans="2:12" x14ac:dyDescent="0.2">
      <c r="B709" s="33" t="s">
        <v>584</v>
      </c>
      <c r="C709" s="17">
        <v>-2272018.7200000002</v>
      </c>
      <c r="D709" s="17">
        <v>-2272018.7200000002</v>
      </c>
      <c r="E709" s="104">
        <f t="shared" si="7"/>
        <v>0</v>
      </c>
      <c r="F709" s="120" t="s">
        <v>285</v>
      </c>
      <c r="J709" s="39"/>
      <c r="L709" s="39"/>
    </row>
    <row r="710" spans="2:12" x14ac:dyDescent="0.2">
      <c r="B710" s="33" t="s">
        <v>585</v>
      </c>
      <c r="C710" s="17">
        <v>-4365720.4400000004</v>
      </c>
      <c r="D710" s="17">
        <v>-4365720.4400000004</v>
      </c>
      <c r="E710" s="104">
        <f t="shared" si="7"/>
        <v>0</v>
      </c>
      <c r="F710" s="120" t="s">
        <v>285</v>
      </c>
      <c r="J710" s="39"/>
      <c r="L710" s="39"/>
    </row>
    <row r="711" spans="2:12" x14ac:dyDescent="0.2">
      <c r="B711" s="33" t="s">
        <v>586</v>
      </c>
      <c r="C711" s="17">
        <v>687478.35</v>
      </c>
      <c r="D711" s="17">
        <v>687478.35</v>
      </c>
      <c r="E711" s="104">
        <f t="shared" si="7"/>
        <v>0</v>
      </c>
      <c r="F711" s="120" t="s">
        <v>285</v>
      </c>
      <c r="J711" s="39"/>
      <c r="L711" s="39"/>
    </row>
    <row r="712" spans="2:12" x14ac:dyDescent="0.2">
      <c r="B712" s="33" t="s">
        <v>587</v>
      </c>
      <c r="C712" s="17">
        <v>2169169.4300000002</v>
      </c>
      <c r="D712" s="17">
        <v>2169169.4300000002</v>
      </c>
      <c r="E712" s="104">
        <f t="shared" si="7"/>
        <v>0</v>
      </c>
      <c r="F712" s="120" t="s">
        <v>285</v>
      </c>
      <c r="J712" s="39"/>
      <c r="L712" s="39"/>
    </row>
    <row r="713" spans="2:12" x14ac:dyDescent="0.2">
      <c r="B713" s="33" t="s">
        <v>588</v>
      </c>
      <c r="C713" s="17">
        <v>1864746.3</v>
      </c>
      <c r="D713" s="17">
        <v>1864746.3</v>
      </c>
      <c r="E713" s="104">
        <f t="shared" si="7"/>
        <v>0</v>
      </c>
      <c r="F713" s="120" t="s">
        <v>285</v>
      </c>
      <c r="J713" s="39"/>
      <c r="L713" s="39"/>
    </row>
    <row r="714" spans="2:12" x14ac:dyDescent="0.2">
      <c r="B714" s="33" t="s">
        <v>589</v>
      </c>
      <c r="C714" s="17">
        <v>2091627.46</v>
      </c>
      <c r="D714" s="17">
        <v>2091627.46</v>
      </c>
      <c r="E714" s="104">
        <f t="shared" si="7"/>
        <v>0</v>
      </c>
      <c r="F714" s="120" t="s">
        <v>285</v>
      </c>
      <c r="I714" s="39"/>
      <c r="L714" s="39"/>
    </row>
    <row r="715" spans="2:12" x14ac:dyDescent="0.2">
      <c r="B715" s="33" t="s">
        <v>590</v>
      </c>
      <c r="C715" s="17">
        <v>525893.18999999994</v>
      </c>
      <c r="D715" s="17">
        <v>525893.18999999994</v>
      </c>
      <c r="E715" s="104">
        <f t="shared" si="7"/>
        <v>0</v>
      </c>
      <c r="F715" s="120" t="s">
        <v>285</v>
      </c>
      <c r="J715" s="39"/>
      <c r="L715" s="39"/>
    </row>
    <row r="716" spans="2:12" x14ac:dyDescent="0.2">
      <c r="B716" s="33" t="s">
        <v>591</v>
      </c>
      <c r="C716" s="17">
        <v>11.2</v>
      </c>
      <c r="D716" s="17">
        <v>11.2</v>
      </c>
      <c r="E716" s="104">
        <f t="shared" si="7"/>
        <v>0</v>
      </c>
      <c r="F716" s="120" t="s">
        <v>285</v>
      </c>
      <c r="J716" s="39"/>
      <c r="L716" s="39"/>
    </row>
    <row r="717" spans="2:12" x14ac:dyDescent="0.2">
      <c r="B717" s="33" t="s">
        <v>592</v>
      </c>
      <c r="C717" s="17">
        <v>2668271.71</v>
      </c>
      <c r="D717" s="17">
        <v>2668271.71</v>
      </c>
      <c r="E717" s="104">
        <f t="shared" si="7"/>
        <v>0</v>
      </c>
      <c r="F717" s="120" t="s">
        <v>285</v>
      </c>
      <c r="J717" s="39"/>
      <c r="L717" s="39"/>
    </row>
    <row r="718" spans="2:12" x14ac:dyDescent="0.2">
      <c r="B718" s="33" t="s">
        <v>593</v>
      </c>
      <c r="C718" s="17">
        <v>-3263921.5</v>
      </c>
      <c r="D718" s="17">
        <v>-3263921.5</v>
      </c>
      <c r="E718" s="104">
        <f t="shared" si="7"/>
        <v>0</v>
      </c>
      <c r="F718" s="120" t="s">
        <v>285</v>
      </c>
      <c r="I718" s="39"/>
      <c r="L718" s="39"/>
    </row>
    <row r="719" spans="2:12" x14ac:dyDescent="0.2">
      <c r="B719" s="33" t="s">
        <v>594</v>
      </c>
      <c r="C719" s="17">
        <v>62.74</v>
      </c>
      <c r="D719" s="17">
        <v>62.74</v>
      </c>
      <c r="E719" s="104">
        <f t="shared" si="7"/>
        <v>0</v>
      </c>
      <c r="F719" s="120" t="s">
        <v>285</v>
      </c>
      <c r="J719" s="124"/>
      <c r="L719" s="39"/>
    </row>
    <row r="720" spans="2:12" x14ac:dyDescent="0.2">
      <c r="B720" s="33" t="s">
        <v>595</v>
      </c>
      <c r="C720" s="17">
        <v>0.01</v>
      </c>
      <c r="D720" s="17">
        <v>0.01</v>
      </c>
      <c r="E720" s="104">
        <f t="shared" si="7"/>
        <v>0</v>
      </c>
      <c r="F720" s="120" t="s">
        <v>285</v>
      </c>
      <c r="J720" s="124"/>
      <c r="L720" s="39"/>
    </row>
    <row r="721" spans="2:12" x14ac:dyDescent="0.2">
      <c r="B721" s="33" t="s">
        <v>596</v>
      </c>
      <c r="C721" s="17">
        <v>-0.02</v>
      </c>
      <c r="D721" s="17">
        <v>-0.02</v>
      </c>
      <c r="E721" s="104">
        <f t="shared" si="7"/>
        <v>0</v>
      </c>
      <c r="F721" s="120" t="s">
        <v>285</v>
      </c>
      <c r="J721" s="124"/>
      <c r="L721" s="39"/>
    </row>
    <row r="722" spans="2:12" x14ac:dyDescent="0.2">
      <c r="B722" s="33" t="s">
        <v>597</v>
      </c>
      <c r="C722" s="17">
        <v>-0.01</v>
      </c>
      <c r="D722" s="17">
        <v>-0.01</v>
      </c>
      <c r="E722" s="104">
        <f t="shared" si="7"/>
        <v>0</v>
      </c>
      <c r="F722" s="120" t="s">
        <v>285</v>
      </c>
      <c r="J722" s="124"/>
      <c r="L722" s="39"/>
    </row>
    <row r="723" spans="2:12" x14ac:dyDescent="0.2">
      <c r="B723" s="33" t="s">
        <v>598</v>
      </c>
      <c r="C723" s="17">
        <v>0.02</v>
      </c>
      <c r="D723" s="17">
        <v>0.02</v>
      </c>
      <c r="E723" s="104">
        <f t="shared" si="7"/>
        <v>0</v>
      </c>
      <c r="F723" s="120" t="s">
        <v>285</v>
      </c>
      <c r="J723" s="39"/>
      <c r="L723" s="39"/>
    </row>
    <row r="724" spans="2:12" x14ac:dyDescent="0.2">
      <c r="B724" s="33" t="s">
        <v>599</v>
      </c>
      <c r="C724" s="17">
        <v>112451.27</v>
      </c>
      <c r="D724" s="17">
        <v>112451.27</v>
      </c>
      <c r="E724" s="104">
        <f t="shared" si="7"/>
        <v>0</v>
      </c>
      <c r="F724" s="120" t="s">
        <v>285</v>
      </c>
      <c r="J724" s="39"/>
      <c r="L724" s="39"/>
    </row>
    <row r="725" spans="2:12" x14ac:dyDescent="0.2">
      <c r="B725" s="33" t="s">
        <v>600</v>
      </c>
      <c r="C725" s="17">
        <v>2527542.37</v>
      </c>
      <c r="D725" s="17">
        <v>2527542.37</v>
      </c>
      <c r="E725" s="104">
        <f t="shared" si="7"/>
        <v>0</v>
      </c>
      <c r="F725" s="120" t="s">
        <v>285</v>
      </c>
      <c r="J725" s="39"/>
      <c r="L725" s="39"/>
    </row>
    <row r="726" spans="2:12" x14ac:dyDescent="0.2">
      <c r="B726" s="33" t="s">
        <v>601</v>
      </c>
      <c r="C726" s="17">
        <v>4594329.33</v>
      </c>
      <c r="D726" s="17">
        <v>4594329.33</v>
      </c>
      <c r="E726" s="104">
        <f t="shared" si="7"/>
        <v>0</v>
      </c>
      <c r="F726" s="120" t="s">
        <v>285</v>
      </c>
      <c r="J726" s="39"/>
      <c r="L726" s="39"/>
    </row>
    <row r="727" spans="2:12" x14ac:dyDescent="0.2">
      <c r="B727" s="33" t="s">
        <v>602</v>
      </c>
      <c r="C727" s="17">
        <v>646394.81999999995</v>
      </c>
      <c r="D727" s="17">
        <v>646394.81999999995</v>
      </c>
      <c r="E727" s="104">
        <f t="shared" si="7"/>
        <v>0</v>
      </c>
      <c r="F727" s="120" t="s">
        <v>285</v>
      </c>
      <c r="J727" s="39"/>
      <c r="L727" s="39"/>
    </row>
    <row r="728" spans="2:12" x14ac:dyDescent="0.2">
      <c r="B728" s="33" t="s">
        <v>603</v>
      </c>
      <c r="C728" s="17">
        <v>2312019.54</v>
      </c>
      <c r="D728" s="17">
        <v>2312019.54</v>
      </c>
      <c r="E728" s="104">
        <f t="shared" si="7"/>
        <v>0</v>
      </c>
      <c r="F728" s="120" t="s">
        <v>285</v>
      </c>
      <c r="J728" s="39"/>
      <c r="L728" s="39"/>
    </row>
    <row r="729" spans="2:12" x14ac:dyDescent="0.2">
      <c r="B729" s="33" t="s">
        <v>604</v>
      </c>
      <c r="C729" s="17">
        <v>405566.53</v>
      </c>
      <c r="D729" s="17">
        <v>405566.53</v>
      </c>
      <c r="E729" s="104">
        <f t="shared" si="7"/>
        <v>0</v>
      </c>
      <c r="F729" s="120" t="s">
        <v>285</v>
      </c>
      <c r="J729" s="39"/>
      <c r="L729" s="39"/>
    </row>
    <row r="730" spans="2:12" x14ac:dyDescent="0.2">
      <c r="B730" s="33" t="s">
        <v>605</v>
      </c>
      <c r="C730" s="17">
        <v>2502368.7200000002</v>
      </c>
      <c r="D730" s="17">
        <v>2502368.7200000002</v>
      </c>
      <c r="E730" s="104">
        <f t="shared" si="7"/>
        <v>0</v>
      </c>
      <c r="F730" s="120" t="s">
        <v>285</v>
      </c>
      <c r="J730" s="39"/>
      <c r="L730" s="39"/>
    </row>
    <row r="731" spans="2:12" x14ac:dyDescent="0.2">
      <c r="B731" s="33" t="s">
        <v>606</v>
      </c>
      <c r="C731" s="17">
        <v>1033122.33</v>
      </c>
      <c r="D731" s="17">
        <v>1033122.33</v>
      </c>
      <c r="E731" s="104">
        <f t="shared" si="7"/>
        <v>0</v>
      </c>
      <c r="F731" s="120" t="s">
        <v>285</v>
      </c>
      <c r="I731" s="39"/>
      <c r="L731" s="39"/>
    </row>
    <row r="732" spans="2:12" x14ac:dyDescent="0.2">
      <c r="B732" s="33" t="s">
        <v>607</v>
      </c>
      <c r="C732" s="17">
        <v>378757.49</v>
      </c>
      <c r="D732" s="17">
        <v>378757.49</v>
      </c>
      <c r="E732" s="104">
        <f t="shared" si="7"/>
        <v>0</v>
      </c>
      <c r="F732" s="120" t="s">
        <v>285</v>
      </c>
      <c r="I732" s="39"/>
      <c r="L732" s="39"/>
    </row>
    <row r="733" spans="2:12" x14ac:dyDescent="0.2">
      <c r="B733" s="33" t="s">
        <v>608</v>
      </c>
      <c r="C733" s="17">
        <v>365.01</v>
      </c>
      <c r="D733" s="17">
        <v>365.01</v>
      </c>
      <c r="E733" s="104">
        <f t="shared" si="7"/>
        <v>0</v>
      </c>
      <c r="F733" s="120" t="s">
        <v>285</v>
      </c>
      <c r="J733" s="39"/>
      <c r="L733" s="39"/>
    </row>
    <row r="734" spans="2:12" x14ac:dyDescent="0.2">
      <c r="B734" s="33" t="s">
        <v>609</v>
      </c>
      <c r="C734" s="17">
        <v>225252.2</v>
      </c>
      <c r="D734" s="17">
        <v>225252.2</v>
      </c>
      <c r="E734" s="104">
        <f t="shared" si="7"/>
        <v>0</v>
      </c>
      <c r="F734" s="120" t="s">
        <v>285</v>
      </c>
      <c r="J734" s="39"/>
      <c r="L734" s="39"/>
    </row>
    <row r="735" spans="2:12" x14ac:dyDescent="0.2">
      <c r="B735" s="33" t="s">
        <v>610</v>
      </c>
      <c r="C735" s="17">
        <v>395017.77</v>
      </c>
      <c r="D735" s="17">
        <v>395017.77</v>
      </c>
      <c r="E735" s="104">
        <f t="shared" si="7"/>
        <v>0</v>
      </c>
      <c r="F735" s="120" t="s">
        <v>285</v>
      </c>
      <c r="J735" s="39"/>
      <c r="L735" s="39"/>
    </row>
    <row r="736" spans="2:12" x14ac:dyDescent="0.2">
      <c r="B736" s="33" t="s">
        <v>611</v>
      </c>
      <c r="C736" s="17">
        <v>240535.31</v>
      </c>
      <c r="D736" s="17">
        <v>240535.31</v>
      </c>
      <c r="E736" s="104">
        <f t="shared" si="7"/>
        <v>0</v>
      </c>
      <c r="F736" s="120" t="s">
        <v>285</v>
      </c>
      <c r="J736" s="39"/>
      <c r="L736" s="39"/>
    </row>
    <row r="737" spans="2:12" x14ac:dyDescent="0.2">
      <c r="B737" s="33" t="s">
        <v>612</v>
      </c>
      <c r="C737" s="17">
        <v>28753.55</v>
      </c>
      <c r="D737" s="17">
        <v>28753.55</v>
      </c>
      <c r="E737" s="104">
        <f t="shared" si="7"/>
        <v>0</v>
      </c>
      <c r="F737" s="120" t="s">
        <v>285</v>
      </c>
      <c r="J737" s="39"/>
      <c r="L737" s="39"/>
    </row>
    <row r="738" spans="2:12" x14ac:dyDescent="0.2">
      <c r="B738" s="33" t="s">
        <v>613</v>
      </c>
      <c r="C738" s="17">
        <v>59190.92</v>
      </c>
      <c r="D738" s="17">
        <v>59190.92</v>
      </c>
      <c r="E738" s="104">
        <f t="shared" si="7"/>
        <v>0</v>
      </c>
      <c r="F738" s="120" t="s">
        <v>285</v>
      </c>
      <c r="J738" s="39"/>
      <c r="L738" s="39"/>
    </row>
    <row r="739" spans="2:12" x14ac:dyDescent="0.2">
      <c r="B739" s="33" t="s">
        <v>614</v>
      </c>
      <c r="C739" s="17">
        <v>319135.11</v>
      </c>
      <c r="D739" s="17">
        <v>319135.11</v>
      </c>
      <c r="E739" s="104">
        <f t="shared" si="7"/>
        <v>0</v>
      </c>
      <c r="F739" s="120" t="s">
        <v>285</v>
      </c>
      <c r="J739" s="39"/>
      <c r="L739" s="39"/>
    </row>
    <row r="740" spans="2:12" x14ac:dyDescent="0.2">
      <c r="B740" s="33" t="s">
        <v>615</v>
      </c>
      <c r="C740" s="17">
        <v>180220.7</v>
      </c>
      <c r="D740" s="17">
        <v>180220.7</v>
      </c>
      <c r="E740" s="104">
        <f t="shared" si="7"/>
        <v>0</v>
      </c>
      <c r="F740" s="120" t="s">
        <v>285</v>
      </c>
      <c r="J740" s="39"/>
      <c r="L740" s="39"/>
    </row>
    <row r="741" spans="2:12" x14ac:dyDescent="0.2">
      <c r="B741" s="33" t="s">
        <v>616</v>
      </c>
      <c r="C741" s="17">
        <v>57063.68</v>
      </c>
      <c r="D741" s="17">
        <v>57063.68</v>
      </c>
      <c r="E741" s="104">
        <f t="shared" si="7"/>
        <v>0</v>
      </c>
      <c r="F741" s="120" t="s">
        <v>285</v>
      </c>
      <c r="J741" s="39"/>
      <c r="L741" s="39"/>
    </row>
    <row r="742" spans="2:12" x14ac:dyDescent="0.2">
      <c r="B742" s="33" t="s">
        <v>617</v>
      </c>
      <c r="C742" s="17">
        <v>7776.04</v>
      </c>
      <c r="D742" s="17">
        <v>7776.04</v>
      </c>
      <c r="E742" s="104">
        <f t="shared" si="7"/>
        <v>0</v>
      </c>
      <c r="F742" s="120" t="s">
        <v>285</v>
      </c>
      <c r="G742" s="125">
        <v>35923043.490000002</v>
      </c>
      <c r="J742" s="39"/>
      <c r="L742" s="39"/>
    </row>
    <row r="743" spans="2:12" x14ac:dyDescent="0.2">
      <c r="B743" s="33" t="s">
        <v>618</v>
      </c>
      <c r="C743" s="17">
        <v>800000</v>
      </c>
      <c r="D743" s="17">
        <v>800000</v>
      </c>
      <c r="E743" s="104">
        <f t="shared" si="7"/>
        <v>0</v>
      </c>
      <c r="F743" s="120" t="s">
        <v>285</v>
      </c>
      <c r="G743" s="125"/>
      <c r="J743" s="39"/>
      <c r="L743" s="39"/>
    </row>
    <row r="744" spans="2:12" x14ac:dyDescent="0.2">
      <c r="B744" s="33" t="s">
        <v>619</v>
      </c>
      <c r="C744" s="17">
        <v>1340.56</v>
      </c>
      <c r="D744" s="17">
        <v>1340.56</v>
      </c>
      <c r="E744" s="104">
        <f t="shared" si="7"/>
        <v>0</v>
      </c>
      <c r="F744" s="120" t="s">
        <v>285</v>
      </c>
      <c r="G744" s="125"/>
      <c r="J744" s="39"/>
      <c r="L744" s="39"/>
    </row>
    <row r="745" spans="2:12" x14ac:dyDescent="0.2">
      <c r="B745" s="33" t="s">
        <v>620</v>
      </c>
      <c r="C745" s="17">
        <v>35112.93</v>
      </c>
      <c r="D745" s="17">
        <v>35112.93</v>
      </c>
      <c r="E745" s="104">
        <f t="shared" si="7"/>
        <v>0</v>
      </c>
      <c r="F745" s="120" t="s">
        <v>285</v>
      </c>
      <c r="G745" s="125"/>
      <c r="J745" s="39"/>
      <c r="L745" s="39"/>
    </row>
    <row r="746" spans="2:12" x14ac:dyDescent="0.2">
      <c r="B746" s="33" t="s">
        <v>621</v>
      </c>
      <c r="C746" s="17">
        <v>313818.99</v>
      </c>
      <c r="D746" s="17">
        <v>313818.99</v>
      </c>
      <c r="E746" s="104">
        <f t="shared" si="7"/>
        <v>0</v>
      </c>
      <c r="F746" s="120" t="s">
        <v>285</v>
      </c>
      <c r="G746" s="125"/>
      <c r="J746" s="39"/>
      <c r="L746" s="39"/>
    </row>
    <row r="747" spans="2:12" x14ac:dyDescent="0.2">
      <c r="B747" s="33" t="s">
        <v>622</v>
      </c>
      <c r="C747" s="17">
        <v>414148.22</v>
      </c>
      <c r="D747" s="17">
        <v>414148.22</v>
      </c>
      <c r="E747" s="104">
        <f t="shared" si="7"/>
        <v>0</v>
      </c>
      <c r="F747" s="120" t="s">
        <v>285</v>
      </c>
      <c r="G747" s="125"/>
      <c r="J747" s="39"/>
      <c r="L747" s="39"/>
    </row>
    <row r="748" spans="2:12" x14ac:dyDescent="0.2">
      <c r="B748" s="33" t="s">
        <v>623</v>
      </c>
      <c r="C748" s="17">
        <v>245161.86</v>
      </c>
      <c r="D748" s="17">
        <v>245161.86</v>
      </c>
      <c r="E748" s="104">
        <f t="shared" si="7"/>
        <v>0</v>
      </c>
      <c r="F748" s="120" t="s">
        <v>285</v>
      </c>
      <c r="G748" s="125"/>
      <c r="I748" s="39"/>
      <c r="L748" s="39"/>
    </row>
    <row r="749" spans="2:12" x14ac:dyDescent="0.2">
      <c r="B749" s="33" t="s">
        <v>624</v>
      </c>
      <c r="C749" s="17">
        <v>180119.82</v>
      </c>
      <c r="D749" s="17">
        <v>180119.82</v>
      </c>
      <c r="E749" s="104">
        <f t="shared" si="7"/>
        <v>0</v>
      </c>
      <c r="F749" s="120" t="s">
        <v>285</v>
      </c>
      <c r="G749" s="125"/>
      <c r="J749" s="39"/>
      <c r="L749" s="39"/>
    </row>
    <row r="750" spans="2:12" x14ac:dyDescent="0.2">
      <c r="B750" s="33" t="s">
        <v>625</v>
      </c>
      <c r="C750" s="17">
        <v>621.35</v>
      </c>
      <c r="D750" s="17">
        <v>621.35</v>
      </c>
      <c r="E750" s="104">
        <f t="shared" si="7"/>
        <v>0</v>
      </c>
      <c r="F750" s="120" t="s">
        <v>285</v>
      </c>
      <c r="G750" s="125"/>
      <c r="J750" s="39"/>
      <c r="L750" s="39"/>
    </row>
    <row r="751" spans="2:12" x14ac:dyDescent="0.2">
      <c r="B751" s="33" t="s">
        <v>626</v>
      </c>
      <c r="C751" s="17">
        <v>11534943.560000001</v>
      </c>
      <c r="D751" s="17">
        <v>11534943.560000001</v>
      </c>
      <c r="E751" s="104">
        <f t="shared" si="7"/>
        <v>0</v>
      </c>
      <c r="F751" s="120" t="s">
        <v>285</v>
      </c>
      <c r="G751" s="125"/>
      <c r="I751" s="39"/>
      <c r="L751" s="39"/>
    </row>
    <row r="752" spans="2:12" x14ac:dyDescent="0.2">
      <c r="B752" s="33" t="s">
        <v>627</v>
      </c>
      <c r="C752" s="17">
        <v>227439.09</v>
      </c>
      <c r="D752" s="17">
        <v>227439.09</v>
      </c>
      <c r="E752" s="104">
        <f t="shared" si="7"/>
        <v>0</v>
      </c>
      <c r="F752" s="120" t="s">
        <v>285</v>
      </c>
      <c r="G752" s="125"/>
      <c r="J752" s="39"/>
      <c r="L752" s="39"/>
    </row>
    <row r="753" spans="2:12" x14ac:dyDescent="0.2">
      <c r="B753" s="33" t="s">
        <v>628</v>
      </c>
      <c r="C753" s="17">
        <v>50877.05</v>
      </c>
      <c r="D753" s="17">
        <v>50877.05</v>
      </c>
      <c r="E753" s="104">
        <f t="shared" si="7"/>
        <v>0</v>
      </c>
      <c r="F753" s="120" t="s">
        <v>285</v>
      </c>
      <c r="G753" s="125"/>
      <c r="I753" s="39"/>
      <c r="L753" s="39"/>
    </row>
    <row r="754" spans="2:12" x14ac:dyDescent="0.2">
      <c r="B754" s="33" t="s">
        <v>629</v>
      </c>
      <c r="C754" s="17">
        <v>617777.69999999995</v>
      </c>
      <c r="D754" s="17">
        <v>617777.69999999995</v>
      </c>
      <c r="E754" s="104">
        <f t="shared" si="7"/>
        <v>0</v>
      </c>
      <c r="F754" s="120" t="s">
        <v>285</v>
      </c>
      <c r="G754" s="125"/>
      <c r="J754" s="39"/>
      <c r="L754" s="39"/>
    </row>
    <row r="755" spans="2:12" x14ac:dyDescent="0.2">
      <c r="B755" s="33" t="s">
        <v>630</v>
      </c>
      <c r="C755" s="17">
        <v>-800000</v>
      </c>
      <c r="D755" s="17">
        <v>-800000</v>
      </c>
      <c r="E755" s="104">
        <f t="shared" ref="E755:E758" si="8">+C755-D755</f>
        <v>0</v>
      </c>
      <c r="F755" s="120" t="s">
        <v>285</v>
      </c>
      <c r="G755" s="125"/>
      <c r="I755" s="39"/>
      <c r="L755" s="39"/>
    </row>
    <row r="756" spans="2:12" x14ac:dyDescent="0.2">
      <c r="B756" s="33" t="s">
        <v>631</v>
      </c>
      <c r="C756" s="17">
        <v>10598.34</v>
      </c>
      <c r="D756" s="17">
        <v>10598.34</v>
      </c>
      <c r="E756" s="104">
        <f t="shared" si="8"/>
        <v>0</v>
      </c>
      <c r="F756" s="120" t="s">
        <v>285</v>
      </c>
      <c r="G756" s="125"/>
      <c r="I756" s="39"/>
      <c r="L756" s="39"/>
    </row>
    <row r="757" spans="2:12" x14ac:dyDescent="0.2">
      <c r="B757" s="33" t="s">
        <v>632</v>
      </c>
      <c r="C757" s="17">
        <v>1678.98</v>
      </c>
      <c r="D757" s="17">
        <v>1678.98</v>
      </c>
      <c r="E757" s="104">
        <f t="shared" si="8"/>
        <v>0</v>
      </c>
      <c r="F757" s="120" t="s">
        <v>285</v>
      </c>
      <c r="G757" s="125"/>
      <c r="I757" s="39"/>
      <c r="L757" s="39"/>
    </row>
    <row r="758" spans="2:12" x14ac:dyDescent="0.2">
      <c r="B758" s="33" t="s">
        <v>633</v>
      </c>
      <c r="C758" s="17">
        <v>20099799.629999999</v>
      </c>
      <c r="D758" s="17">
        <v>20099799.629999999</v>
      </c>
      <c r="E758" s="104">
        <f t="shared" si="8"/>
        <v>0</v>
      </c>
      <c r="F758" s="120" t="s">
        <v>285</v>
      </c>
      <c r="J758" s="39"/>
      <c r="L758" s="39"/>
    </row>
    <row r="759" spans="2:12" x14ac:dyDescent="0.2">
      <c r="B759" s="34"/>
      <c r="C759" s="17"/>
      <c r="D759" s="17"/>
      <c r="E759" s="17"/>
      <c r="F759" s="120"/>
      <c r="L759" s="39"/>
    </row>
    <row r="760" spans="2:12" x14ac:dyDescent="0.2">
      <c r="C760" s="26">
        <f>SUM(C625:C759)</f>
        <v>188908508.86000004</v>
      </c>
      <c r="D760" s="26">
        <f>SUM(D625:D759)</f>
        <v>189217810.88000003</v>
      </c>
      <c r="E760" s="26">
        <f>SUM(E625:E759)</f>
        <v>-309302.02000000328</v>
      </c>
      <c r="F760" s="126"/>
    </row>
    <row r="761" spans="2:12" x14ac:dyDescent="0.2">
      <c r="C761" s="28"/>
      <c r="D761" s="28"/>
      <c r="E761" s="28"/>
      <c r="F761" s="127"/>
    </row>
    <row r="762" spans="2:12" x14ac:dyDescent="0.2">
      <c r="C762" s="28"/>
      <c r="D762" s="28"/>
      <c r="E762" s="28"/>
      <c r="F762" s="127"/>
    </row>
    <row r="763" spans="2:12" x14ac:dyDescent="0.2">
      <c r="C763" s="28"/>
      <c r="D763" s="28"/>
      <c r="E763" s="28"/>
      <c r="F763" s="127"/>
    </row>
    <row r="764" spans="2:12" x14ac:dyDescent="0.2">
      <c r="B764" s="108" t="s">
        <v>634</v>
      </c>
      <c r="C764" s="128"/>
      <c r="D764" s="128"/>
    </row>
    <row r="766" spans="2:12" x14ac:dyDescent="0.2">
      <c r="B766" s="82" t="s">
        <v>635</v>
      </c>
      <c r="C766" s="76" t="s">
        <v>159</v>
      </c>
      <c r="D766" s="11" t="s">
        <v>160</v>
      </c>
      <c r="E766" s="11" t="s">
        <v>161</v>
      </c>
    </row>
    <row r="767" spans="2:12" x14ac:dyDescent="0.2">
      <c r="B767" s="12" t="s">
        <v>636</v>
      </c>
      <c r="C767" s="129"/>
      <c r="D767" s="129"/>
      <c r="E767" s="129"/>
    </row>
    <row r="768" spans="2:12" x14ac:dyDescent="0.2">
      <c r="B768" s="33" t="s">
        <v>12</v>
      </c>
      <c r="C768" s="129">
        <v>0</v>
      </c>
      <c r="D768" s="17">
        <v>2500</v>
      </c>
      <c r="E768" s="17">
        <f t="shared" ref="E768:E777" si="9">+D768-C768</f>
        <v>2500</v>
      </c>
      <c r="K768" s="39"/>
    </row>
    <row r="769" spans="2:11" x14ac:dyDescent="0.2">
      <c r="B769" s="33" t="s">
        <v>14</v>
      </c>
      <c r="C769" s="129">
        <v>0</v>
      </c>
      <c r="D769" s="17">
        <v>1250</v>
      </c>
      <c r="E769" s="17">
        <f t="shared" si="9"/>
        <v>1250</v>
      </c>
      <c r="K769" s="39"/>
    </row>
    <row r="770" spans="2:11" x14ac:dyDescent="0.2">
      <c r="B770" s="33" t="s">
        <v>15</v>
      </c>
      <c r="C770" s="129">
        <v>0</v>
      </c>
      <c r="D770" s="17">
        <v>3000</v>
      </c>
      <c r="E770" s="17">
        <f t="shared" si="9"/>
        <v>3000</v>
      </c>
      <c r="K770" s="39"/>
    </row>
    <row r="771" spans="2:11" x14ac:dyDescent="0.2">
      <c r="B771" s="33" t="s">
        <v>16</v>
      </c>
      <c r="C771" s="129">
        <v>0</v>
      </c>
      <c r="D771" s="17">
        <v>4000</v>
      </c>
      <c r="E771" s="17">
        <f t="shared" si="9"/>
        <v>4000</v>
      </c>
      <c r="K771" s="39"/>
    </row>
    <row r="772" spans="2:11" x14ac:dyDescent="0.2">
      <c r="B772" s="33" t="s">
        <v>17</v>
      </c>
      <c r="C772" s="129">
        <v>0</v>
      </c>
      <c r="D772" s="17">
        <v>3000</v>
      </c>
      <c r="E772" s="17">
        <f t="shared" si="9"/>
        <v>3000</v>
      </c>
      <c r="K772" s="39"/>
    </row>
    <row r="773" spans="2:11" x14ac:dyDescent="0.2">
      <c r="B773" s="33" t="s">
        <v>18</v>
      </c>
      <c r="C773" s="129">
        <v>0</v>
      </c>
      <c r="D773" s="17">
        <v>3000</v>
      </c>
      <c r="E773" s="17">
        <f t="shared" si="9"/>
        <v>3000</v>
      </c>
      <c r="K773" s="39"/>
    </row>
    <row r="774" spans="2:11" x14ac:dyDescent="0.2">
      <c r="B774" s="33" t="s">
        <v>19</v>
      </c>
      <c r="C774" s="129">
        <v>0</v>
      </c>
      <c r="D774" s="17">
        <v>5000</v>
      </c>
      <c r="E774" s="17">
        <f t="shared" si="9"/>
        <v>5000</v>
      </c>
      <c r="K774" s="39"/>
    </row>
    <row r="775" spans="2:11" ht="25.5" x14ac:dyDescent="0.2">
      <c r="B775" s="33" t="s">
        <v>20</v>
      </c>
      <c r="C775" s="129">
        <v>0</v>
      </c>
      <c r="D775" s="17">
        <v>2500</v>
      </c>
      <c r="E775" s="17">
        <f t="shared" si="9"/>
        <v>2500</v>
      </c>
      <c r="K775" s="39"/>
    </row>
    <row r="776" spans="2:11" ht="25.5" x14ac:dyDescent="0.2">
      <c r="B776" s="33" t="s">
        <v>21</v>
      </c>
      <c r="C776" s="129">
        <v>0</v>
      </c>
      <c r="D776" s="17">
        <v>4000</v>
      </c>
      <c r="E776" s="17">
        <f t="shared" si="9"/>
        <v>4000</v>
      </c>
      <c r="K776" s="39"/>
    </row>
    <row r="777" spans="2:11" x14ac:dyDescent="0.2">
      <c r="B777" s="33" t="s">
        <v>22</v>
      </c>
      <c r="C777" s="129">
        <v>0</v>
      </c>
      <c r="D777" s="17">
        <v>15000</v>
      </c>
      <c r="E777" s="17">
        <f t="shared" si="9"/>
        <v>15000</v>
      </c>
      <c r="K777" s="39"/>
    </row>
    <row r="778" spans="2:11" x14ac:dyDescent="0.2">
      <c r="B778" s="33" t="s">
        <v>24</v>
      </c>
      <c r="C778" s="17">
        <v>1835845.1</v>
      </c>
      <c r="D778" s="17">
        <v>13649124.039999999</v>
      </c>
      <c r="E778" s="17">
        <f>+D778-C778</f>
        <v>11813278.939999999</v>
      </c>
      <c r="K778" s="39"/>
    </row>
    <row r="779" spans="2:11" x14ac:dyDescent="0.2">
      <c r="B779" s="33" t="s">
        <v>26</v>
      </c>
      <c r="C779" s="17">
        <v>2014294.12</v>
      </c>
      <c r="D779" s="17">
        <v>2070309.42</v>
      </c>
      <c r="E779" s="17">
        <f t="shared" ref="E779:E842" si="10">+D779-C779</f>
        <v>56015.299999999814</v>
      </c>
      <c r="K779" s="39"/>
    </row>
    <row r="780" spans="2:11" x14ac:dyDescent="0.2">
      <c r="B780" s="33" t="s">
        <v>27</v>
      </c>
      <c r="C780" s="17">
        <v>36856.33</v>
      </c>
      <c r="D780" s="17">
        <v>31602.2</v>
      </c>
      <c r="E780" s="17">
        <f t="shared" si="10"/>
        <v>-5254.130000000001</v>
      </c>
      <c r="K780" s="39"/>
    </row>
    <row r="781" spans="2:11" x14ac:dyDescent="0.2">
      <c r="B781" s="33" t="s">
        <v>28</v>
      </c>
      <c r="C781" s="17">
        <v>3065024.63</v>
      </c>
      <c r="D781" s="17">
        <v>3995430.82</v>
      </c>
      <c r="E781" s="17">
        <f t="shared" si="10"/>
        <v>930406.19</v>
      </c>
      <c r="K781" s="39"/>
    </row>
    <row r="782" spans="2:11" x14ac:dyDescent="0.2">
      <c r="B782" s="33" t="s">
        <v>29</v>
      </c>
      <c r="C782" s="17">
        <v>52426.89</v>
      </c>
      <c r="D782" s="17">
        <v>1497009.04</v>
      </c>
      <c r="E782" s="17">
        <f t="shared" si="10"/>
        <v>1444582.1500000001</v>
      </c>
      <c r="K782" s="39"/>
    </row>
    <row r="783" spans="2:11" x14ac:dyDescent="0.2">
      <c r="B783" s="33" t="s">
        <v>30</v>
      </c>
      <c r="C783" s="17">
        <v>241287.6</v>
      </c>
      <c r="D783" s="17">
        <v>247997.53</v>
      </c>
      <c r="E783" s="17">
        <f t="shared" si="10"/>
        <v>6709.929999999993</v>
      </c>
      <c r="K783" s="39"/>
    </row>
    <row r="784" spans="2:11" x14ac:dyDescent="0.2">
      <c r="B784" s="33" t="s">
        <v>31</v>
      </c>
      <c r="C784" s="17">
        <v>64035.83</v>
      </c>
      <c r="D784" s="17">
        <v>64160.08</v>
      </c>
      <c r="E784" s="17">
        <f t="shared" si="10"/>
        <v>124.25</v>
      </c>
      <c r="K784" s="39"/>
    </row>
    <row r="785" spans="2:11" x14ac:dyDescent="0.2">
      <c r="B785" s="33" t="s">
        <v>32</v>
      </c>
      <c r="C785" s="129">
        <v>749485.91</v>
      </c>
      <c r="D785" s="17">
        <v>2475553.6800000002</v>
      </c>
      <c r="E785" s="17">
        <f t="shared" si="10"/>
        <v>1726067.77</v>
      </c>
      <c r="K785" s="39"/>
    </row>
    <row r="786" spans="2:11" x14ac:dyDescent="0.2">
      <c r="B786" s="33" t="s">
        <v>33</v>
      </c>
      <c r="C786" s="129">
        <v>1734766.19</v>
      </c>
      <c r="D786" s="17">
        <v>274474.59999999998</v>
      </c>
      <c r="E786" s="17">
        <f t="shared" si="10"/>
        <v>-1460291.5899999999</v>
      </c>
      <c r="K786" s="39"/>
    </row>
    <row r="787" spans="2:11" x14ac:dyDescent="0.2">
      <c r="B787" s="20" t="s">
        <v>34</v>
      </c>
      <c r="C787" s="129">
        <v>59828235.18</v>
      </c>
      <c r="D787" s="17">
        <v>60082849.280000001</v>
      </c>
      <c r="E787" s="17">
        <f t="shared" si="10"/>
        <v>254614.10000000149</v>
      </c>
      <c r="K787" s="39"/>
    </row>
    <row r="788" spans="2:11" x14ac:dyDescent="0.2">
      <c r="B788" s="20" t="s">
        <v>35</v>
      </c>
      <c r="C788" s="129">
        <v>45776329.869999997</v>
      </c>
      <c r="D788" s="17">
        <v>45606069.030000001</v>
      </c>
      <c r="E788" s="17">
        <f t="shared" si="10"/>
        <v>-170260.83999999613</v>
      </c>
      <c r="K788" s="39"/>
    </row>
    <row r="789" spans="2:11" x14ac:dyDescent="0.2">
      <c r="B789" s="33" t="s">
        <v>36</v>
      </c>
      <c r="C789" s="17">
        <v>9130488.5299999993</v>
      </c>
      <c r="D789" s="17">
        <v>6142309.5099999998</v>
      </c>
      <c r="E789" s="17">
        <f t="shared" si="10"/>
        <v>-2988179.0199999996</v>
      </c>
      <c r="K789" s="39"/>
    </row>
    <row r="790" spans="2:11" x14ac:dyDescent="0.2">
      <c r="B790" s="33" t="s">
        <v>37</v>
      </c>
      <c r="C790" s="17">
        <v>10242555.17</v>
      </c>
      <c r="D790" s="17">
        <v>54246659.810000002</v>
      </c>
      <c r="E790" s="17">
        <f t="shared" si="10"/>
        <v>44004104.640000001</v>
      </c>
      <c r="K790" s="39"/>
    </row>
    <row r="791" spans="2:11" x14ac:dyDescent="0.2">
      <c r="B791" s="33" t="s">
        <v>38</v>
      </c>
      <c r="C791" s="17">
        <v>975211.11</v>
      </c>
      <c r="D791" s="17">
        <v>2071065.52</v>
      </c>
      <c r="E791" s="17">
        <f t="shared" si="10"/>
        <v>1095854.4100000001</v>
      </c>
      <c r="K791" s="39"/>
    </row>
    <row r="792" spans="2:11" x14ac:dyDescent="0.2">
      <c r="B792" s="33" t="s">
        <v>39</v>
      </c>
      <c r="C792" s="17">
        <v>27401.97</v>
      </c>
      <c r="D792" s="17">
        <v>27881.63</v>
      </c>
      <c r="E792" s="17">
        <f t="shared" si="10"/>
        <v>479.65999999999985</v>
      </c>
      <c r="K792" s="39"/>
    </row>
    <row r="793" spans="2:11" x14ac:dyDescent="0.2">
      <c r="B793" s="33" t="s">
        <v>40</v>
      </c>
      <c r="C793" s="17">
        <v>1621522.27</v>
      </c>
      <c r="D793" s="17">
        <v>1649905.94</v>
      </c>
      <c r="E793" s="17">
        <f t="shared" si="10"/>
        <v>28383.669999999925</v>
      </c>
      <c r="K793" s="39"/>
    </row>
    <row r="794" spans="2:11" x14ac:dyDescent="0.2">
      <c r="B794" s="33" t="s">
        <v>41</v>
      </c>
      <c r="C794" s="17">
        <v>107003.88</v>
      </c>
      <c r="D794" s="17">
        <v>635626.13</v>
      </c>
      <c r="E794" s="17">
        <f t="shared" si="10"/>
        <v>528622.25</v>
      </c>
      <c r="K794" s="39"/>
    </row>
    <row r="795" spans="2:11" x14ac:dyDescent="0.2">
      <c r="B795" s="33" t="s">
        <v>42</v>
      </c>
      <c r="C795" s="17">
        <v>1204471.03</v>
      </c>
      <c r="D795" s="17">
        <v>1550620.93</v>
      </c>
      <c r="E795" s="17">
        <f t="shared" si="10"/>
        <v>346149.89999999991</v>
      </c>
      <c r="K795" s="39"/>
    </row>
    <row r="796" spans="2:11" x14ac:dyDescent="0.2">
      <c r="B796" s="33" t="s">
        <v>43</v>
      </c>
      <c r="C796" s="17">
        <v>86692.79</v>
      </c>
      <c r="D796" s="17">
        <v>86741.01</v>
      </c>
      <c r="E796" s="17">
        <f t="shared" si="10"/>
        <v>48.220000000001164</v>
      </c>
      <c r="K796" s="39"/>
    </row>
    <row r="797" spans="2:11" x14ac:dyDescent="0.2">
      <c r="B797" s="33" t="s">
        <v>44</v>
      </c>
      <c r="C797" s="17">
        <v>1384.56</v>
      </c>
      <c r="D797" s="17">
        <v>1384.56</v>
      </c>
      <c r="E797" s="17">
        <f t="shared" si="10"/>
        <v>0</v>
      </c>
      <c r="K797" s="39"/>
    </row>
    <row r="798" spans="2:11" x14ac:dyDescent="0.2">
      <c r="B798" s="33" t="s">
        <v>45</v>
      </c>
      <c r="C798" s="17">
        <v>5125588.75</v>
      </c>
      <c r="D798" s="17">
        <v>5268125.71</v>
      </c>
      <c r="E798" s="17">
        <f t="shared" si="10"/>
        <v>142536.95999999996</v>
      </c>
      <c r="K798" s="39"/>
    </row>
    <row r="799" spans="2:11" x14ac:dyDescent="0.2">
      <c r="B799" s="33" t="s">
        <v>46</v>
      </c>
      <c r="C799" s="17">
        <v>9342856.6300000008</v>
      </c>
      <c r="D799" s="17">
        <v>9602671.1099999994</v>
      </c>
      <c r="E799" s="17">
        <f t="shared" si="10"/>
        <v>259814.47999999858</v>
      </c>
      <c r="K799" s="39"/>
    </row>
    <row r="800" spans="2:11" x14ac:dyDescent="0.2">
      <c r="B800" s="33" t="s">
        <v>47</v>
      </c>
      <c r="C800" s="17">
        <v>1084893.5</v>
      </c>
      <c r="D800" s="17">
        <v>1115063.19</v>
      </c>
      <c r="E800" s="17">
        <f t="shared" si="10"/>
        <v>30169.689999999944</v>
      </c>
      <c r="K800" s="39"/>
    </row>
    <row r="801" spans="2:11" x14ac:dyDescent="0.2">
      <c r="B801" s="33" t="s">
        <v>48</v>
      </c>
      <c r="C801" s="17">
        <v>32965.75</v>
      </c>
      <c r="D801" s="17">
        <v>33542.79</v>
      </c>
      <c r="E801" s="17">
        <f t="shared" si="10"/>
        <v>577.04000000000087</v>
      </c>
      <c r="K801" s="39"/>
    </row>
    <row r="802" spans="2:11" x14ac:dyDescent="0.2">
      <c r="B802" s="33" t="s">
        <v>49</v>
      </c>
      <c r="C802" s="17">
        <v>21926.93</v>
      </c>
      <c r="D802" s="17">
        <v>521926.93</v>
      </c>
      <c r="E802" s="17">
        <f t="shared" si="10"/>
        <v>500000</v>
      </c>
      <c r="K802" s="39"/>
    </row>
    <row r="803" spans="2:11" x14ac:dyDescent="0.2">
      <c r="B803" s="78" t="s">
        <v>50</v>
      </c>
      <c r="C803" s="17">
        <v>25202.54</v>
      </c>
      <c r="D803" s="17">
        <v>25202.54</v>
      </c>
      <c r="E803" s="17">
        <f t="shared" si="10"/>
        <v>0</v>
      </c>
      <c r="K803" s="39"/>
    </row>
    <row r="804" spans="2:11" x14ac:dyDescent="0.2">
      <c r="B804" s="33" t="s">
        <v>51</v>
      </c>
      <c r="C804" s="17">
        <v>78053.320000000007</v>
      </c>
      <c r="D804" s="17">
        <v>532682.23</v>
      </c>
      <c r="E804" s="17">
        <f t="shared" si="10"/>
        <v>454628.91</v>
      </c>
      <c r="K804" s="39"/>
    </row>
    <row r="805" spans="2:11" x14ac:dyDescent="0.2">
      <c r="B805" s="33" t="s">
        <v>52</v>
      </c>
      <c r="C805" s="17">
        <v>4035170.43</v>
      </c>
      <c r="D805" s="17">
        <v>4154054.51</v>
      </c>
      <c r="E805" s="17">
        <f t="shared" si="10"/>
        <v>118884.07999999961</v>
      </c>
      <c r="K805" s="39"/>
    </row>
    <row r="806" spans="2:11" x14ac:dyDescent="0.2">
      <c r="B806" s="33" t="s">
        <v>53</v>
      </c>
      <c r="C806" s="17">
        <v>4791801.6500000004</v>
      </c>
      <c r="D806" s="17">
        <v>4925056.3899999997</v>
      </c>
      <c r="E806" s="17">
        <f t="shared" si="10"/>
        <v>133254.73999999929</v>
      </c>
      <c r="K806" s="39"/>
    </row>
    <row r="807" spans="2:11" x14ac:dyDescent="0.2">
      <c r="B807" s="33" t="s">
        <v>54</v>
      </c>
      <c r="C807" s="17">
        <v>10520168.460000001</v>
      </c>
      <c r="D807" s="17">
        <v>10812722.699999999</v>
      </c>
      <c r="E807" s="17">
        <f t="shared" si="10"/>
        <v>292554.23999999836</v>
      </c>
      <c r="K807" s="39"/>
    </row>
    <row r="808" spans="2:11" x14ac:dyDescent="0.2">
      <c r="B808" s="33" t="s">
        <v>55</v>
      </c>
      <c r="C808" s="17">
        <v>63021.86</v>
      </c>
      <c r="D808" s="17">
        <v>64774.41</v>
      </c>
      <c r="E808" s="17">
        <f t="shared" si="10"/>
        <v>1752.5500000000029</v>
      </c>
      <c r="K808" s="39"/>
    </row>
    <row r="809" spans="2:11" x14ac:dyDescent="0.2">
      <c r="B809" s="33" t="s">
        <v>56</v>
      </c>
      <c r="C809" s="17">
        <v>996430.89</v>
      </c>
      <c r="D809" s="17">
        <v>1024140.52</v>
      </c>
      <c r="E809" s="17">
        <f t="shared" si="10"/>
        <v>27709.630000000005</v>
      </c>
      <c r="K809" s="39"/>
    </row>
    <row r="810" spans="2:11" x14ac:dyDescent="0.2">
      <c r="B810" s="33" t="s">
        <v>57</v>
      </c>
      <c r="C810" s="17">
        <v>721385.72</v>
      </c>
      <c r="D810" s="17">
        <v>741446.64</v>
      </c>
      <c r="E810" s="17">
        <f t="shared" si="10"/>
        <v>20060.920000000042</v>
      </c>
      <c r="K810" s="39"/>
    </row>
    <row r="811" spans="2:11" x14ac:dyDescent="0.2">
      <c r="B811" s="33" t="s">
        <v>58</v>
      </c>
      <c r="C811" s="17">
        <v>3881513.16</v>
      </c>
      <c r="D811" s="17">
        <v>6581697.79</v>
      </c>
      <c r="E811" s="17">
        <f t="shared" si="10"/>
        <v>2700184.63</v>
      </c>
      <c r="K811" s="39"/>
    </row>
    <row r="812" spans="2:11" x14ac:dyDescent="0.2">
      <c r="B812" s="33" t="s">
        <v>59</v>
      </c>
      <c r="C812" s="17">
        <v>676291.76</v>
      </c>
      <c r="D812" s="17">
        <v>956374.48</v>
      </c>
      <c r="E812" s="17">
        <f t="shared" si="10"/>
        <v>280082.71999999997</v>
      </c>
      <c r="K812" s="39"/>
    </row>
    <row r="813" spans="2:11" x14ac:dyDescent="0.2">
      <c r="B813" s="33" t="s">
        <v>60</v>
      </c>
      <c r="C813" s="17">
        <v>21760929.829999998</v>
      </c>
      <c r="D813" s="17">
        <v>15944066.23</v>
      </c>
      <c r="E813" s="17">
        <f t="shared" si="10"/>
        <v>-5816863.5999999978</v>
      </c>
      <c r="K813" s="39"/>
    </row>
    <row r="814" spans="2:11" x14ac:dyDescent="0.2">
      <c r="B814" s="33" t="s">
        <v>61</v>
      </c>
      <c r="C814" s="17">
        <v>5266526.6900000004</v>
      </c>
      <c r="D814" s="17">
        <v>592235.30000000005</v>
      </c>
      <c r="E814" s="17">
        <f t="shared" si="10"/>
        <v>-4674291.3900000006</v>
      </c>
    </row>
    <row r="815" spans="2:11" x14ac:dyDescent="0.2">
      <c r="B815" s="33" t="s">
        <v>62</v>
      </c>
      <c r="C815" s="17">
        <v>5331740.68</v>
      </c>
      <c r="D815" s="17">
        <v>4330914.5199999996</v>
      </c>
      <c r="E815" s="17">
        <f t="shared" si="10"/>
        <v>-1000826.1600000001</v>
      </c>
      <c r="K815" s="39"/>
    </row>
    <row r="816" spans="2:11" x14ac:dyDescent="0.2">
      <c r="B816" s="33" t="s">
        <v>63</v>
      </c>
      <c r="C816" s="17">
        <v>1775837.97</v>
      </c>
      <c r="D816" s="17">
        <v>1072375.6399999999</v>
      </c>
      <c r="E816" s="17">
        <f t="shared" si="10"/>
        <v>-703462.33000000007</v>
      </c>
      <c r="K816" s="39"/>
    </row>
    <row r="817" spans="2:11" x14ac:dyDescent="0.2">
      <c r="B817" s="33" t="s">
        <v>64</v>
      </c>
      <c r="C817" s="17">
        <v>1525929.34</v>
      </c>
      <c r="D817" s="17">
        <v>1281142.8999999999</v>
      </c>
      <c r="E817" s="17">
        <f t="shared" si="10"/>
        <v>-244786.44000000018</v>
      </c>
      <c r="F817" s="125"/>
      <c r="G817" s="125"/>
    </row>
    <row r="818" spans="2:11" x14ac:dyDescent="0.2">
      <c r="B818" s="33" t="s">
        <v>65</v>
      </c>
      <c r="C818" s="129">
        <v>124853853.3</v>
      </c>
      <c r="D818" s="17">
        <v>124969645.39</v>
      </c>
      <c r="E818" s="17">
        <f t="shared" si="10"/>
        <v>115792.09000000358</v>
      </c>
      <c r="F818" s="125"/>
      <c r="G818" s="125"/>
    </row>
    <row r="819" spans="2:11" x14ac:dyDescent="0.2">
      <c r="B819" s="33" t="s">
        <v>66</v>
      </c>
      <c r="C819" s="129">
        <v>12401.68</v>
      </c>
      <c r="D819" s="17">
        <v>12401.68</v>
      </c>
      <c r="E819" s="17">
        <f t="shared" si="10"/>
        <v>0</v>
      </c>
      <c r="F819" s="125"/>
      <c r="G819" s="125"/>
    </row>
    <row r="820" spans="2:11" x14ac:dyDescent="0.2">
      <c r="B820" s="33" t="s">
        <v>67</v>
      </c>
      <c r="C820" s="129">
        <v>152689.04999999999</v>
      </c>
      <c r="D820" s="17">
        <v>175453.61</v>
      </c>
      <c r="E820" s="17">
        <f t="shared" si="10"/>
        <v>22764.559999999998</v>
      </c>
      <c r="F820" s="125"/>
      <c r="G820" s="125"/>
    </row>
    <row r="821" spans="2:11" x14ac:dyDescent="0.2">
      <c r="B821" s="33" t="s">
        <v>68</v>
      </c>
      <c r="C821" s="129">
        <v>757442.04</v>
      </c>
      <c r="D821" s="17">
        <v>853748.71</v>
      </c>
      <c r="E821" s="17">
        <f t="shared" si="10"/>
        <v>96306.669999999925</v>
      </c>
      <c r="F821" s="125"/>
      <c r="G821" s="125"/>
    </row>
    <row r="822" spans="2:11" x14ac:dyDescent="0.2">
      <c r="B822" s="33" t="s">
        <v>69</v>
      </c>
      <c r="C822" s="129">
        <v>153386.03</v>
      </c>
      <c r="D822" s="17">
        <v>165073.26999999999</v>
      </c>
      <c r="E822" s="17">
        <f t="shared" si="10"/>
        <v>11687.239999999991</v>
      </c>
      <c r="F822" s="125"/>
      <c r="G822" s="125"/>
    </row>
    <row r="823" spans="2:11" x14ac:dyDescent="0.2">
      <c r="B823" s="33" t="s">
        <v>70</v>
      </c>
      <c r="C823" s="129">
        <v>5208707.7699999996</v>
      </c>
      <c r="D823" s="17">
        <v>16706.37</v>
      </c>
      <c r="E823" s="17">
        <f t="shared" si="10"/>
        <v>-5192001.3999999994</v>
      </c>
      <c r="F823" s="125"/>
      <c r="G823" s="125"/>
    </row>
    <row r="824" spans="2:11" x14ac:dyDescent="0.2">
      <c r="B824" s="33" t="s">
        <v>71</v>
      </c>
      <c r="C824" s="129">
        <v>28647.16</v>
      </c>
      <c r="D824" s="17">
        <v>29547.39</v>
      </c>
      <c r="E824" s="17">
        <f t="shared" si="10"/>
        <v>900.22999999999956</v>
      </c>
      <c r="F824" s="125"/>
      <c r="G824" s="125"/>
    </row>
    <row r="825" spans="2:11" x14ac:dyDescent="0.2">
      <c r="B825" s="33" t="s">
        <v>72</v>
      </c>
      <c r="C825" s="129">
        <v>4590373.5199999996</v>
      </c>
      <c r="D825" s="17">
        <v>34814.6</v>
      </c>
      <c r="E825" s="17">
        <f t="shared" si="10"/>
        <v>-4555558.92</v>
      </c>
      <c r="F825" s="125"/>
      <c r="G825" s="125"/>
    </row>
    <row r="826" spans="2:11" x14ac:dyDescent="0.2">
      <c r="B826" s="33" t="s">
        <v>73</v>
      </c>
      <c r="C826" s="129">
        <v>96516695.909999996</v>
      </c>
      <c r="D826" s="17">
        <v>95603427.890000001</v>
      </c>
      <c r="E826" s="17">
        <f t="shared" si="10"/>
        <v>-913268.01999999583</v>
      </c>
      <c r="F826" s="125"/>
      <c r="G826" s="125"/>
    </row>
    <row r="827" spans="2:11" x14ac:dyDescent="0.2">
      <c r="B827" s="20" t="s">
        <v>74</v>
      </c>
      <c r="C827" s="129">
        <v>6472095.6799999997</v>
      </c>
      <c r="D827" s="17">
        <v>6606930.8499999996</v>
      </c>
      <c r="E827" s="17">
        <f t="shared" si="10"/>
        <v>134835.16999999993</v>
      </c>
      <c r="F827" s="125"/>
      <c r="G827" s="125"/>
    </row>
    <row r="828" spans="2:11" x14ac:dyDescent="0.2">
      <c r="B828" s="20" t="s">
        <v>75</v>
      </c>
      <c r="C828" s="129">
        <v>170469412.08000001</v>
      </c>
      <c r="D828" s="17">
        <v>0</v>
      </c>
      <c r="E828" s="17">
        <f t="shared" si="10"/>
        <v>-170469412.08000001</v>
      </c>
      <c r="F828" s="125"/>
      <c r="G828" s="125"/>
    </row>
    <row r="829" spans="2:11" ht="25.5" x14ac:dyDescent="0.2">
      <c r="B829" s="20" t="s">
        <v>76</v>
      </c>
      <c r="C829" s="129">
        <v>101228480.81999999</v>
      </c>
      <c r="D829" s="17">
        <v>59100908.270000003</v>
      </c>
      <c r="E829" s="17">
        <f t="shared" si="10"/>
        <v>-42127572.54999999</v>
      </c>
      <c r="F829" s="125">
        <f>SUM(C778:C829)</f>
        <v>726297739.8599999</v>
      </c>
      <c r="G829" s="125">
        <f>SUM(D778:D829)</f>
        <v>553555649.31999993</v>
      </c>
    </row>
    <row r="830" spans="2:11" x14ac:dyDescent="0.2">
      <c r="B830" s="20" t="s">
        <v>77</v>
      </c>
      <c r="C830" s="129">
        <v>0</v>
      </c>
      <c r="D830" s="17">
        <v>173836467.03</v>
      </c>
      <c r="E830" s="17"/>
      <c r="F830" s="125"/>
      <c r="G830" s="125"/>
    </row>
    <row r="831" spans="2:11" x14ac:dyDescent="0.2">
      <c r="B831" s="33" t="s">
        <v>79</v>
      </c>
      <c r="C831" s="17">
        <v>33578.99</v>
      </c>
      <c r="D831" s="17">
        <v>35718.82</v>
      </c>
      <c r="E831" s="17">
        <f t="shared" si="10"/>
        <v>2139.8300000000017</v>
      </c>
      <c r="K831" s="39"/>
    </row>
    <row r="832" spans="2:11" x14ac:dyDescent="0.2">
      <c r="B832" s="33" t="s">
        <v>80</v>
      </c>
      <c r="C832" s="17">
        <v>1311243.6399999999</v>
      </c>
      <c r="D832" s="17">
        <v>1348251.1</v>
      </c>
      <c r="E832" s="17">
        <f t="shared" si="10"/>
        <v>37007.460000000196</v>
      </c>
      <c r="K832" s="39"/>
    </row>
    <row r="833" spans="2:11" x14ac:dyDescent="0.2">
      <c r="B833" s="33" t="s">
        <v>81</v>
      </c>
      <c r="C833" s="17">
        <v>308.70999999999998</v>
      </c>
      <c r="D833" s="17">
        <v>314.76</v>
      </c>
      <c r="E833" s="17">
        <f t="shared" si="10"/>
        <v>6.0500000000000114</v>
      </c>
      <c r="K833" s="39"/>
    </row>
    <row r="834" spans="2:11" x14ac:dyDescent="0.2">
      <c r="B834" s="33" t="s">
        <v>82</v>
      </c>
      <c r="C834" s="17">
        <v>9571310.4199999999</v>
      </c>
      <c r="D834" s="17">
        <v>9839646.3200000003</v>
      </c>
      <c r="E834" s="17">
        <f t="shared" si="10"/>
        <v>268335.90000000037</v>
      </c>
      <c r="K834" s="39"/>
    </row>
    <row r="835" spans="2:11" x14ac:dyDescent="0.2">
      <c r="B835" s="33" t="s">
        <v>83</v>
      </c>
      <c r="C835" s="17">
        <v>3485.95</v>
      </c>
      <c r="D835" s="17">
        <v>3554.28</v>
      </c>
      <c r="E835" s="17">
        <f t="shared" si="10"/>
        <v>68.330000000000382</v>
      </c>
      <c r="K835" s="39"/>
    </row>
    <row r="836" spans="2:11" x14ac:dyDescent="0.2">
      <c r="B836" s="33" t="s">
        <v>84</v>
      </c>
      <c r="C836" s="17">
        <v>219296.9</v>
      </c>
      <c r="D836" s="17">
        <v>223595.32</v>
      </c>
      <c r="E836" s="17">
        <f t="shared" si="10"/>
        <v>4298.4200000000128</v>
      </c>
      <c r="K836" s="39"/>
    </row>
    <row r="837" spans="2:11" ht="25.5" x14ac:dyDescent="0.2">
      <c r="B837" s="33" t="s">
        <v>85</v>
      </c>
      <c r="C837" s="17">
        <v>442597.45</v>
      </c>
      <c r="D837" s="17">
        <v>451272.76</v>
      </c>
      <c r="E837" s="17">
        <f t="shared" si="10"/>
        <v>8675.3099999999977</v>
      </c>
      <c r="K837" s="39"/>
    </row>
    <row r="838" spans="2:11" ht="25.5" x14ac:dyDescent="0.2">
      <c r="B838" s="33" t="s">
        <v>86</v>
      </c>
      <c r="C838" s="17">
        <v>89030322.599999994</v>
      </c>
      <c r="D838" s="17">
        <v>90672568.030000001</v>
      </c>
      <c r="E838" s="17">
        <f t="shared" si="10"/>
        <v>1642245.4300000072</v>
      </c>
      <c r="K838" s="39"/>
    </row>
    <row r="839" spans="2:11" ht="25.5" x14ac:dyDescent="0.2">
      <c r="B839" s="33" t="s">
        <v>87</v>
      </c>
      <c r="C839" s="129">
        <v>128969935.93000001</v>
      </c>
      <c r="D839" s="17">
        <v>131463690.37</v>
      </c>
      <c r="E839" s="17">
        <f t="shared" si="10"/>
        <v>2493754.4399999976</v>
      </c>
      <c r="K839" s="39"/>
    </row>
    <row r="840" spans="2:11" x14ac:dyDescent="0.2">
      <c r="B840" s="33" t="s">
        <v>88</v>
      </c>
      <c r="C840" s="129">
        <v>66055002.390000001</v>
      </c>
      <c r="D840" s="17">
        <v>66055002.390000001</v>
      </c>
      <c r="E840" s="17">
        <f t="shared" si="10"/>
        <v>0</v>
      </c>
      <c r="K840" s="39"/>
    </row>
    <row r="841" spans="2:11" x14ac:dyDescent="0.2">
      <c r="B841" s="33" t="s">
        <v>89</v>
      </c>
      <c r="C841" s="129">
        <v>50360584.990000002</v>
      </c>
      <c r="D841" s="17">
        <v>127866.49</v>
      </c>
      <c r="E841" s="17">
        <f t="shared" si="10"/>
        <v>-50232718.5</v>
      </c>
      <c r="K841" s="39"/>
    </row>
    <row r="842" spans="2:11" x14ac:dyDescent="0.2">
      <c r="B842" s="33" t="s">
        <v>90</v>
      </c>
      <c r="C842" s="17">
        <v>3162483.41</v>
      </c>
      <c r="D842" s="129">
        <v>2710867.6</v>
      </c>
      <c r="E842" s="17">
        <f t="shared" si="10"/>
        <v>-451615.81000000006</v>
      </c>
      <c r="K842" s="39"/>
    </row>
    <row r="843" spans="2:11" ht="25.5" x14ac:dyDescent="0.2">
      <c r="B843" s="33" t="s">
        <v>91</v>
      </c>
      <c r="C843" s="17">
        <v>971211.81</v>
      </c>
      <c r="D843" s="17">
        <v>988142.05</v>
      </c>
      <c r="E843" s="17">
        <f>+D843-C843</f>
        <v>16930.239999999991</v>
      </c>
      <c r="K843" s="39"/>
    </row>
    <row r="844" spans="2:11" x14ac:dyDescent="0.2">
      <c r="B844" s="33" t="s">
        <v>92</v>
      </c>
      <c r="C844" s="17">
        <v>3878473.74</v>
      </c>
      <c r="D844" s="17">
        <v>3496415.18</v>
      </c>
      <c r="E844" s="17">
        <f>+D844-C844</f>
        <v>-382058.56000000006</v>
      </c>
      <c r="F844" s="125">
        <f>SUM(C831:C846)</f>
        <v>354009836.93000007</v>
      </c>
      <c r="G844" s="125">
        <f>SUM(D831:D846)</f>
        <v>320143949.91000003</v>
      </c>
      <c r="K844" s="39"/>
    </row>
    <row r="845" spans="2:11" x14ac:dyDescent="0.2">
      <c r="B845" s="33" t="s">
        <v>93</v>
      </c>
      <c r="C845" s="17">
        <v>0</v>
      </c>
      <c r="D845" s="17">
        <v>12727044.439999999</v>
      </c>
      <c r="E845" s="17"/>
      <c r="F845" s="125"/>
      <c r="G845" s="125"/>
      <c r="K845" s="39"/>
    </row>
    <row r="846" spans="2:11" x14ac:dyDescent="0.2">
      <c r="B846" s="34"/>
      <c r="C846" s="17"/>
      <c r="D846" s="17"/>
      <c r="E846" s="17"/>
      <c r="F846" s="130"/>
      <c r="G846" s="130"/>
    </row>
    <row r="847" spans="2:11" x14ac:dyDescent="0.2">
      <c r="C847" s="26">
        <f>SUM(C767:C846)</f>
        <v>1080307576.79</v>
      </c>
      <c r="D847" s="26">
        <f>SUM(D767:D846)</f>
        <v>1047579316.26</v>
      </c>
      <c r="E847" s="26">
        <f>SUM(E767:E846)</f>
        <v>-219291771.99999991</v>
      </c>
      <c r="F847" s="125"/>
      <c r="G847" s="125"/>
    </row>
    <row r="848" spans="2:11" x14ac:dyDescent="0.2">
      <c r="D848" s="39"/>
    </row>
    <row r="850" spans="2:5" x14ac:dyDescent="0.2">
      <c r="B850" s="82" t="s">
        <v>637</v>
      </c>
      <c r="C850" s="76" t="s">
        <v>161</v>
      </c>
      <c r="D850" s="11" t="s">
        <v>638</v>
      </c>
    </row>
    <row r="851" spans="2:5" x14ac:dyDescent="0.2">
      <c r="B851" s="40" t="s">
        <v>639</v>
      </c>
      <c r="C851" s="131"/>
      <c r="D851" s="41"/>
      <c r="E851" s="22"/>
    </row>
    <row r="852" spans="2:5" x14ac:dyDescent="0.2">
      <c r="B852" s="42" t="s">
        <v>133</v>
      </c>
      <c r="C852" s="48"/>
      <c r="D852" s="19"/>
      <c r="E852" s="22"/>
    </row>
    <row r="853" spans="2:5" x14ac:dyDescent="0.2">
      <c r="B853" s="12" t="s">
        <v>163</v>
      </c>
      <c r="C853" s="48"/>
      <c r="D853" s="19"/>
      <c r="E853" s="22"/>
    </row>
    <row r="854" spans="2:5" x14ac:dyDescent="0.2">
      <c r="B854" s="43" t="s">
        <v>173</v>
      </c>
      <c r="C854" s="48"/>
      <c r="D854" s="19"/>
      <c r="E854" s="22"/>
    </row>
    <row r="855" spans="2:5" x14ac:dyDescent="0.2">
      <c r="C855" s="105">
        <v>0</v>
      </c>
      <c r="D855" s="11"/>
    </row>
    <row r="914" spans="2:4" x14ac:dyDescent="0.2">
      <c r="B914" s="82" t="s">
        <v>640</v>
      </c>
      <c r="C914" s="132">
        <v>2024</v>
      </c>
      <c r="D914" s="132">
        <v>2023</v>
      </c>
    </row>
    <row r="915" spans="2:4" x14ac:dyDescent="0.2">
      <c r="B915" s="133" t="s">
        <v>641</v>
      </c>
      <c r="C915" s="134">
        <f>[1]ESF!E36</f>
        <v>18054853.860000007</v>
      </c>
      <c r="D915" s="134">
        <f>[1]ESF!F36</f>
        <v>47724252.579999998</v>
      </c>
    </row>
    <row r="916" spans="2:4" x14ac:dyDescent="0.2">
      <c r="B916" s="133" t="s">
        <v>642</v>
      </c>
      <c r="C916" s="134">
        <f>SUM(C917,C929,C961,C964)</f>
        <v>1218022.1199999999</v>
      </c>
      <c r="D916" s="134">
        <f>SUM(D917,D929,D961,D964)</f>
        <v>2956191.54</v>
      </c>
    </row>
    <row r="917" spans="2:4" ht="25.5" x14ac:dyDescent="0.2">
      <c r="B917" s="133" t="s">
        <v>643</v>
      </c>
      <c r="C917" s="135">
        <f>SUM(C918,C920,C922,C924,C926)</f>
        <v>0</v>
      </c>
      <c r="D917" s="135">
        <f>SUM(D918,D920,D922,D924,D926)</f>
        <v>0</v>
      </c>
    </row>
    <row r="918" spans="2:4" x14ac:dyDescent="0.2">
      <c r="B918" s="136" t="s">
        <v>644</v>
      </c>
      <c r="C918" s="135">
        <f>C919</f>
        <v>0</v>
      </c>
      <c r="D918" s="135">
        <f>D919</f>
        <v>0</v>
      </c>
    </row>
    <row r="919" spans="2:4" x14ac:dyDescent="0.2">
      <c r="B919" s="136" t="s">
        <v>645</v>
      </c>
      <c r="C919" s="135">
        <f>[1]ACT!B49</f>
        <v>0</v>
      </c>
      <c r="D919" s="135">
        <f>[1]ACT!C49</f>
        <v>0</v>
      </c>
    </row>
    <row r="920" spans="2:4" x14ac:dyDescent="0.2">
      <c r="B920" s="136" t="s">
        <v>646</v>
      </c>
      <c r="C920" s="135">
        <f>C921</f>
        <v>0</v>
      </c>
      <c r="D920" s="135">
        <f>D921</f>
        <v>0</v>
      </c>
    </row>
    <row r="921" spans="2:4" x14ac:dyDescent="0.2">
      <c r="B921" s="136" t="s">
        <v>647</v>
      </c>
      <c r="C921" s="135">
        <f>[1]ACT!B50</f>
        <v>0</v>
      </c>
      <c r="D921" s="135">
        <f>[1]ACT!C50</f>
        <v>0</v>
      </c>
    </row>
    <row r="922" spans="2:4" x14ac:dyDescent="0.2">
      <c r="B922" s="136" t="s">
        <v>648</v>
      </c>
      <c r="C922" s="135">
        <f>C923</f>
        <v>0</v>
      </c>
      <c r="D922" s="135">
        <f>D923</f>
        <v>0</v>
      </c>
    </row>
    <row r="923" spans="2:4" x14ac:dyDescent="0.2">
      <c r="B923" s="136" t="s">
        <v>649</v>
      </c>
      <c r="C923" s="135">
        <f>[1]ACT!B51</f>
        <v>0</v>
      </c>
      <c r="D923" s="135">
        <f>[1]ACT!C51</f>
        <v>0</v>
      </c>
    </row>
    <row r="924" spans="2:4" x14ac:dyDescent="0.2">
      <c r="B924" s="136" t="s">
        <v>650</v>
      </c>
      <c r="C924" s="135">
        <f>C925</f>
        <v>0</v>
      </c>
      <c r="D924" s="135">
        <f>D925</f>
        <v>0</v>
      </c>
    </row>
    <row r="925" spans="2:4" x14ac:dyDescent="0.2">
      <c r="B925" s="136" t="s">
        <v>651</v>
      </c>
      <c r="C925" s="135">
        <f>[1]ACT!B52</f>
        <v>0</v>
      </c>
      <c r="D925" s="135">
        <f>[1]ACT!C52</f>
        <v>0</v>
      </c>
    </row>
    <row r="926" spans="2:4" x14ac:dyDescent="0.2">
      <c r="B926" s="136" t="s">
        <v>652</v>
      </c>
      <c r="C926" s="135">
        <f>SUM(C927:C928)</f>
        <v>0</v>
      </c>
      <c r="D926" s="135">
        <f>SUM(D927:D928)</f>
        <v>0</v>
      </c>
    </row>
    <row r="927" spans="2:4" x14ac:dyDescent="0.2">
      <c r="B927" s="136" t="s">
        <v>653</v>
      </c>
      <c r="C927" s="135">
        <f>[1]ACT!B53</f>
        <v>0</v>
      </c>
      <c r="D927" s="135">
        <f>[1]ACT!C53</f>
        <v>0</v>
      </c>
    </row>
    <row r="928" spans="2:4" ht="25.5" x14ac:dyDescent="0.2">
      <c r="B928" s="136" t="s">
        <v>654</v>
      </c>
      <c r="C928" s="135">
        <v>0</v>
      </c>
      <c r="D928" s="135">
        <v>0</v>
      </c>
    </row>
    <row r="929" spans="2:4" x14ac:dyDescent="0.2">
      <c r="B929" s="133" t="s">
        <v>655</v>
      </c>
      <c r="C929" s="134">
        <f>SUM(C930,C939,C942,C948,C950,C952)</f>
        <v>1218022.1199999999</v>
      </c>
      <c r="D929" s="134">
        <f>SUM(D930,D939,D942,D948,D950,D952)</f>
        <v>2956191.54</v>
      </c>
    </row>
    <row r="930" spans="2:4" ht="25.5" x14ac:dyDescent="0.2">
      <c r="B930" s="136" t="s">
        <v>656</v>
      </c>
      <c r="C930" s="135">
        <f>SUM(C931:C938)</f>
        <v>1218020.3599999999</v>
      </c>
      <c r="D930" s="135">
        <f>SUM(D931:D938)</f>
        <v>2956183.54</v>
      </c>
    </row>
    <row r="931" spans="2:4" x14ac:dyDescent="0.2">
      <c r="B931" s="136" t="s">
        <v>657</v>
      </c>
      <c r="C931" s="135">
        <f>C591</f>
        <v>1050815.8399999999</v>
      </c>
      <c r="D931" s="135">
        <v>2507429.41</v>
      </c>
    </row>
    <row r="932" spans="2:4" x14ac:dyDescent="0.2">
      <c r="B932" s="136" t="s">
        <v>658</v>
      </c>
      <c r="C932" s="135">
        <v>0</v>
      </c>
      <c r="D932" s="135">
        <v>0</v>
      </c>
    </row>
    <row r="933" spans="2:4" x14ac:dyDescent="0.2">
      <c r="B933" s="136" t="s">
        <v>659</v>
      </c>
      <c r="C933" s="135">
        <v>0</v>
      </c>
      <c r="D933" s="135">
        <v>0</v>
      </c>
    </row>
    <row r="934" spans="2:4" x14ac:dyDescent="0.2">
      <c r="B934" s="136" t="s">
        <v>660</v>
      </c>
      <c r="C934" s="135">
        <v>0</v>
      </c>
      <c r="D934" s="135">
        <v>0</v>
      </c>
    </row>
    <row r="935" spans="2:4" x14ac:dyDescent="0.2">
      <c r="B935" s="136" t="s">
        <v>661</v>
      </c>
      <c r="C935" s="135">
        <f>C592</f>
        <v>167204.52000000002</v>
      </c>
      <c r="D935" s="135">
        <v>448754.13</v>
      </c>
    </row>
    <row r="936" spans="2:4" x14ac:dyDescent="0.2">
      <c r="B936" s="136" t="s">
        <v>662</v>
      </c>
      <c r="C936" s="135">
        <v>0</v>
      </c>
      <c r="D936" s="135">
        <v>0</v>
      </c>
    </row>
    <row r="937" spans="2:4" x14ac:dyDescent="0.2">
      <c r="B937" s="136" t="s">
        <v>663</v>
      </c>
      <c r="C937" s="135">
        <v>0</v>
      </c>
      <c r="D937" s="135">
        <v>0</v>
      </c>
    </row>
    <row r="938" spans="2:4" x14ac:dyDescent="0.2">
      <c r="B938" s="136" t="s">
        <v>664</v>
      </c>
      <c r="C938" s="135">
        <v>0</v>
      </c>
      <c r="D938" s="135">
        <v>0</v>
      </c>
    </row>
    <row r="939" spans="2:4" x14ac:dyDescent="0.2">
      <c r="B939" s="136" t="s">
        <v>665</v>
      </c>
      <c r="C939" s="135">
        <f>SUM(C940:C941)</f>
        <v>0</v>
      </c>
      <c r="D939" s="135">
        <f>SUM(D940:D941)</f>
        <v>0</v>
      </c>
    </row>
    <row r="940" spans="2:4" x14ac:dyDescent="0.2">
      <c r="B940" s="136" t="s">
        <v>666</v>
      </c>
      <c r="C940" s="135">
        <v>0</v>
      </c>
      <c r="D940" s="135">
        <v>0</v>
      </c>
    </row>
    <row r="941" spans="2:4" x14ac:dyDescent="0.2">
      <c r="B941" s="136" t="s">
        <v>667</v>
      </c>
      <c r="C941" s="135">
        <v>0</v>
      </c>
      <c r="D941" s="135">
        <v>0</v>
      </c>
    </row>
    <row r="942" spans="2:4" x14ac:dyDescent="0.2">
      <c r="B942" s="136" t="s">
        <v>668</v>
      </c>
      <c r="C942" s="135">
        <f>SUM(C943:C947)</f>
        <v>0</v>
      </c>
      <c r="D942" s="135">
        <f>SUM(D943:D947)</f>
        <v>0</v>
      </c>
    </row>
    <row r="943" spans="2:4" x14ac:dyDescent="0.2">
      <c r="B943" s="136" t="s">
        <v>669</v>
      </c>
      <c r="C943" s="135">
        <v>0</v>
      </c>
      <c r="D943" s="135">
        <v>0</v>
      </c>
    </row>
    <row r="944" spans="2:4" x14ac:dyDescent="0.2">
      <c r="B944" s="136" t="s">
        <v>670</v>
      </c>
      <c r="C944" s="135">
        <v>0</v>
      </c>
      <c r="D944" s="135">
        <v>0</v>
      </c>
    </row>
    <row r="945" spans="2:4" x14ac:dyDescent="0.2">
      <c r="B945" s="136" t="s">
        <v>671</v>
      </c>
      <c r="C945" s="135">
        <v>0</v>
      </c>
      <c r="D945" s="135">
        <v>0</v>
      </c>
    </row>
    <row r="946" spans="2:4" ht="25.5" x14ac:dyDescent="0.2">
      <c r="B946" s="136" t="s">
        <v>672</v>
      </c>
      <c r="C946" s="135">
        <v>0</v>
      </c>
      <c r="D946" s="135">
        <v>0</v>
      </c>
    </row>
    <row r="947" spans="2:4" x14ac:dyDescent="0.2">
      <c r="B947" s="136" t="s">
        <v>673</v>
      </c>
      <c r="C947" s="135">
        <v>0</v>
      </c>
      <c r="D947" s="135">
        <v>0</v>
      </c>
    </row>
    <row r="948" spans="2:4" ht="25.5" x14ac:dyDescent="0.2">
      <c r="B948" s="136" t="s">
        <v>674</v>
      </c>
      <c r="C948" s="135">
        <f>C949</f>
        <v>0</v>
      </c>
      <c r="D948" s="135">
        <f>D949</f>
        <v>0</v>
      </c>
    </row>
    <row r="949" spans="2:4" ht="25.5" x14ac:dyDescent="0.2">
      <c r="B949" s="136" t="s">
        <v>675</v>
      </c>
      <c r="C949" s="135">
        <v>0</v>
      </c>
      <c r="D949" s="135">
        <v>0</v>
      </c>
    </row>
    <row r="950" spans="2:4" x14ac:dyDescent="0.2">
      <c r="B950" s="136" t="s">
        <v>676</v>
      </c>
      <c r="C950" s="135">
        <f>C951</f>
        <v>0</v>
      </c>
      <c r="D950" s="135">
        <f>D951</f>
        <v>0</v>
      </c>
    </row>
    <row r="951" spans="2:4" x14ac:dyDescent="0.2">
      <c r="B951" s="136" t="s">
        <v>677</v>
      </c>
      <c r="C951" s="135">
        <v>0</v>
      </c>
      <c r="D951" s="135">
        <v>0</v>
      </c>
    </row>
    <row r="952" spans="2:4" x14ac:dyDescent="0.2">
      <c r="B952" s="136" t="s">
        <v>678</v>
      </c>
      <c r="C952" s="135">
        <f>SUM(C953:C960)</f>
        <v>1.76</v>
      </c>
      <c r="D952" s="135">
        <f>SUM(D953:D960)</f>
        <v>8</v>
      </c>
    </row>
    <row r="953" spans="2:4" x14ac:dyDescent="0.2">
      <c r="B953" s="136" t="s">
        <v>679</v>
      </c>
      <c r="C953" s="135">
        <v>0</v>
      </c>
      <c r="D953" s="135">
        <v>0</v>
      </c>
    </row>
    <row r="954" spans="2:4" x14ac:dyDescent="0.2">
      <c r="B954" s="136" t="s">
        <v>680</v>
      </c>
      <c r="C954" s="135">
        <v>0</v>
      </c>
      <c r="D954" s="135">
        <v>0</v>
      </c>
    </row>
    <row r="955" spans="2:4" x14ac:dyDescent="0.2">
      <c r="B955" s="136" t="s">
        <v>681</v>
      </c>
      <c r="C955" s="135">
        <v>0</v>
      </c>
      <c r="D955" s="135">
        <v>0</v>
      </c>
    </row>
    <row r="956" spans="2:4" x14ac:dyDescent="0.2">
      <c r="B956" s="136" t="s">
        <v>682</v>
      </c>
      <c r="C956" s="135">
        <v>0</v>
      </c>
      <c r="D956" s="135">
        <v>0</v>
      </c>
    </row>
    <row r="957" spans="2:4" x14ac:dyDescent="0.2">
      <c r="B957" s="136" t="s">
        <v>683</v>
      </c>
      <c r="C957" s="135">
        <v>0</v>
      </c>
      <c r="D957" s="135">
        <v>0</v>
      </c>
    </row>
    <row r="958" spans="2:4" x14ac:dyDescent="0.2">
      <c r="B958" s="136" t="s">
        <v>684</v>
      </c>
      <c r="C958" s="135">
        <v>0</v>
      </c>
      <c r="D958" s="135">
        <v>0</v>
      </c>
    </row>
    <row r="959" spans="2:4" x14ac:dyDescent="0.2">
      <c r="B959" s="136" t="s">
        <v>685</v>
      </c>
      <c r="C959" s="135">
        <v>0</v>
      </c>
      <c r="D959" s="135">
        <v>0</v>
      </c>
    </row>
    <row r="960" spans="2:4" x14ac:dyDescent="0.2">
      <c r="B960" s="136" t="s">
        <v>686</v>
      </c>
      <c r="C960" s="135">
        <f>C593</f>
        <v>1.76</v>
      </c>
      <c r="D960" s="135">
        <v>8</v>
      </c>
    </row>
    <row r="961" spans="2:4" x14ac:dyDescent="0.2">
      <c r="B961" s="133" t="s">
        <v>687</v>
      </c>
      <c r="C961" s="134">
        <f>C962</f>
        <v>0</v>
      </c>
      <c r="D961" s="134">
        <f>D962</f>
        <v>0</v>
      </c>
    </row>
    <row r="962" spans="2:4" x14ac:dyDescent="0.2">
      <c r="B962" s="136" t="s">
        <v>688</v>
      </c>
      <c r="C962" s="135">
        <f>C963</f>
        <v>0</v>
      </c>
      <c r="D962" s="135">
        <f>D963</f>
        <v>0</v>
      </c>
    </row>
    <row r="963" spans="2:4" x14ac:dyDescent="0.2">
      <c r="B963" s="136" t="s">
        <v>689</v>
      </c>
      <c r="C963" s="135">
        <v>0</v>
      </c>
      <c r="D963" s="135">
        <v>0</v>
      </c>
    </row>
    <row r="964" spans="2:4" x14ac:dyDescent="0.2">
      <c r="B964" s="133" t="s">
        <v>690</v>
      </c>
      <c r="C964" s="134">
        <f>SUM(C965:C969)</f>
        <v>0</v>
      </c>
      <c r="D964" s="134">
        <f>SUM(D965:D969)</f>
        <v>0</v>
      </c>
    </row>
    <row r="965" spans="2:4" x14ac:dyDescent="0.2">
      <c r="B965" s="136" t="s">
        <v>691</v>
      </c>
      <c r="C965" s="135">
        <v>0</v>
      </c>
      <c r="D965" s="135">
        <v>0</v>
      </c>
    </row>
    <row r="966" spans="2:4" x14ac:dyDescent="0.2">
      <c r="B966" s="136" t="s">
        <v>692</v>
      </c>
      <c r="C966" s="135">
        <v>0</v>
      </c>
      <c r="D966" s="135">
        <v>0</v>
      </c>
    </row>
    <row r="967" spans="2:4" x14ac:dyDescent="0.2">
      <c r="B967" s="136" t="s">
        <v>693</v>
      </c>
      <c r="C967" s="135">
        <v>0</v>
      </c>
      <c r="D967" s="135">
        <v>0</v>
      </c>
    </row>
    <row r="968" spans="2:4" x14ac:dyDescent="0.2">
      <c r="B968" s="136" t="s">
        <v>694</v>
      </c>
      <c r="C968" s="135">
        <v>0</v>
      </c>
      <c r="D968" s="135">
        <v>0</v>
      </c>
    </row>
    <row r="969" spans="2:4" x14ac:dyDescent="0.2">
      <c r="B969" s="136" t="s">
        <v>695</v>
      </c>
      <c r="C969" s="135">
        <v>0</v>
      </c>
      <c r="D969" s="135">
        <v>0</v>
      </c>
    </row>
    <row r="970" spans="2:4" x14ac:dyDescent="0.2">
      <c r="B970" s="133" t="s">
        <v>696</v>
      </c>
      <c r="C970" s="134">
        <f>C971</f>
        <v>0</v>
      </c>
      <c r="D970" s="134">
        <f>D971</f>
        <v>0</v>
      </c>
    </row>
    <row r="971" spans="2:4" x14ac:dyDescent="0.2">
      <c r="B971" s="133" t="s">
        <v>697</v>
      </c>
      <c r="C971" s="134">
        <f>SUM(C972:C980)</f>
        <v>0</v>
      </c>
      <c r="D971" s="134">
        <f>SUM(D972:D980)</f>
        <v>0</v>
      </c>
    </row>
    <row r="972" spans="2:4" x14ac:dyDescent="0.2">
      <c r="B972" s="136" t="s">
        <v>698</v>
      </c>
      <c r="C972" s="135">
        <v>0</v>
      </c>
      <c r="D972" s="135">
        <v>0</v>
      </c>
    </row>
    <row r="973" spans="2:4" x14ac:dyDescent="0.2">
      <c r="B973" s="136" t="s">
        <v>699</v>
      </c>
      <c r="C973" s="135">
        <v>0</v>
      </c>
      <c r="D973" s="135">
        <v>0</v>
      </c>
    </row>
    <row r="974" spans="2:4" x14ac:dyDescent="0.2">
      <c r="B974" s="136" t="s">
        <v>700</v>
      </c>
      <c r="C974" s="135">
        <v>0</v>
      </c>
      <c r="D974" s="135">
        <v>0</v>
      </c>
    </row>
    <row r="975" spans="2:4" x14ac:dyDescent="0.2">
      <c r="B975" s="136" t="s">
        <v>701</v>
      </c>
      <c r="C975" s="135">
        <v>0</v>
      </c>
      <c r="D975" s="135">
        <v>0</v>
      </c>
    </row>
    <row r="976" spans="2:4" x14ac:dyDescent="0.2">
      <c r="B976" s="136" t="s">
        <v>702</v>
      </c>
      <c r="C976" s="135">
        <v>0</v>
      </c>
      <c r="D976" s="135">
        <v>0</v>
      </c>
    </row>
    <row r="977" spans="2:4" x14ac:dyDescent="0.2">
      <c r="B977" s="136" t="s">
        <v>703</v>
      </c>
      <c r="C977" s="135">
        <v>0</v>
      </c>
      <c r="D977" s="135">
        <v>0</v>
      </c>
    </row>
    <row r="978" spans="2:4" x14ac:dyDescent="0.2">
      <c r="B978" s="136" t="s">
        <v>704</v>
      </c>
      <c r="C978" s="135">
        <v>0</v>
      </c>
      <c r="D978" s="135">
        <v>0</v>
      </c>
    </row>
    <row r="979" spans="2:4" x14ac:dyDescent="0.2">
      <c r="B979" s="136" t="s">
        <v>705</v>
      </c>
      <c r="C979" s="135">
        <v>0</v>
      </c>
      <c r="D979" s="135">
        <v>0</v>
      </c>
    </row>
    <row r="980" spans="2:4" x14ac:dyDescent="0.2">
      <c r="B980" s="136" t="s">
        <v>706</v>
      </c>
      <c r="C980" s="135">
        <v>0</v>
      </c>
      <c r="D980" s="135">
        <v>0</v>
      </c>
    </row>
    <row r="981" spans="2:4" x14ac:dyDescent="0.2">
      <c r="B981" s="133" t="s">
        <v>707</v>
      </c>
      <c r="C981" s="134">
        <f>C915+C916-C970</f>
        <v>19272875.980000008</v>
      </c>
      <c r="D981" s="134">
        <f>D915+D916-D970</f>
        <v>50680444.119999997</v>
      </c>
    </row>
    <row r="984" spans="2:4" x14ac:dyDescent="0.2">
      <c r="C984" s="137"/>
    </row>
    <row r="998" spans="2:7" x14ac:dyDescent="0.2">
      <c r="B998" s="138" t="s">
        <v>708</v>
      </c>
    </row>
    <row r="999" spans="2:7" x14ac:dyDescent="0.2">
      <c r="B999" s="138" t="s">
        <v>709</v>
      </c>
    </row>
    <row r="1001" spans="2:7" x14ac:dyDescent="0.2">
      <c r="B1001" s="191" t="s">
        <v>0</v>
      </c>
      <c r="C1001" s="192"/>
      <c r="D1001" s="192"/>
      <c r="E1001" s="193"/>
    </row>
    <row r="1002" spans="2:7" ht="15" customHeight="1" x14ac:dyDescent="0.2">
      <c r="B1002" s="194" t="s">
        <v>710</v>
      </c>
      <c r="C1002" s="195"/>
      <c r="D1002" s="195"/>
      <c r="E1002" s="196"/>
    </row>
    <row r="1003" spans="2:7" x14ac:dyDescent="0.2">
      <c r="B1003" s="179" t="s">
        <v>711</v>
      </c>
      <c r="C1003" s="180"/>
      <c r="D1003" s="180"/>
      <c r="E1003" s="181"/>
      <c r="G1003" s="128"/>
    </row>
    <row r="1004" spans="2:7" x14ac:dyDescent="0.2">
      <c r="B1004" s="182" t="s">
        <v>712</v>
      </c>
      <c r="C1004" s="183"/>
      <c r="D1004" s="183"/>
      <c r="E1004" s="184"/>
      <c r="G1004" s="128"/>
    </row>
    <row r="1005" spans="2:7" x14ac:dyDescent="0.2">
      <c r="B1005" s="185" t="s">
        <v>713</v>
      </c>
      <c r="C1005" s="186"/>
      <c r="E1005" s="26">
        <f>[1]EAI!$E$16</f>
        <v>27462220.800000004</v>
      </c>
      <c r="G1005" s="128"/>
    </row>
    <row r="1006" spans="2:7" x14ac:dyDescent="0.2">
      <c r="B1006" s="139"/>
      <c r="C1006" s="140"/>
      <c r="E1006" s="141"/>
      <c r="G1006" s="128"/>
    </row>
    <row r="1007" spans="2:7" x14ac:dyDescent="0.2">
      <c r="B1007" s="199" t="s">
        <v>714</v>
      </c>
      <c r="C1007" s="199"/>
      <c r="D1007" s="142"/>
      <c r="E1007" s="143">
        <f>SUM(D1007:D1013)</f>
        <v>0</v>
      </c>
    </row>
    <row r="1008" spans="2:7" x14ac:dyDescent="0.2">
      <c r="B1008" s="174" t="s">
        <v>715</v>
      </c>
      <c r="C1008" s="174"/>
      <c r="D1008" s="142">
        <f>[1]ACT!$B$18</f>
        <v>0</v>
      </c>
      <c r="E1008" s="144" t="s">
        <v>716</v>
      </c>
    </row>
    <row r="1009" spans="2:9" x14ac:dyDescent="0.2">
      <c r="B1009" s="174" t="s">
        <v>717</v>
      </c>
      <c r="C1009" s="174"/>
      <c r="D1009" s="142">
        <f>[1]ACT!$B$19</f>
        <v>0</v>
      </c>
      <c r="E1009" s="144" t="s">
        <v>718</v>
      </c>
      <c r="G1009" s="128"/>
    </row>
    <row r="1010" spans="2:9" x14ac:dyDescent="0.2">
      <c r="B1010" s="174" t="s">
        <v>719</v>
      </c>
      <c r="C1010" s="174"/>
      <c r="D1010" s="142">
        <f>[1]ACT!$B$20</f>
        <v>0</v>
      </c>
      <c r="E1010" s="144" t="s">
        <v>720</v>
      </c>
    </row>
    <row r="1011" spans="2:9" x14ac:dyDescent="0.2">
      <c r="B1011" s="174" t="s">
        <v>721</v>
      </c>
      <c r="C1011" s="174"/>
      <c r="D1011" s="142">
        <f>[1]ACT!$B$21</f>
        <v>0</v>
      </c>
      <c r="E1011" s="144" t="s">
        <v>722</v>
      </c>
    </row>
    <row r="1012" spans="2:9" x14ac:dyDescent="0.2">
      <c r="B1012" s="174" t="s">
        <v>723</v>
      </c>
      <c r="C1012" s="174"/>
      <c r="D1012" s="142">
        <f>[1]ACT!$B$22</f>
        <v>0</v>
      </c>
      <c r="E1012" s="144" t="s">
        <v>724</v>
      </c>
      <c r="G1012" s="128"/>
    </row>
    <row r="1013" spans="2:9" x14ac:dyDescent="0.2">
      <c r="B1013" s="197" t="s">
        <v>725</v>
      </c>
      <c r="C1013" s="198"/>
      <c r="D1013" s="142">
        <v>0</v>
      </c>
      <c r="E1013" s="145"/>
    </row>
    <row r="1014" spans="2:9" x14ac:dyDescent="0.2">
      <c r="B1014" s="187"/>
      <c r="C1014" s="187"/>
    </row>
    <row r="1015" spans="2:9" x14ac:dyDescent="0.2">
      <c r="B1015" s="199" t="s">
        <v>726</v>
      </c>
      <c r="C1015" s="199"/>
      <c r="D1015" s="142"/>
      <c r="E1015" s="143">
        <f>SUM(D1015:D1018)</f>
        <v>0</v>
      </c>
    </row>
    <row r="1016" spans="2:9" x14ac:dyDescent="0.2">
      <c r="B1016" s="174" t="s">
        <v>727</v>
      </c>
      <c r="C1016" s="174"/>
      <c r="D1016" s="142">
        <f>[1]EAI!$E$10</f>
        <v>0</v>
      </c>
      <c r="E1016" s="144" t="s">
        <v>728</v>
      </c>
    </row>
    <row r="1017" spans="2:9" x14ac:dyDescent="0.2">
      <c r="B1017" s="174" t="s">
        <v>729</v>
      </c>
      <c r="C1017" s="174"/>
      <c r="D1017" s="142">
        <f>[1]EAI!$E$14</f>
        <v>0</v>
      </c>
      <c r="E1017" s="144" t="s">
        <v>730</v>
      </c>
    </row>
    <row r="1018" spans="2:9" x14ac:dyDescent="0.2">
      <c r="B1018" s="188" t="s">
        <v>731</v>
      </c>
      <c r="C1018" s="189"/>
      <c r="D1018" s="142">
        <v>0</v>
      </c>
      <c r="E1018" s="146"/>
    </row>
    <row r="1019" spans="2:9" x14ac:dyDescent="0.2">
      <c r="B1019" s="147"/>
      <c r="C1019" s="145"/>
      <c r="D1019" s="148"/>
      <c r="E1019" s="146"/>
    </row>
    <row r="1020" spans="2:9" x14ac:dyDescent="0.2">
      <c r="B1020" s="190" t="s">
        <v>732</v>
      </c>
      <c r="C1020" s="190"/>
      <c r="E1020" s="26">
        <f>+E1005+E1007-E1015</f>
        <v>27462220.800000004</v>
      </c>
      <c r="F1020" s="149"/>
      <c r="G1020" s="128"/>
      <c r="I1020" s="128"/>
    </row>
    <row r="1021" spans="2:9" x14ac:dyDescent="0.2">
      <c r="B1021" s="139"/>
      <c r="C1021" s="140"/>
      <c r="E1021" s="28"/>
      <c r="F1021" s="149"/>
      <c r="G1021" s="128"/>
      <c r="I1021" s="128"/>
    </row>
    <row r="1022" spans="2:9" x14ac:dyDescent="0.2">
      <c r="B1022" s="139"/>
      <c r="C1022" s="140"/>
      <c r="E1022" s="28"/>
      <c r="F1022" s="149"/>
      <c r="G1022" s="128"/>
      <c r="I1022" s="128"/>
    </row>
    <row r="1024" spans="2:9" x14ac:dyDescent="0.2">
      <c r="B1024" s="191" t="s">
        <v>0</v>
      </c>
      <c r="C1024" s="192"/>
      <c r="D1024" s="192"/>
      <c r="E1024" s="193"/>
    </row>
    <row r="1025" spans="2:11" ht="15" customHeight="1" x14ac:dyDescent="0.2">
      <c r="B1025" s="194" t="s">
        <v>733</v>
      </c>
      <c r="C1025" s="195"/>
      <c r="D1025" s="195"/>
      <c r="E1025" s="196"/>
    </row>
    <row r="1026" spans="2:11" x14ac:dyDescent="0.2">
      <c r="B1026" s="179" t="s">
        <v>711</v>
      </c>
      <c r="C1026" s="180"/>
      <c r="D1026" s="180"/>
      <c r="E1026" s="181"/>
    </row>
    <row r="1027" spans="2:11" x14ac:dyDescent="0.2">
      <c r="B1027" s="182" t="s">
        <v>712</v>
      </c>
      <c r="C1027" s="183"/>
      <c r="D1027" s="183"/>
      <c r="E1027" s="184"/>
    </row>
    <row r="1028" spans="2:11" x14ac:dyDescent="0.2">
      <c r="B1028" s="185" t="s">
        <v>734</v>
      </c>
      <c r="C1028" s="186"/>
      <c r="E1028" s="26">
        <f>[1]COG!$E$77</f>
        <v>8189344.8200000003</v>
      </c>
      <c r="G1028" s="59"/>
    </row>
    <row r="1029" spans="2:11" x14ac:dyDescent="0.2">
      <c r="B1029" s="187"/>
      <c r="C1029" s="187"/>
    </row>
    <row r="1030" spans="2:11" x14ac:dyDescent="0.2">
      <c r="B1030" s="178" t="s">
        <v>735</v>
      </c>
      <c r="C1030" s="178"/>
      <c r="D1030" s="142"/>
      <c r="E1030" s="143">
        <f>SUM(D1030:D1051)</f>
        <v>0</v>
      </c>
      <c r="F1030" s="59"/>
    </row>
    <row r="1031" spans="2:11" x14ac:dyDescent="0.2">
      <c r="B1031" s="174" t="s">
        <v>736</v>
      </c>
      <c r="C1031" s="174"/>
      <c r="D1031" s="142">
        <f>[1]COG!$E$16</f>
        <v>0</v>
      </c>
      <c r="E1031" s="150" t="s">
        <v>737</v>
      </c>
    </row>
    <row r="1032" spans="2:11" x14ac:dyDescent="0.2">
      <c r="B1032" s="174" t="s">
        <v>738</v>
      </c>
      <c r="C1032" s="174"/>
      <c r="D1032" s="142">
        <v>0</v>
      </c>
      <c r="E1032" s="144" t="s">
        <v>739</v>
      </c>
    </row>
    <row r="1033" spans="2:11" x14ac:dyDescent="0.2">
      <c r="B1033" s="174" t="s">
        <v>740</v>
      </c>
      <c r="C1033" s="174"/>
      <c r="D1033" s="142">
        <f>[1]COG!$E$44</f>
        <v>0</v>
      </c>
      <c r="E1033" s="150" t="s">
        <v>741</v>
      </c>
    </row>
    <row r="1034" spans="2:11" x14ac:dyDescent="0.2">
      <c r="B1034" s="174" t="s">
        <v>742</v>
      </c>
      <c r="C1034" s="174"/>
      <c r="D1034" s="142">
        <f>[1]COG!$E$45</f>
        <v>0</v>
      </c>
      <c r="E1034" s="150" t="s">
        <v>743</v>
      </c>
    </row>
    <row r="1035" spans="2:11" x14ac:dyDescent="0.2">
      <c r="B1035" s="174" t="s">
        <v>744</v>
      </c>
      <c r="C1035" s="174"/>
      <c r="D1035" s="142">
        <f>[1]COG!$E$46</f>
        <v>0</v>
      </c>
      <c r="E1035" s="150" t="s">
        <v>745</v>
      </c>
      <c r="G1035" s="128"/>
      <c r="K1035" s="128"/>
    </row>
    <row r="1036" spans="2:11" x14ac:dyDescent="0.2">
      <c r="B1036" s="174" t="s">
        <v>746</v>
      </c>
      <c r="C1036" s="174"/>
      <c r="D1036" s="142">
        <f>[1]COG!$E47</f>
        <v>0</v>
      </c>
      <c r="E1036" s="150" t="s">
        <v>747</v>
      </c>
    </row>
    <row r="1037" spans="2:11" x14ac:dyDescent="0.2">
      <c r="B1037" s="174" t="s">
        <v>748</v>
      </c>
      <c r="C1037" s="174"/>
      <c r="D1037" s="142">
        <f>[1]COG!$E$48</f>
        <v>0</v>
      </c>
      <c r="E1037" s="150" t="s">
        <v>749</v>
      </c>
    </row>
    <row r="1038" spans="2:11" x14ac:dyDescent="0.2">
      <c r="B1038" s="174" t="s">
        <v>750</v>
      </c>
      <c r="C1038" s="174"/>
      <c r="D1038" s="142">
        <f>[1]COG!$E$49</f>
        <v>0</v>
      </c>
      <c r="E1038" s="150" t="s">
        <v>751</v>
      </c>
    </row>
    <row r="1039" spans="2:11" x14ac:dyDescent="0.2">
      <c r="B1039" s="174" t="s">
        <v>752</v>
      </c>
      <c r="C1039" s="174"/>
      <c r="D1039" s="142">
        <f>[1]COG!$E$50</f>
        <v>0</v>
      </c>
      <c r="E1039" s="150" t="s">
        <v>753</v>
      </c>
    </row>
    <row r="1040" spans="2:11" x14ac:dyDescent="0.2">
      <c r="B1040" s="174" t="s">
        <v>754</v>
      </c>
      <c r="C1040" s="174"/>
      <c r="D1040" s="142">
        <f>[1]COG!$E$51</f>
        <v>0</v>
      </c>
      <c r="E1040" s="150" t="s">
        <v>755</v>
      </c>
    </row>
    <row r="1041" spans="2:11" x14ac:dyDescent="0.2">
      <c r="B1041" s="174" t="s">
        <v>756</v>
      </c>
      <c r="C1041" s="174"/>
      <c r="D1041" s="142">
        <f>[1]COG!$E$52</f>
        <v>0</v>
      </c>
      <c r="E1041" s="150" t="s">
        <v>757</v>
      </c>
      <c r="G1041" s="128"/>
      <c r="K1041" s="128"/>
    </row>
    <row r="1042" spans="2:11" x14ac:dyDescent="0.2">
      <c r="B1042" s="174" t="s">
        <v>758</v>
      </c>
      <c r="C1042" s="174"/>
      <c r="D1042" s="142">
        <f>[1]COG!$E$54</f>
        <v>0</v>
      </c>
      <c r="E1042" s="150" t="s">
        <v>759</v>
      </c>
    </row>
    <row r="1043" spans="2:11" x14ac:dyDescent="0.2">
      <c r="B1043" s="174" t="s">
        <v>760</v>
      </c>
      <c r="C1043" s="174"/>
      <c r="D1043" s="142">
        <f>[1]COG!$E$55</f>
        <v>0</v>
      </c>
      <c r="E1043" s="150" t="s">
        <v>761</v>
      </c>
      <c r="G1043" s="128"/>
    </row>
    <row r="1044" spans="2:11" x14ac:dyDescent="0.2">
      <c r="B1044" s="174" t="s">
        <v>762</v>
      </c>
      <c r="C1044" s="174"/>
      <c r="D1044" s="142">
        <f>[1]COG!$E$59</f>
        <v>0</v>
      </c>
      <c r="E1044" s="150" t="s">
        <v>763</v>
      </c>
      <c r="G1044" s="128"/>
    </row>
    <row r="1045" spans="2:11" x14ac:dyDescent="0.2">
      <c r="B1045" s="174" t="s">
        <v>764</v>
      </c>
      <c r="C1045" s="174"/>
      <c r="D1045" s="142">
        <f>[1]COG!$E$60</f>
        <v>0</v>
      </c>
      <c r="E1045" s="150" t="s">
        <v>765</v>
      </c>
      <c r="G1045" s="128"/>
      <c r="H1045" s="128"/>
    </row>
    <row r="1046" spans="2:11" x14ac:dyDescent="0.2">
      <c r="B1046" s="174" t="s">
        <v>766</v>
      </c>
      <c r="C1046" s="174"/>
      <c r="D1046" s="142">
        <f>[1]COG!$E$61</f>
        <v>0</v>
      </c>
      <c r="E1046" s="150" t="s">
        <v>767</v>
      </c>
      <c r="G1046" s="128"/>
      <c r="H1046" s="128"/>
    </row>
    <row r="1047" spans="2:11" x14ac:dyDescent="0.2">
      <c r="B1047" s="174" t="s">
        <v>768</v>
      </c>
      <c r="C1047" s="174"/>
      <c r="D1047" s="142">
        <f>[1]COG!$E$62</f>
        <v>0</v>
      </c>
      <c r="E1047" s="150" t="s">
        <v>769</v>
      </c>
      <c r="G1047" s="151"/>
    </row>
    <row r="1048" spans="2:11" x14ac:dyDescent="0.2">
      <c r="B1048" s="174" t="s">
        <v>770</v>
      </c>
      <c r="C1048" s="174"/>
      <c r="D1048" s="142">
        <f>[1]COG!$E$64</f>
        <v>0</v>
      </c>
      <c r="E1048" s="150" t="s">
        <v>771</v>
      </c>
    </row>
    <row r="1049" spans="2:11" x14ac:dyDescent="0.2">
      <c r="B1049" s="174" t="s">
        <v>772</v>
      </c>
      <c r="C1049" s="174"/>
      <c r="D1049" s="142">
        <f>[1]COG!$E$70</f>
        <v>0</v>
      </c>
      <c r="E1049" s="150" t="s">
        <v>773</v>
      </c>
    </row>
    <row r="1050" spans="2:11" x14ac:dyDescent="0.2">
      <c r="B1050" s="174" t="s">
        <v>774</v>
      </c>
      <c r="C1050" s="174"/>
      <c r="D1050" s="142">
        <f>[1]COG!$E$76</f>
        <v>0</v>
      </c>
      <c r="E1050" s="150" t="s">
        <v>775</v>
      </c>
    </row>
    <row r="1051" spans="2:11" x14ac:dyDescent="0.2">
      <c r="B1051" s="175" t="s">
        <v>776</v>
      </c>
      <c r="C1051" s="176"/>
      <c r="D1051" s="142">
        <v>0</v>
      </c>
      <c r="E1051" s="152"/>
    </row>
    <row r="1052" spans="2:11" x14ac:dyDescent="0.2">
      <c r="B1052" s="153"/>
      <c r="C1052" s="154"/>
      <c r="D1052" s="155"/>
      <c r="E1052" s="152"/>
    </row>
    <row r="1053" spans="2:11" x14ac:dyDescent="0.2">
      <c r="B1053" s="178" t="s">
        <v>777</v>
      </c>
      <c r="C1053" s="178"/>
      <c r="D1053" s="156"/>
      <c r="E1053" s="157">
        <f>SUM(D1053:D1060)</f>
        <v>1218022.1199999999</v>
      </c>
    </row>
    <row r="1054" spans="2:11" x14ac:dyDescent="0.2">
      <c r="B1054" s="174" t="s">
        <v>778</v>
      </c>
      <c r="C1054" s="174"/>
      <c r="D1054" s="158">
        <f>[1]ACT!$B$56</f>
        <v>1218020.3599999999</v>
      </c>
      <c r="E1054" s="150" t="s">
        <v>779</v>
      </c>
    </row>
    <row r="1055" spans="2:11" x14ac:dyDescent="0.2">
      <c r="B1055" s="174" t="s">
        <v>780</v>
      </c>
      <c r="C1055" s="174"/>
      <c r="D1055" s="142">
        <f>[1]ACT!$B$57</f>
        <v>0</v>
      </c>
      <c r="E1055" s="150" t="s">
        <v>781</v>
      </c>
    </row>
    <row r="1056" spans="2:11" x14ac:dyDescent="0.2">
      <c r="B1056" s="174" t="s">
        <v>782</v>
      </c>
      <c r="C1056" s="174"/>
      <c r="D1056" s="142">
        <f>[1]ACT!$B$58</f>
        <v>0</v>
      </c>
      <c r="E1056" s="150" t="s">
        <v>783</v>
      </c>
    </row>
    <row r="1057" spans="2:10" x14ac:dyDescent="0.2">
      <c r="B1057" s="174" t="s">
        <v>784</v>
      </c>
      <c r="C1057" s="174"/>
      <c r="D1057" s="142">
        <f>[1]ACT!$B$59</f>
        <v>1.76</v>
      </c>
      <c r="E1057" s="150" t="s">
        <v>785</v>
      </c>
    </row>
    <row r="1058" spans="2:10" x14ac:dyDescent="0.2">
      <c r="B1058" s="174" t="s">
        <v>786</v>
      </c>
      <c r="C1058" s="174"/>
      <c r="D1058" s="142">
        <f>[1]ACT!$B$62</f>
        <v>0</v>
      </c>
      <c r="E1058" s="150" t="s">
        <v>787</v>
      </c>
    </row>
    <row r="1059" spans="2:10" x14ac:dyDescent="0.2">
      <c r="B1059" s="174" t="s">
        <v>788</v>
      </c>
      <c r="C1059" s="174"/>
      <c r="D1059" s="142">
        <v>0</v>
      </c>
      <c r="E1059" s="150" t="s">
        <v>789</v>
      </c>
    </row>
    <row r="1060" spans="2:10" x14ac:dyDescent="0.2">
      <c r="B1060" s="175" t="s">
        <v>790</v>
      </c>
      <c r="C1060" s="176"/>
      <c r="D1060" s="142">
        <v>0</v>
      </c>
      <c r="E1060" s="152"/>
    </row>
    <row r="1061" spans="2:10" x14ac:dyDescent="0.2">
      <c r="B1061" s="153"/>
      <c r="C1061" s="154"/>
      <c r="D1061" s="146"/>
      <c r="E1061" s="152"/>
    </row>
    <row r="1062" spans="2:10" x14ac:dyDescent="0.2">
      <c r="B1062" s="159" t="s">
        <v>791</v>
      </c>
      <c r="E1062" s="26">
        <f>+E1028-E1030+E1053</f>
        <v>9407366.9399999995</v>
      </c>
      <c r="G1062" s="128"/>
      <c r="H1062" s="128"/>
      <c r="I1062" s="128"/>
      <c r="J1062" s="128"/>
    </row>
    <row r="1063" spans="2:10" x14ac:dyDescent="0.2">
      <c r="B1063" s="139"/>
      <c r="E1063" s="28"/>
      <c r="F1063" s="128"/>
      <c r="G1063" s="128"/>
      <c r="H1063" s="128"/>
      <c r="I1063" s="128"/>
      <c r="J1063" s="128"/>
    </row>
    <row r="1064" spans="2:10" x14ac:dyDescent="0.2">
      <c r="B1064" s="139"/>
      <c r="E1064" s="28"/>
      <c r="F1064" s="128"/>
      <c r="G1064" s="128"/>
      <c r="H1064" s="128"/>
      <c r="I1064" s="128"/>
      <c r="J1064" s="128"/>
    </row>
    <row r="1065" spans="2:10" x14ac:dyDescent="0.2">
      <c r="B1065" s="139"/>
      <c r="E1065" s="28"/>
      <c r="F1065" s="128"/>
      <c r="G1065" s="128"/>
      <c r="H1065" s="128"/>
      <c r="I1065" s="128"/>
      <c r="J1065" s="128"/>
    </row>
    <row r="1066" spans="2:10" x14ac:dyDescent="0.2">
      <c r="B1066" s="139"/>
      <c r="E1066" s="28"/>
      <c r="F1066" s="128"/>
      <c r="G1066" s="128"/>
      <c r="H1066" s="128"/>
      <c r="I1066" s="128"/>
      <c r="J1066" s="128"/>
    </row>
    <row r="1067" spans="2:10" x14ac:dyDescent="0.2">
      <c r="B1067" s="139"/>
      <c r="E1067" s="28"/>
      <c r="F1067" s="128"/>
      <c r="G1067" s="128"/>
      <c r="H1067" s="128"/>
      <c r="I1067" s="128"/>
      <c r="J1067" s="128"/>
    </row>
    <row r="1068" spans="2:10" x14ac:dyDescent="0.2">
      <c r="B1068" s="139"/>
      <c r="E1068" s="28"/>
      <c r="F1068" s="128"/>
      <c r="G1068" s="128"/>
      <c r="H1068" s="128"/>
      <c r="I1068" s="128"/>
      <c r="J1068" s="128"/>
    </row>
    <row r="1069" spans="2:10" x14ac:dyDescent="0.2">
      <c r="B1069" s="139"/>
      <c r="E1069" s="28"/>
      <c r="F1069" s="128"/>
      <c r="G1069" s="128"/>
      <c r="H1069" s="128"/>
      <c r="I1069" s="128"/>
      <c r="J1069" s="128"/>
    </row>
    <row r="1070" spans="2:10" x14ac:dyDescent="0.2">
      <c r="B1070" s="139"/>
      <c r="E1070" s="28"/>
      <c r="F1070" s="128"/>
      <c r="G1070" s="128"/>
      <c r="H1070" s="128"/>
      <c r="I1070" s="128"/>
      <c r="J1070" s="128"/>
    </row>
    <row r="1071" spans="2:10" x14ac:dyDescent="0.2">
      <c r="B1071" s="139"/>
      <c r="E1071" s="28"/>
      <c r="F1071" s="128"/>
      <c r="G1071" s="128"/>
      <c r="H1071" s="128"/>
      <c r="I1071" s="128"/>
      <c r="J1071" s="128"/>
    </row>
    <row r="1072" spans="2:10" x14ac:dyDescent="0.2">
      <c r="B1072" s="139"/>
      <c r="E1072" s="28"/>
      <c r="F1072" s="128"/>
      <c r="G1072" s="128"/>
      <c r="H1072" s="128"/>
      <c r="I1072" s="128"/>
      <c r="J1072" s="128"/>
    </row>
    <row r="1073" spans="2:10" x14ac:dyDescent="0.2">
      <c r="B1073" s="139"/>
      <c r="E1073" s="28"/>
      <c r="F1073" s="128"/>
      <c r="G1073" s="128"/>
      <c r="H1073" s="128"/>
      <c r="I1073" s="128"/>
      <c r="J1073" s="128"/>
    </row>
    <row r="1074" spans="2:10" x14ac:dyDescent="0.2">
      <c r="B1074" s="139"/>
      <c r="E1074" s="28"/>
      <c r="F1074" s="128"/>
      <c r="G1074" s="128"/>
      <c r="H1074" s="128"/>
      <c r="I1074" s="128"/>
      <c r="J1074" s="128"/>
    </row>
    <row r="1075" spans="2:10" x14ac:dyDescent="0.2">
      <c r="B1075" s="139"/>
      <c r="E1075" s="28"/>
      <c r="F1075" s="128"/>
      <c r="G1075" s="128"/>
      <c r="H1075" s="128"/>
      <c r="I1075" s="128"/>
      <c r="J1075" s="128"/>
    </row>
    <row r="1076" spans="2:10" x14ac:dyDescent="0.2">
      <c r="B1076" s="139"/>
      <c r="E1076" s="28"/>
      <c r="F1076" s="128"/>
      <c r="G1076" s="128"/>
      <c r="H1076" s="128"/>
      <c r="I1076" s="128"/>
      <c r="J1076" s="128"/>
    </row>
    <row r="1077" spans="2:10" x14ac:dyDescent="0.2">
      <c r="B1077" s="139"/>
      <c r="E1077" s="28"/>
      <c r="F1077" s="128"/>
      <c r="G1077" s="128"/>
      <c r="H1077" s="128"/>
      <c r="I1077" s="128"/>
      <c r="J1077" s="128"/>
    </row>
    <row r="1078" spans="2:10" x14ac:dyDescent="0.2">
      <c r="B1078" s="139"/>
      <c r="E1078" s="28"/>
      <c r="F1078" s="128"/>
      <c r="G1078" s="128"/>
      <c r="H1078" s="128"/>
      <c r="I1078" s="128"/>
      <c r="J1078" s="128"/>
    </row>
    <row r="1079" spans="2:10" x14ac:dyDescent="0.2">
      <c r="B1079" s="139"/>
      <c r="E1079" s="28"/>
      <c r="F1079" s="128"/>
      <c r="G1079" s="128"/>
      <c r="H1079" s="128"/>
      <c r="I1079" s="128"/>
      <c r="J1079" s="128"/>
    </row>
    <row r="1080" spans="2:10" x14ac:dyDescent="0.2">
      <c r="B1080" s="139"/>
      <c r="E1080" s="28"/>
      <c r="F1080" s="128"/>
      <c r="G1080" s="128"/>
      <c r="H1080" s="128"/>
      <c r="I1080" s="128"/>
      <c r="J1080" s="128"/>
    </row>
    <row r="1081" spans="2:10" x14ac:dyDescent="0.2">
      <c r="B1081" s="139"/>
      <c r="E1081" s="28"/>
      <c r="F1081" s="128"/>
      <c r="G1081" s="128"/>
      <c r="H1081" s="128"/>
      <c r="I1081" s="128"/>
      <c r="J1081" s="128"/>
    </row>
    <row r="1082" spans="2:10" x14ac:dyDescent="0.2">
      <c r="B1082" s="139"/>
      <c r="E1082" s="28"/>
      <c r="F1082" s="128"/>
      <c r="G1082" s="128"/>
      <c r="H1082" s="128"/>
      <c r="I1082" s="128"/>
      <c r="J1082" s="128"/>
    </row>
    <row r="1083" spans="2:10" x14ac:dyDescent="0.2">
      <c r="B1083" s="139"/>
      <c r="E1083" s="28"/>
      <c r="F1083" s="128"/>
      <c r="G1083" s="128"/>
      <c r="H1083" s="128"/>
      <c r="I1083" s="128"/>
      <c r="J1083" s="128"/>
    </row>
    <row r="1084" spans="2:10" x14ac:dyDescent="0.2">
      <c r="B1084" s="139"/>
      <c r="E1084" s="28"/>
      <c r="F1084" s="128"/>
      <c r="G1084" s="128"/>
      <c r="H1084" s="128"/>
      <c r="I1084" s="128"/>
      <c r="J1084" s="128"/>
    </row>
    <row r="1085" spans="2:10" x14ac:dyDescent="0.2">
      <c r="B1085" s="139"/>
      <c r="E1085" s="28"/>
      <c r="F1085" s="128"/>
      <c r="G1085" s="128"/>
      <c r="H1085" s="128"/>
      <c r="I1085" s="128"/>
      <c r="J1085" s="128"/>
    </row>
    <row r="1086" spans="2:10" x14ac:dyDescent="0.2">
      <c r="B1086" s="139"/>
      <c r="E1086" s="28"/>
      <c r="F1086" s="128"/>
      <c r="G1086" s="128"/>
      <c r="H1086" s="128"/>
      <c r="I1086" s="128"/>
      <c r="J1086" s="128"/>
    </row>
    <row r="1087" spans="2:10" x14ac:dyDescent="0.2">
      <c r="B1087" s="139"/>
      <c r="E1087" s="28"/>
      <c r="F1087" s="128"/>
      <c r="G1087" s="128"/>
      <c r="H1087" s="128"/>
      <c r="I1087" s="128"/>
      <c r="J1087" s="128"/>
    </row>
    <row r="1088" spans="2:10" x14ac:dyDescent="0.2">
      <c r="B1088" s="177" t="s">
        <v>792</v>
      </c>
      <c r="C1088" s="177"/>
      <c r="D1088" s="177"/>
      <c r="E1088" s="177"/>
      <c r="F1088" s="177"/>
      <c r="G1088" s="177"/>
      <c r="H1088" s="128"/>
      <c r="I1088" s="128"/>
      <c r="J1088" s="128"/>
    </row>
    <row r="1089" spans="2:6" x14ac:dyDescent="0.2">
      <c r="B1089" s="160"/>
      <c r="C1089" s="4"/>
      <c r="D1089" s="4"/>
      <c r="E1089" s="4"/>
      <c r="F1089" s="161"/>
    </row>
    <row r="1090" spans="2:6" x14ac:dyDescent="0.2">
      <c r="B1090" s="66" t="s">
        <v>792</v>
      </c>
      <c r="C1090" s="67" t="s">
        <v>159</v>
      </c>
      <c r="D1090" s="101" t="s">
        <v>793</v>
      </c>
      <c r="E1090" s="101" t="s">
        <v>794</v>
      </c>
      <c r="F1090" s="101" t="s">
        <v>160</v>
      </c>
    </row>
    <row r="1091" spans="2:6" x14ac:dyDescent="0.2">
      <c r="B1091" s="40" t="s">
        <v>795</v>
      </c>
      <c r="C1091" s="162"/>
      <c r="D1091" s="163"/>
      <c r="E1091" s="162"/>
      <c r="F1091" s="162"/>
    </row>
    <row r="1092" spans="2:6" x14ac:dyDescent="0.2">
      <c r="B1092" s="33" t="s">
        <v>796</v>
      </c>
      <c r="C1092" s="56">
        <v>0</v>
      </c>
      <c r="D1092" s="56">
        <v>0</v>
      </c>
      <c r="E1092" s="56">
        <v>0</v>
      </c>
      <c r="F1092" s="56">
        <f>+C1092+D1092-E1092</f>
        <v>0</v>
      </c>
    </row>
    <row r="1093" spans="2:6" x14ac:dyDescent="0.2">
      <c r="B1093" s="33" t="s">
        <v>797</v>
      </c>
      <c r="C1093" s="56">
        <v>0</v>
      </c>
      <c r="D1093" s="56">
        <v>0</v>
      </c>
      <c r="E1093" s="56">
        <v>0</v>
      </c>
      <c r="F1093" s="56">
        <f t="shared" ref="F1093:F1117" si="11">+C1093+D1093-E1093</f>
        <v>0</v>
      </c>
    </row>
    <row r="1094" spans="2:6" x14ac:dyDescent="0.2">
      <c r="B1094" s="33" t="s">
        <v>798</v>
      </c>
      <c r="C1094" s="56">
        <v>0</v>
      </c>
      <c r="D1094" s="56">
        <v>0</v>
      </c>
      <c r="E1094" s="56">
        <v>0</v>
      </c>
      <c r="F1094" s="56">
        <f t="shared" si="11"/>
        <v>0</v>
      </c>
    </row>
    <row r="1095" spans="2:6" ht="25.5" x14ac:dyDescent="0.2">
      <c r="B1095" s="33" t="s">
        <v>799</v>
      </c>
      <c r="C1095" s="56">
        <v>0</v>
      </c>
      <c r="D1095" s="56">
        <v>0</v>
      </c>
      <c r="E1095" s="56">
        <v>0</v>
      </c>
      <c r="F1095" s="56">
        <f t="shared" si="11"/>
        <v>0</v>
      </c>
    </row>
    <row r="1096" spans="2:6" ht="25.5" x14ac:dyDescent="0.2">
      <c r="B1096" s="33" t="s">
        <v>800</v>
      </c>
      <c r="C1096" s="56">
        <v>0</v>
      </c>
      <c r="D1096" s="56">
        <v>0</v>
      </c>
      <c r="E1096" s="56">
        <v>0</v>
      </c>
      <c r="F1096" s="56">
        <f t="shared" si="11"/>
        <v>0</v>
      </c>
    </row>
    <row r="1097" spans="2:6" x14ac:dyDescent="0.2">
      <c r="B1097" s="33" t="s">
        <v>801</v>
      </c>
      <c r="C1097" s="56">
        <v>0</v>
      </c>
      <c r="D1097" s="56">
        <v>0</v>
      </c>
      <c r="E1097" s="56">
        <v>0</v>
      </c>
      <c r="F1097" s="56">
        <f t="shared" si="11"/>
        <v>0</v>
      </c>
    </row>
    <row r="1098" spans="2:6" ht="25.5" x14ac:dyDescent="0.2">
      <c r="B1098" s="33" t="s">
        <v>802</v>
      </c>
      <c r="C1098" s="56">
        <v>0</v>
      </c>
      <c r="D1098" s="56">
        <v>0</v>
      </c>
      <c r="E1098" s="56">
        <v>0</v>
      </c>
      <c r="F1098" s="56">
        <f t="shared" si="11"/>
        <v>0</v>
      </c>
    </row>
    <row r="1099" spans="2:6" ht="25.5" x14ac:dyDescent="0.2">
      <c r="B1099" s="33" t="s">
        <v>803</v>
      </c>
      <c r="C1099" s="56">
        <v>0</v>
      </c>
      <c r="D1099" s="56">
        <v>0</v>
      </c>
      <c r="E1099" s="56">
        <v>0</v>
      </c>
      <c r="F1099" s="56">
        <f t="shared" si="11"/>
        <v>0</v>
      </c>
    </row>
    <row r="1100" spans="2:6" x14ac:dyDescent="0.2">
      <c r="B1100" s="33" t="s">
        <v>804</v>
      </c>
      <c r="C1100" s="56">
        <v>0</v>
      </c>
      <c r="D1100" s="56">
        <v>0</v>
      </c>
      <c r="E1100" s="56">
        <v>0</v>
      </c>
      <c r="F1100" s="56">
        <f t="shared" si="11"/>
        <v>0</v>
      </c>
    </row>
    <row r="1101" spans="2:6" ht="25.5" x14ac:dyDescent="0.2">
      <c r="B1101" s="33" t="s">
        <v>805</v>
      </c>
      <c r="C1101" s="56">
        <v>0</v>
      </c>
      <c r="D1101" s="56">
        <v>0</v>
      </c>
      <c r="E1101" s="56">
        <v>0</v>
      </c>
      <c r="F1101" s="56">
        <f t="shared" si="11"/>
        <v>0</v>
      </c>
    </row>
    <row r="1102" spans="2:6" ht="25.5" x14ac:dyDescent="0.2">
      <c r="B1102" s="33" t="s">
        <v>806</v>
      </c>
      <c r="C1102" s="56">
        <v>0</v>
      </c>
      <c r="D1102" s="56">
        <v>0</v>
      </c>
      <c r="E1102" s="56">
        <v>0</v>
      </c>
      <c r="F1102" s="56">
        <f t="shared" si="11"/>
        <v>0</v>
      </c>
    </row>
    <row r="1103" spans="2:6" ht="25.5" x14ac:dyDescent="0.2">
      <c r="B1103" s="33" t="s">
        <v>807</v>
      </c>
      <c r="C1103" s="56">
        <v>0</v>
      </c>
      <c r="D1103" s="56">
        <v>0</v>
      </c>
      <c r="E1103" s="56">
        <v>0</v>
      </c>
      <c r="F1103" s="56">
        <f t="shared" si="11"/>
        <v>0</v>
      </c>
    </row>
    <row r="1104" spans="2:6" x14ac:dyDescent="0.2">
      <c r="B1104" s="33" t="s">
        <v>808</v>
      </c>
      <c r="C1104" s="56">
        <v>0</v>
      </c>
      <c r="D1104" s="56">
        <v>0</v>
      </c>
      <c r="E1104" s="56">
        <v>0</v>
      </c>
      <c r="F1104" s="56">
        <f t="shared" si="11"/>
        <v>0</v>
      </c>
    </row>
    <row r="1105" spans="2:6" x14ac:dyDescent="0.2">
      <c r="B1105" s="33" t="s">
        <v>809</v>
      </c>
      <c r="C1105" s="56">
        <v>0</v>
      </c>
      <c r="D1105" s="56">
        <v>0</v>
      </c>
      <c r="E1105" s="56">
        <v>0</v>
      </c>
      <c r="F1105" s="56">
        <f t="shared" si="11"/>
        <v>0</v>
      </c>
    </row>
    <row r="1106" spans="2:6" x14ac:dyDescent="0.2">
      <c r="B1106" s="33" t="s">
        <v>810</v>
      </c>
      <c r="C1106" s="56">
        <v>0</v>
      </c>
      <c r="D1106" s="56">
        <v>0</v>
      </c>
      <c r="E1106" s="56">
        <v>0</v>
      </c>
      <c r="F1106" s="56">
        <f t="shared" si="11"/>
        <v>0</v>
      </c>
    </row>
    <row r="1107" spans="2:6" x14ac:dyDescent="0.2">
      <c r="B1107" s="33" t="s">
        <v>811</v>
      </c>
      <c r="C1107" s="56">
        <v>0</v>
      </c>
      <c r="D1107" s="56">
        <v>0</v>
      </c>
      <c r="E1107" s="56">
        <v>0</v>
      </c>
      <c r="F1107" s="56">
        <f t="shared" si="11"/>
        <v>0</v>
      </c>
    </row>
    <row r="1108" spans="2:6" x14ac:dyDescent="0.2">
      <c r="B1108" s="78" t="s">
        <v>812</v>
      </c>
      <c r="C1108" s="56">
        <v>0</v>
      </c>
      <c r="D1108" s="56">
        <v>0</v>
      </c>
      <c r="E1108" s="56">
        <v>0</v>
      </c>
      <c r="F1108" s="56">
        <f t="shared" si="11"/>
        <v>0</v>
      </c>
    </row>
    <row r="1109" spans="2:6" x14ac:dyDescent="0.2">
      <c r="B1109" s="78" t="s">
        <v>813</v>
      </c>
      <c r="C1109" s="56">
        <v>0</v>
      </c>
      <c r="D1109" s="56">
        <v>0</v>
      </c>
      <c r="E1109" s="56">
        <v>0</v>
      </c>
      <c r="F1109" s="56">
        <f t="shared" si="11"/>
        <v>0</v>
      </c>
    </row>
    <row r="1110" spans="2:6" x14ac:dyDescent="0.2">
      <c r="B1110" s="33" t="s">
        <v>814</v>
      </c>
      <c r="C1110" s="56">
        <v>0</v>
      </c>
      <c r="D1110" s="56">
        <v>0</v>
      </c>
      <c r="E1110" s="56">
        <v>0</v>
      </c>
      <c r="F1110" s="56">
        <f t="shared" si="11"/>
        <v>0</v>
      </c>
    </row>
    <row r="1111" spans="2:6" x14ac:dyDescent="0.2">
      <c r="B1111" s="33" t="s">
        <v>815</v>
      </c>
      <c r="C1111" s="56">
        <v>0</v>
      </c>
      <c r="D1111" s="56">
        <v>0</v>
      </c>
      <c r="E1111" s="56">
        <v>0</v>
      </c>
      <c r="F1111" s="56">
        <f t="shared" si="11"/>
        <v>0</v>
      </c>
    </row>
    <row r="1112" spans="2:6" ht="25.5" x14ac:dyDescent="0.2">
      <c r="B1112" s="33" t="s">
        <v>816</v>
      </c>
      <c r="C1112" s="56">
        <v>0</v>
      </c>
      <c r="D1112" s="56">
        <v>0</v>
      </c>
      <c r="E1112" s="56">
        <v>0</v>
      </c>
      <c r="F1112" s="56">
        <f t="shared" si="11"/>
        <v>0</v>
      </c>
    </row>
    <row r="1113" spans="2:6" ht="25.5" x14ac:dyDescent="0.2">
      <c r="B1113" s="33" t="s">
        <v>817</v>
      </c>
      <c r="C1113" s="56">
        <v>0</v>
      </c>
      <c r="D1113" s="56">
        <v>0</v>
      </c>
      <c r="E1113" s="56">
        <v>0</v>
      </c>
      <c r="F1113" s="56">
        <f t="shared" si="11"/>
        <v>0</v>
      </c>
    </row>
    <row r="1114" spans="2:6" x14ac:dyDescent="0.2">
      <c r="B1114" s="33" t="s">
        <v>818</v>
      </c>
      <c r="C1114" s="56">
        <v>0</v>
      </c>
      <c r="D1114" s="56">
        <v>0</v>
      </c>
      <c r="E1114" s="56">
        <v>0</v>
      </c>
      <c r="F1114" s="56">
        <f t="shared" si="11"/>
        <v>0</v>
      </c>
    </row>
    <row r="1115" spans="2:6" x14ac:dyDescent="0.2">
      <c r="B1115" s="33" t="s">
        <v>819</v>
      </c>
      <c r="C1115" s="56">
        <v>0</v>
      </c>
      <c r="D1115" s="56">
        <v>0</v>
      </c>
      <c r="E1115" s="56">
        <v>0</v>
      </c>
      <c r="F1115" s="56">
        <f t="shared" si="11"/>
        <v>0</v>
      </c>
    </row>
    <row r="1116" spans="2:6" x14ac:dyDescent="0.2">
      <c r="B1116" s="33" t="s">
        <v>820</v>
      </c>
      <c r="C1116" s="56">
        <v>0</v>
      </c>
      <c r="D1116" s="56">
        <v>0</v>
      </c>
      <c r="E1116" s="56">
        <v>0</v>
      </c>
      <c r="F1116" s="56">
        <f t="shared" si="11"/>
        <v>0</v>
      </c>
    </row>
    <row r="1117" spans="2:6" x14ac:dyDescent="0.2">
      <c r="B1117" s="33" t="s">
        <v>821</v>
      </c>
      <c r="C1117" s="56">
        <v>0</v>
      </c>
      <c r="D1117" s="56">
        <v>0</v>
      </c>
      <c r="E1117" s="56">
        <v>0</v>
      </c>
      <c r="F1117" s="56">
        <f t="shared" si="11"/>
        <v>0</v>
      </c>
    </row>
    <row r="1118" spans="2:6" x14ac:dyDescent="0.2">
      <c r="B1118" s="33" t="s">
        <v>822</v>
      </c>
      <c r="C1118" s="17">
        <v>30085265.75</v>
      </c>
      <c r="D1118" s="164">
        <v>0</v>
      </c>
      <c r="E1118" s="164">
        <v>0</v>
      </c>
      <c r="F1118" s="17">
        <f>+C1118+D1118-E1118</f>
        <v>30085265.75</v>
      </c>
    </row>
    <row r="1119" spans="2:6" x14ac:dyDescent="0.2">
      <c r="B1119" s="33" t="s">
        <v>823</v>
      </c>
      <c r="C1119" s="17">
        <v>-30085265.75</v>
      </c>
      <c r="D1119" s="164">
        <v>0</v>
      </c>
      <c r="E1119" s="164">
        <v>0</v>
      </c>
      <c r="F1119" s="17">
        <f t="shared" ref="F1119" si="12">+C1119+D1119-E1119</f>
        <v>-30085265.75</v>
      </c>
    </row>
    <row r="1120" spans="2:6" x14ac:dyDescent="0.2">
      <c r="B1120" s="43"/>
      <c r="C1120" s="165"/>
      <c r="D1120" s="166"/>
      <c r="E1120" s="165"/>
      <c r="F1120" s="165"/>
    </row>
    <row r="1121" spans="2:9" x14ac:dyDescent="0.2">
      <c r="C1121" s="105">
        <f>SUM(C1091:C1120)</f>
        <v>0</v>
      </c>
      <c r="D1121" s="105">
        <f>SUM(D1091:D1120)</f>
        <v>0</v>
      </c>
      <c r="E1121" s="105">
        <f>SUM(E1091:E1120)</f>
        <v>0</v>
      </c>
      <c r="F1121" s="105">
        <f>SUM(F1091:F1120)</f>
        <v>0</v>
      </c>
    </row>
    <row r="1124" spans="2:9" x14ac:dyDescent="0.2">
      <c r="B1124" s="66" t="s">
        <v>792</v>
      </c>
      <c r="C1124" s="67" t="s">
        <v>159</v>
      </c>
      <c r="D1124" s="101" t="s">
        <v>793</v>
      </c>
      <c r="E1124" s="101" t="s">
        <v>794</v>
      </c>
      <c r="F1124" s="101" t="s">
        <v>160</v>
      </c>
    </row>
    <row r="1125" spans="2:9" x14ac:dyDescent="0.2">
      <c r="B1125" s="40" t="s">
        <v>824</v>
      </c>
      <c r="C1125" s="167"/>
      <c r="D1125" s="167"/>
      <c r="E1125" s="167"/>
      <c r="F1125" s="167"/>
    </row>
    <row r="1126" spans="2:9" x14ac:dyDescent="0.2">
      <c r="B1126" s="33" t="s">
        <v>825</v>
      </c>
      <c r="C1126" s="164">
        <v>0</v>
      </c>
      <c r="D1126" s="17">
        <v>75170114</v>
      </c>
      <c r="E1126" s="164">
        <v>0</v>
      </c>
      <c r="F1126" s="17">
        <f>+C1126+D1126-E1126</f>
        <v>75170114</v>
      </c>
    </row>
    <row r="1127" spans="2:9" x14ac:dyDescent="0.2">
      <c r="B1127" s="33" t="s">
        <v>826</v>
      </c>
      <c r="C1127" s="164">
        <v>0</v>
      </c>
      <c r="D1127" s="17">
        <f>[1]EAI!E16</f>
        <v>27462220.800000004</v>
      </c>
      <c r="E1127" s="17">
        <f>75170114+[1]EAI!C16</f>
        <v>75662173.480000004</v>
      </c>
      <c r="F1127" s="17">
        <f t="shared" ref="F1127:F1137" si="13">+C1127+D1127-E1127</f>
        <v>-48199952.68</v>
      </c>
    </row>
    <row r="1128" spans="2:9" x14ac:dyDescent="0.2">
      <c r="B1128" s="33" t="s">
        <v>827</v>
      </c>
      <c r="C1128" s="164">
        <v>0</v>
      </c>
      <c r="D1128" s="164">
        <f>[1]EAI!C16</f>
        <v>492059.48</v>
      </c>
      <c r="E1128" s="164">
        <v>0</v>
      </c>
      <c r="F1128" s="164">
        <f t="shared" si="13"/>
        <v>492059.48</v>
      </c>
    </row>
    <row r="1129" spans="2:9" x14ac:dyDescent="0.2">
      <c r="B1129" s="33" t="s">
        <v>828</v>
      </c>
      <c r="C1129" s="164">
        <v>0</v>
      </c>
      <c r="D1129" s="17">
        <f>[1]EAI!F16</f>
        <v>27462220.800000004</v>
      </c>
      <c r="E1129" s="17">
        <f>[1]EAI!E16</f>
        <v>27462220.800000004</v>
      </c>
      <c r="F1129" s="164">
        <f t="shared" si="13"/>
        <v>0</v>
      </c>
    </row>
    <row r="1130" spans="2:9" x14ac:dyDescent="0.2">
      <c r="B1130" s="33" t="s">
        <v>829</v>
      </c>
      <c r="C1130" s="164">
        <v>0</v>
      </c>
      <c r="D1130" s="164">
        <v>0</v>
      </c>
      <c r="E1130" s="17">
        <f>[1]EAI!F16</f>
        <v>27462220.800000004</v>
      </c>
      <c r="F1130" s="17">
        <f t="shared" si="13"/>
        <v>-27462220.800000004</v>
      </c>
      <c r="I1130" s="137"/>
    </row>
    <row r="1131" spans="2:9" x14ac:dyDescent="0.2">
      <c r="B1131" s="33" t="s">
        <v>830</v>
      </c>
      <c r="C1131" s="164">
        <v>0</v>
      </c>
      <c r="D1131" s="164">
        <v>0</v>
      </c>
      <c r="E1131" s="115">
        <v>75170114</v>
      </c>
      <c r="F1131" s="17">
        <f t="shared" si="13"/>
        <v>-75170114</v>
      </c>
      <c r="I1131" s="128"/>
    </row>
    <row r="1132" spans="2:9" x14ac:dyDescent="0.2">
      <c r="B1132" s="33" t="s">
        <v>831</v>
      </c>
      <c r="C1132" s="164">
        <v>0</v>
      </c>
      <c r="D1132" s="17">
        <f>75170114+[1]COG!C44+[1]COG!C45+[1]COG!C47+[1]COG!C49</f>
        <v>75662173.480000004</v>
      </c>
      <c r="E1132" s="17">
        <v>60399389.979999997</v>
      </c>
      <c r="F1132" s="17">
        <f t="shared" si="13"/>
        <v>15262783.500000007</v>
      </c>
    </row>
    <row r="1133" spans="2:9" x14ac:dyDescent="0.2">
      <c r="B1133" s="33" t="s">
        <v>832</v>
      </c>
      <c r="C1133" s="164">
        <v>0</v>
      </c>
      <c r="D1133" s="164">
        <f>[1]COG!C24+[1]COG!C26+[1]COG!C27+[1]COG!C28</f>
        <v>0</v>
      </c>
      <c r="E1133" s="164">
        <f>+[1]COG!C44+[1]COG!C45+[1]COG!C47+[1]COG!C49</f>
        <v>492059.48</v>
      </c>
      <c r="F1133" s="164">
        <f t="shared" si="13"/>
        <v>-492059.48</v>
      </c>
    </row>
    <row r="1134" spans="2:9" x14ac:dyDescent="0.2">
      <c r="B1134" s="33" t="s">
        <v>833</v>
      </c>
      <c r="C1134" s="164">
        <v>0</v>
      </c>
      <c r="D1134" s="17">
        <v>60399389.979999997</v>
      </c>
      <c r="E1134" s="17">
        <f>+[1]COG!E77</f>
        <v>8189344.8200000003</v>
      </c>
      <c r="F1134" s="17">
        <f t="shared" si="13"/>
        <v>52210045.159999996</v>
      </c>
    </row>
    <row r="1135" spans="2:9" x14ac:dyDescent="0.2">
      <c r="B1135" s="33" t="s">
        <v>834</v>
      </c>
      <c r="C1135" s="164">
        <v>0</v>
      </c>
      <c r="D1135" s="17">
        <f>+[1]COG!E77</f>
        <v>8189344.8200000003</v>
      </c>
      <c r="E1135" s="17">
        <f>+[1]COG!F77</f>
        <v>8189344.8200000003</v>
      </c>
      <c r="F1135" s="164">
        <f t="shared" si="13"/>
        <v>0</v>
      </c>
    </row>
    <row r="1136" spans="2:9" x14ac:dyDescent="0.2">
      <c r="B1136" s="33" t="s">
        <v>835</v>
      </c>
      <c r="C1136" s="164">
        <v>0</v>
      </c>
      <c r="D1136" s="17">
        <f>+[1]COG!F77</f>
        <v>8189344.8200000003</v>
      </c>
      <c r="E1136" s="17">
        <f>+[1]COG!F77</f>
        <v>8189344.8200000003</v>
      </c>
      <c r="F1136" s="164">
        <f t="shared" si="13"/>
        <v>0</v>
      </c>
    </row>
    <row r="1137" spans="2:6" x14ac:dyDescent="0.2">
      <c r="B1137" s="33" t="s">
        <v>836</v>
      </c>
      <c r="C1137" s="164">
        <v>0</v>
      </c>
      <c r="D1137" s="17">
        <f>+[1]COG!F77</f>
        <v>8189344.8200000003</v>
      </c>
      <c r="E1137" s="164">
        <v>0</v>
      </c>
      <c r="F1137" s="17">
        <f t="shared" si="13"/>
        <v>8189344.8200000003</v>
      </c>
    </row>
    <row r="1138" spans="2:6" x14ac:dyDescent="0.2">
      <c r="B1138" s="34"/>
      <c r="C1138" s="168"/>
      <c r="D1138" s="168"/>
      <c r="E1138" s="168"/>
      <c r="F1138" s="168"/>
    </row>
    <row r="1139" spans="2:6" x14ac:dyDescent="0.2">
      <c r="B1139" s="169"/>
      <c r="C1139" s="170">
        <f>SUM(C1125:C1138)</f>
        <v>0</v>
      </c>
      <c r="D1139" s="171">
        <f>SUM(D1125:D1138)</f>
        <v>291216213</v>
      </c>
      <c r="E1139" s="171">
        <f>SUM(E1125:E1138)</f>
        <v>291216213</v>
      </c>
      <c r="F1139" s="170">
        <f>SUM(F1125:F1138)</f>
        <v>7.4505805969238281E-9</v>
      </c>
    </row>
    <row r="1140" spans="2:6" x14ac:dyDescent="0.2">
      <c r="B1140" s="169"/>
      <c r="C1140" s="137"/>
      <c r="D1140" s="137"/>
      <c r="E1140" s="137"/>
      <c r="F1140" s="137"/>
    </row>
    <row r="1141" spans="2:6" x14ac:dyDescent="0.2">
      <c r="B1141" s="169"/>
      <c r="C1141" s="137"/>
      <c r="D1141" s="137"/>
      <c r="E1141" s="137"/>
      <c r="F1141" s="137"/>
    </row>
    <row r="1142" spans="2:6" x14ac:dyDescent="0.2">
      <c r="B1142" s="66" t="s">
        <v>792</v>
      </c>
      <c r="C1142" s="67" t="s">
        <v>159</v>
      </c>
      <c r="D1142" s="101" t="s">
        <v>793</v>
      </c>
      <c r="E1142" s="101" t="s">
        <v>794</v>
      </c>
      <c r="F1142" s="101" t="s">
        <v>160</v>
      </c>
    </row>
    <row r="1143" spans="2:6" x14ac:dyDescent="0.2">
      <c r="B1143" s="40" t="s">
        <v>837</v>
      </c>
      <c r="C1143" s="162"/>
      <c r="D1143" s="163"/>
      <c r="E1143" s="162"/>
      <c r="F1143" s="162"/>
    </row>
    <row r="1144" spans="2:6" x14ac:dyDescent="0.2">
      <c r="B1144" s="33" t="s">
        <v>838</v>
      </c>
      <c r="C1144" s="56">
        <v>0</v>
      </c>
      <c r="D1144" s="56">
        <v>0</v>
      </c>
      <c r="E1144" s="56">
        <v>0</v>
      </c>
      <c r="F1144" s="56">
        <f t="shared" ref="F1144:F1146" si="14">+C1144+D1144-E1144</f>
        <v>0</v>
      </c>
    </row>
    <row r="1145" spans="2:6" x14ac:dyDescent="0.2">
      <c r="B1145" s="33" t="s">
        <v>839</v>
      </c>
      <c r="C1145" s="56">
        <v>0</v>
      </c>
      <c r="D1145" s="56">
        <v>0</v>
      </c>
      <c r="E1145" s="56">
        <v>0</v>
      </c>
      <c r="F1145" s="56">
        <f t="shared" si="14"/>
        <v>0</v>
      </c>
    </row>
    <row r="1146" spans="2:6" x14ac:dyDescent="0.2">
      <c r="B1146" s="33" t="s">
        <v>840</v>
      </c>
      <c r="C1146" s="56">
        <v>0</v>
      </c>
      <c r="D1146" s="56">
        <v>0</v>
      </c>
      <c r="E1146" s="56">
        <v>0</v>
      </c>
      <c r="F1146" s="56">
        <f t="shared" si="14"/>
        <v>0</v>
      </c>
    </row>
    <row r="1147" spans="2:6" x14ac:dyDescent="0.2">
      <c r="B1147" s="43"/>
      <c r="C1147" s="165"/>
      <c r="D1147" s="166"/>
      <c r="E1147" s="165"/>
      <c r="F1147" s="165"/>
    </row>
    <row r="1148" spans="2:6" x14ac:dyDescent="0.2">
      <c r="C1148" s="105">
        <f>SUM(C1143:C1147)</f>
        <v>0</v>
      </c>
      <c r="D1148" s="105">
        <f>SUM(D1143:D1147)</f>
        <v>0</v>
      </c>
      <c r="E1148" s="105">
        <f>SUM(E1143:E1147)</f>
        <v>0</v>
      </c>
      <c r="F1148" s="105">
        <f>SUM(F1143:F1147)</f>
        <v>0</v>
      </c>
    </row>
    <row r="1150" spans="2:6" x14ac:dyDescent="0.2">
      <c r="B1150" s="1" t="s">
        <v>841</v>
      </c>
    </row>
    <row r="1158" spans="2:6" x14ac:dyDescent="0.2">
      <c r="B1158" s="172" t="s">
        <v>842</v>
      </c>
      <c r="D1158" s="173" t="s">
        <v>843</v>
      </c>
      <c r="E1158" s="173"/>
      <c r="F1158" s="173"/>
    </row>
    <row r="1159" spans="2:6" x14ac:dyDescent="0.2">
      <c r="B1159" s="172" t="s">
        <v>844</v>
      </c>
      <c r="D1159" s="173" t="s">
        <v>845</v>
      </c>
      <c r="E1159" s="173"/>
      <c r="F1159" s="173"/>
    </row>
  </sheetData>
  <mergeCells count="73">
    <mergeCell ref="C175:G178"/>
    <mergeCell ref="B1:G1"/>
    <mergeCell ref="B2:G2"/>
    <mergeCell ref="B3:G3"/>
    <mergeCell ref="B5:G5"/>
    <mergeCell ref="C163:G164"/>
    <mergeCell ref="B1002:E1002"/>
    <mergeCell ref="C221:E221"/>
    <mergeCell ref="D351:E351"/>
    <mergeCell ref="D388:E388"/>
    <mergeCell ref="D395:E395"/>
    <mergeCell ref="D402:E402"/>
    <mergeCell ref="D453:E453"/>
    <mergeCell ref="D460:E460"/>
    <mergeCell ref="D551:E551"/>
    <mergeCell ref="D558:E558"/>
    <mergeCell ref="D565:E565"/>
    <mergeCell ref="B1001:E1001"/>
    <mergeCell ref="B1015:C1015"/>
    <mergeCell ref="B1003:E1003"/>
    <mergeCell ref="B1004:E1004"/>
    <mergeCell ref="B1005:C1005"/>
    <mergeCell ref="B1007:C1007"/>
    <mergeCell ref="B1008:C1008"/>
    <mergeCell ref="B1009:C1009"/>
    <mergeCell ref="B1010:C1010"/>
    <mergeCell ref="B1011:C1011"/>
    <mergeCell ref="B1012:C1012"/>
    <mergeCell ref="B1013:C1013"/>
    <mergeCell ref="B1014:C1014"/>
    <mergeCell ref="B1031:C1031"/>
    <mergeCell ref="B1016:C1016"/>
    <mergeCell ref="B1017:C1017"/>
    <mergeCell ref="B1018:C1018"/>
    <mergeCell ref="B1020:C1020"/>
    <mergeCell ref="B1024:E1024"/>
    <mergeCell ref="B1025:E1025"/>
    <mergeCell ref="B1026:E1026"/>
    <mergeCell ref="B1027:E1027"/>
    <mergeCell ref="B1028:C1028"/>
    <mergeCell ref="B1029:C1029"/>
    <mergeCell ref="B1030:C1030"/>
    <mergeCell ref="B1043:C1043"/>
    <mergeCell ref="B1032:C1032"/>
    <mergeCell ref="B1033:C1033"/>
    <mergeCell ref="B1034:C1034"/>
    <mergeCell ref="B1035:C1035"/>
    <mergeCell ref="B1036:C1036"/>
    <mergeCell ref="B1037:C1037"/>
    <mergeCell ref="B1038:C1038"/>
    <mergeCell ref="B1039:C1039"/>
    <mergeCell ref="B1040:C1040"/>
    <mergeCell ref="B1041:C1041"/>
    <mergeCell ref="B1042:C1042"/>
    <mergeCell ref="B1056:C1056"/>
    <mergeCell ref="B1044:C1044"/>
    <mergeCell ref="B1045:C1045"/>
    <mergeCell ref="B1046:C1046"/>
    <mergeCell ref="B1047:C1047"/>
    <mergeCell ref="B1048:C1048"/>
    <mergeCell ref="B1049:C1049"/>
    <mergeCell ref="B1050:C1050"/>
    <mergeCell ref="B1051:C1051"/>
    <mergeCell ref="B1053:C1053"/>
    <mergeCell ref="B1054:C1054"/>
    <mergeCell ref="B1055:C1055"/>
    <mergeCell ref="D1159:F1159"/>
    <mergeCell ref="B1057:C1057"/>
    <mergeCell ref="B1058:C1058"/>
    <mergeCell ref="B1059:C1059"/>
    <mergeCell ref="B1060:C1060"/>
    <mergeCell ref="B1088:G1088"/>
    <mergeCell ref="D1158:F1158"/>
  </mergeCells>
  <dataValidations count="4">
    <dataValidation allowBlank="1" showInputMessage="1" showErrorMessage="1" prompt="Saldo final del periodo que corresponde la cuenta pública presentada (mensual:  enero, febrero, marzo, etc.; trimestral: 1er, 2do, 3ro. o 4to.)." sqref="C456 C405 C391 C235 C347 C354" xr:uid="{D384F0DB-98D4-449A-BADE-7480FCF41980}"/>
    <dataValidation allowBlank="1" showInputMessage="1" showErrorMessage="1" prompt="Características cualitativas significativas que les impacten financieramente." sqref="E456 E405 E391 D235:E235 E347 E354" xr:uid="{45489669-3EB5-448C-AB71-E4E31E09F2FC}"/>
    <dataValidation allowBlank="1" showInputMessage="1" showErrorMessage="1" prompt="Especificar origen de dicho recurso: Federal, Estatal, Municipal, Particulares." sqref="D456 D405 D391 D347 D354" xr:uid="{D04452C3-2418-4031-A7A5-9C8EA296C799}"/>
    <dataValidation allowBlank="1" showInputMessage="1" showErrorMessage="1" prompt="Corresponde al número de la cuenta de acuerdo al Plan de Cuentas emitido por el CONAC (DOF 22/11/2010)." sqref="B235" xr:uid="{DEB18BDE-C995-455F-B9E0-22B1135A4FDE}"/>
  </dataValidations>
  <pageMargins left="0.70866141732283472" right="0.70866141732283472" top="0.74803149606299213" bottom="0.74803149606299213" header="0.31496062992125984" footer="0.31496062992125984"/>
  <pageSetup scale="63" fitToHeight="0" orientation="portrait" r:id="rId1"/>
  <headerFooter>
    <oddFooter>&amp;RPágina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NOTAS</vt:lpstr>
      <vt:lpstr>NOTAS!Área_de_impresión</vt:lpstr>
      <vt:lpstr>NOTAS!Títulos_a_imprimir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 de Lourdes Romero Galvan</dc:creator>
  <cp:lastModifiedBy>Ma de Lourdes Romero Galvan</cp:lastModifiedBy>
  <cp:lastPrinted>2024-05-03T18:54:26Z</cp:lastPrinted>
  <dcterms:created xsi:type="dcterms:W3CDTF">2024-05-03T18:41:57Z</dcterms:created>
  <dcterms:modified xsi:type="dcterms:W3CDTF">2024-05-03T18:54:35Z</dcterms:modified>
</cp:coreProperties>
</file>