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054DFC86-83E3-4D6D-A626-941693D01449}" xr6:coauthVersionLast="47" xr6:coauthVersionMax="47" xr10:uidLastSave="{00000000-0000-0000-0000-000000000000}"/>
  <bookViews>
    <workbookView xWindow="-120" yWindow="-120" windowWidth="29040" windowHeight="15840" xr2:uid="{A42FF01D-D9EE-497D-835B-02B090B741F9}"/>
  </bookViews>
  <sheets>
    <sheet name="EAA" sheetId="1" r:id="rId1"/>
  </sheets>
  <externalReferences>
    <externalReference r:id="rId2"/>
    <externalReference r:id="rId3"/>
    <externalReference r:id="rId4"/>
  </externalReferences>
  <definedNames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8" i="1"/>
  <c r="C18" i="1"/>
  <c r="E18" i="1" s="1"/>
  <c r="B18" i="1"/>
  <c r="D17" i="1"/>
  <c r="C17" i="1"/>
  <c r="B17" i="1"/>
  <c r="E17" i="1" s="1"/>
  <c r="F17" i="1" s="1"/>
  <c r="D16" i="1"/>
  <c r="C16" i="1"/>
  <c r="E16" i="1" s="1"/>
  <c r="B16" i="1"/>
  <c r="D15" i="1"/>
  <c r="C15" i="1"/>
  <c r="B15" i="1"/>
  <c r="D14" i="1"/>
  <c r="C14" i="1"/>
  <c r="B14" i="1"/>
  <c r="D13" i="1"/>
  <c r="D12" i="1" s="1"/>
  <c r="C13" i="1"/>
  <c r="B13" i="1"/>
  <c r="D11" i="1"/>
  <c r="C11" i="1"/>
  <c r="B11" i="1"/>
  <c r="E11" i="1" s="1"/>
  <c r="D10" i="1"/>
  <c r="C10" i="1"/>
  <c r="B10" i="1"/>
  <c r="D9" i="1"/>
  <c r="C9" i="1"/>
  <c r="B9" i="1"/>
  <c r="D8" i="1"/>
  <c r="C8" i="1"/>
  <c r="E8" i="1" s="1"/>
  <c r="B8" i="1"/>
  <c r="D7" i="1"/>
  <c r="C7" i="1"/>
  <c r="B7" i="1"/>
  <c r="D6" i="1"/>
  <c r="C6" i="1"/>
  <c r="B6" i="1"/>
  <c r="D5" i="1"/>
  <c r="C5" i="1"/>
  <c r="B5" i="1"/>
  <c r="E6" i="1" l="1"/>
  <c r="E15" i="1"/>
  <c r="E9" i="1"/>
  <c r="F9" i="1" s="1"/>
  <c r="E10" i="1"/>
  <c r="E5" i="1"/>
  <c r="E14" i="1"/>
  <c r="F14" i="1" s="1"/>
  <c r="F6" i="1"/>
  <c r="F10" i="1"/>
  <c r="F11" i="1"/>
  <c r="F18" i="1"/>
  <c r="F5" i="1"/>
  <c r="F15" i="1"/>
  <c r="B4" i="1"/>
  <c r="F16" i="1"/>
  <c r="C4" i="1"/>
  <c r="D4" i="1"/>
  <c r="D3" i="1" s="1"/>
  <c r="E7" i="1"/>
  <c r="E19" i="1"/>
  <c r="E20" i="1"/>
  <c r="E21" i="1"/>
  <c r="F8" i="1"/>
  <c r="B12" i="1"/>
  <c r="E12" i="1" s="1"/>
  <c r="F12" i="1" s="1"/>
  <c r="E13" i="1"/>
  <c r="C12" i="1"/>
  <c r="C3" i="1" l="1"/>
  <c r="F13" i="1"/>
  <c r="F21" i="1"/>
  <c r="F20" i="1"/>
  <c r="F19" i="1"/>
  <c r="B3" i="1"/>
  <c r="E3" i="1" s="1"/>
  <c r="F3" i="1" s="1"/>
  <c r="E4" i="1"/>
  <c r="F4" i="1" s="1"/>
  <c r="F7" i="1"/>
</calcChain>
</file>

<file path=xl/sharedStrings.xml><?xml version="1.0" encoding="utf-8"?>
<sst xmlns="http://schemas.openxmlformats.org/spreadsheetml/2006/main" count="31" uniqueCount="31">
  <si>
    <t>Fondos Guanajuato de Financiamiento
Estado Analítico del Activo
Del 1 de Enero al 31 de Marzo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</si>
  <si>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</si>
  <si>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</si>
  <si>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</si>
  <si>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</si>
  <si>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</si>
  <si>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</si>
  <si>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</si>
  <si>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</si>
  <si>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</si>
  <si>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</si>
  <si>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</si>
  <si>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</si>
  <si>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</si>
  <si>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</si>
  <si>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</si>
  <si>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</si>
  <si>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</si>
  <si>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</si>
  <si>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</si>
  <si>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</si>
  <si>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</si>
  <si>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</si>
  <si>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</si>
  <si>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</si>
  <si>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</si>
  <si>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</si>
  <si>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 xml:space="preserve">        Ricardo Martínez Huaracha</t>
  </si>
  <si>
    <t>Fátima Karina López Jiménez</t>
  </si>
  <si>
    <t xml:space="preserve">                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</si>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</sst>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3" borderId="0" xfId="0" applyFont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indent="1"/>
    </xf>
    <xf numFmtId="3" fontId="2" fillId="3" borderId="4" xfId="1" applyNumberFormat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left" vertical="center" indent="2"/>
    </xf>
    <xf numFmtId="0" fontId="1" fillId="3" borderId="5" xfId="1" applyFill="1" applyBorder="1" applyAlignment="1">
      <alignment horizontal="left" vertical="top" indent="2"/>
    </xf>
    <xf numFmtId="3" fontId="1" fillId="3" borderId="5" xfId="1" applyNumberFormat="1" applyFill="1" applyBorder="1" applyAlignment="1">
      <alignment vertical="top" wrapText="1"/>
    </xf>
    <xf numFmtId="3" fontId="1" fillId="3" borderId="6" xfId="1" applyNumberFormat="1" applyFill="1" applyBorder="1" applyAlignment="1">
      <alignment vertical="top" wrapText="1"/>
    </xf>
    <xf numFmtId="0" fontId="1" fillId="3" borderId="7" xfId="1" applyFill="1" applyBorder="1" applyAlignment="1">
      <alignment horizontal="left" vertical="top" indent="2"/>
    </xf>
    <xf numFmtId="3" fontId="1" fillId="3" borderId="7" xfId="1" applyNumberFormat="1" applyFill="1" applyBorder="1" applyAlignment="1">
      <alignment vertical="top" wrapText="1"/>
    </xf>
    <xf numFmtId="3" fontId="1" fillId="3" borderId="8" xfId="1" applyNumberFormat="1" applyFill="1" applyBorder="1" applyAlignment="1">
      <alignment vertical="top" wrapText="1"/>
    </xf>
    <xf numFmtId="3" fontId="1" fillId="3" borderId="9" xfId="1" applyNumberFormat="1" applyFill="1" applyBorder="1" applyAlignment="1">
      <alignment vertical="top" wrapText="1"/>
    </xf>
    <xf numFmtId="0" fontId="1" fillId="3" borderId="9" xfId="1" applyFill="1" applyBorder="1" applyAlignment="1">
      <alignment horizontal="left" vertical="top" indent="2"/>
    </xf>
    <xf numFmtId="0" fontId="1" fillId="3" borderId="8" xfId="1" applyFill="1" applyBorder="1" applyAlignment="1">
      <alignment horizontal="left" vertical="top" indent="2"/>
    </xf>
    <xf numFmtId="0" fontId="1" fillId="3" borderId="10" xfId="1" applyFill="1" applyBorder="1" applyAlignment="1">
      <alignment horizontal="left" vertical="top" indent="2"/>
    </xf>
    <xf numFmtId="3" fontId="1" fillId="3" borderId="10" xfId="1" applyNumberFormat="1" applyFill="1" applyBorder="1" applyAlignment="1">
      <alignment vertical="top" wrapText="1"/>
    </xf>
    <xf numFmtId="3" fontId="1" fillId="3" borderId="11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indent="2"/>
    </xf>
    <xf numFmtId="0" fontId="1" fillId="3" borderId="0" xfId="1" applyFill="1" applyAlignment="1" applyProtection="1">
      <alignment horizontal="left" vertical="top" indent="1"/>
      <protection locked="0"/>
    </xf>
    <xf numFmtId="0" fontId="1" fillId="3" borderId="0" xfId="1" applyFill="1" applyAlignment="1" applyProtection="1">
      <alignment horizontal="left" vertical="top" indent="19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18B8FD6A-22EC-4CC9-BA3D-21EEF2013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MAR%202025%20ARM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ENE%202025%20ARM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FEB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VARIA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/>
      <sheetData sheetId="1"/>
      <sheetData sheetId="2">
        <row r="15">
          <cell r="E15">
            <v>33183132.74000001</v>
          </cell>
        </row>
      </sheetData>
      <sheetData sheetId="3"/>
      <sheetData sheetId="4">
        <row r="14">
          <cell r="D14">
            <v>27500</v>
          </cell>
        </row>
      </sheetData>
      <sheetData sheetId="5">
        <row r="16">
          <cell r="G16">
            <v>650970769.70000005</v>
          </cell>
          <cell r="H16">
            <v>394364251.25999999</v>
          </cell>
          <cell r="I16">
            <v>342257670.44999999</v>
          </cell>
        </row>
        <row r="29">
          <cell r="G29">
            <v>1576205.4600000002</v>
          </cell>
          <cell r="I29">
            <v>459799.71</v>
          </cell>
        </row>
        <row r="42">
          <cell r="G42">
            <v>7821.13</v>
          </cell>
        </row>
        <row r="75">
          <cell r="G75">
            <v>15489933.220000001</v>
          </cell>
        </row>
        <row r="98">
          <cell r="G98">
            <v>0</v>
          </cell>
        </row>
        <row r="105">
          <cell r="G105">
            <v>1051193378.8500001</v>
          </cell>
          <cell r="H105">
            <v>7971991.9799999995</v>
          </cell>
          <cell r="I105">
            <v>46449226.200000003</v>
          </cell>
        </row>
        <row r="112">
          <cell r="G112">
            <v>0</v>
          </cell>
        </row>
        <row r="122">
          <cell r="G122">
            <v>4516948.38</v>
          </cell>
        </row>
        <row r="135">
          <cell r="G135">
            <v>0</v>
          </cell>
        </row>
        <row r="141">
          <cell r="G141">
            <v>-2865794.98</v>
          </cell>
          <cell r="H141">
            <v>11391.2</v>
          </cell>
          <cell r="I141">
            <v>210475.63</v>
          </cell>
        </row>
        <row r="152">
          <cell r="G152">
            <v>0</v>
          </cell>
        </row>
        <row r="163">
          <cell r="G163">
            <v>-224371372.15000001</v>
          </cell>
          <cell r="H163">
            <v>456414674.14999998</v>
          </cell>
          <cell r="I163">
            <v>456778604.38</v>
          </cell>
        </row>
      </sheetData>
      <sheetData sheetId="6">
        <row r="30">
          <cell r="F30">
            <v>-1051705781.5400002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/>
      <sheetData sheetId="1"/>
      <sheetData sheetId="2">
        <row r="15">
          <cell r="E15">
            <v>9155536.9600000009</v>
          </cell>
        </row>
      </sheetData>
      <sheetData sheetId="3"/>
      <sheetData sheetId="4">
        <row r="14">
          <cell r="D14">
            <v>27500</v>
          </cell>
        </row>
      </sheetData>
      <sheetData sheetId="5">
        <row r="16">
          <cell r="G16">
            <v>650970769.70000005</v>
          </cell>
        </row>
        <row r="29">
          <cell r="H29">
            <v>0</v>
          </cell>
        </row>
        <row r="42">
          <cell r="H42">
            <v>0</v>
          </cell>
          <cell r="I42">
            <v>0</v>
          </cell>
        </row>
        <row r="56">
          <cell r="G56">
            <v>0</v>
          </cell>
          <cell r="H56">
            <v>0</v>
          </cell>
          <cell r="I56">
            <v>0</v>
          </cell>
        </row>
        <row r="65">
          <cell r="G65">
            <v>0</v>
          </cell>
          <cell r="H65">
            <v>0</v>
          </cell>
          <cell r="I65">
            <v>0</v>
          </cell>
        </row>
        <row r="68">
          <cell r="G68">
            <v>0</v>
          </cell>
          <cell r="H68">
            <v>0</v>
          </cell>
          <cell r="I68">
            <v>0</v>
          </cell>
        </row>
        <row r="75">
          <cell r="H75">
            <v>0</v>
          </cell>
          <cell r="I75">
            <v>0</v>
          </cell>
        </row>
        <row r="98">
          <cell r="H98">
            <v>0</v>
          </cell>
        </row>
        <row r="112">
          <cell r="H112">
            <v>0</v>
          </cell>
        </row>
        <row r="122">
          <cell r="H122">
            <v>0</v>
          </cell>
        </row>
        <row r="135">
          <cell r="H135">
            <v>0</v>
          </cell>
        </row>
        <row r="152">
          <cell r="H152">
            <v>0</v>
          </cell>
        </row>
        <row r="178">
          <cell r="G178">
            <v>0</v>
          </cell>
          <cell r="H178">
            <v>0</v>
          </cell>
        </row>
      </sheetData>
      <sheetData sheetId="6">
        <row r="30">
          <cell r="F30">
            <v>-1051705781.5400002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G16">
            <v>650970769.70000005</v>
          </cell>
        </row>
        <row r="98">
          <cell r="I98">
            <v>0</v>
          </cell>
        </row>
        <row r="112">
          <cell r="I112">
            <v>0</v>
          </cell>
        </row>
        <row r="122">
          <cell r="I122">
            <v>0</v>
          </cell>
        </row>
        <row r="135">
          <cell r="I135">
            <v>0</v>
          </cell>
        </row>
        <row r="152">
          <cell r="I152">
            <v>0</v>
          </cell>
        </row>
        <row r="178">
          <cell r="I17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2A32-35A4-428D-9467-BF453A35CB6E}">
  <sheetPr>
    <tabColor rgb="FF0000FF"/>
    <pageSetUpPr fitToPage="1"/>
  </sheetPr>
  <dimension ref="A1:F33"/>
  <sheetViews>
    <sheetView tabSelected="1" zoomScale="80" zoomScaleNormal="80" workbookViewId="0">
      <selection activeCell="W18" sqref="W18"/>
    </sheetView>
  </sheetViews>
  <sheetFormatPr baseColWidth="10" defaultColWidth="12" defaultRowHeight="12.75" x14ac:dyDescent="0.2"/>
  <cols>
    <col min="1" max="1" width="68.83203125" style="1" customWidth="1"/>
    <col min="2" max="2" width="20.1640625" style="1" customWidth="1"/>
    <col min="3" max="5" width="20.33203125" style="1" customWidth="1"/>
    <col min="6" max="6" width="18.33203125" style="1" customWidth="1"/>
    <col min="7" max="16384" width="12" style="1"/>
  </cols>
  <sheetData>
    <row r="1" spans="1:6" ht="63" customHeight="1" x14ac:dyDescent="0.2">
      <c r="A1" s="23" t="s">
        <v>0</v>
      </c>
      <c r="B1" s="24"/>
      <c r="C1" s="24"/>
      <c r="D1" s="24"/>
      <c r="E1" s="24"/>
      <c r="F1" s="25"/>
    </row>
    <row r="2" spans="1:6" ht="29.2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6.5" customHeight="1" x14ac:dyDescent="0.2">
      <c r="A3" s="4" t="s">
        <v>7</v>
      </c>
      <c r="B3" s="5">
        <f>+B4+B12</f>
        <v>1496517889.6100001</v>
      </c>
      <c r="C3" s="5">
        <f t="shared" ref="C3:D3" si="0">+C4+C12</f>
        <v>858762308.58999991</v>
      </c>
      <c r="D3" s="5">
        <f t="shared" si="0"/>
        <v>846155776.36999989</v>
      </c>
      <c r="E3" s="5">
        <f t="shared" ref="E3:E21" si="1">+B3+C3-D3</f>
        <v>1509124421.8299999</v>
      </c>
      <c r="F3" s="5">
        <f t="shared" ref="F3:F21" si="2">+E3-B3</f>
        <v>12606532.21999979</v>
      </c>
    </row>
    <row r="4" spans="1:6" ht="15.75" customHeight="1" x14ac:dyDescent="0.2">
      <c r="A4" s="6" t="s">
        <v>8</v>
      </c>
      <c r="B4" s="5">
        <f>SUM(B5:B11)</f>
        <v>668044729.51000011</v>
      </c>
      <c r="C4" s="5">
        <f t="shared" ref="C4" si="3">SUM(C5:C11)</f>
        <v>394364251.25999999</v>
      </c>
      <c r="D4" s="5">
        <f>SUM(D5:D11)</f>
        <v>342717470.15999997</v>
      </c>
      <c r="E4" s="5">
        <f t="shared" si="1"/>
        <v>719691510.61000013</v>
      </c>
      <c r="F4" s="5">
        <f t="shared" si="2"/>
        <v>51646781.100000024</v>
      </c>
    </row>
    <row r="5" spans="1:6" ht="16.5" customHeight="1" x14ac:dyDescent="0.2">
      <c r="A5" s="7" t="s">
        <v>9</v>
      </c>
      <c r="B5" s="8">
        <f>[1]RAA!$G$16</f>
        <v>650970769.70000005</v>
      </c>
      <c r="C5" s="9">
        <f>[1]RAA!$H$16</f>
        <v>394364251.25999999</v>
      </c>
      <c r="D5" s="8">
        <f>[1]RAA!$I$16</f>
        <v>342257670.44999999</v>
      </c>
      <c r="E5" s="9">
        <f t="shared" si="1"/>
        <v>703077350.50999999</v>
      </c>
      <c r="F5" s="9">
        <f t="shared" si="2"/>
        <v>52106580.809999943</v>
      </c>
    </row>
    <row r="6" spans="1:6" ht="16.5" customHeight="1" x14ac:dyDescent="0.2">
      <c r="A6" s="10" t="s">
        <v>10</v>
      </c>
      <c r="B6" s="11">
        <f>[1]RAA!$G$29</f>
        <v>1576205.4600000002</v>
      </c>
      <c r="C6" s="12">
        <f>[2]RAA!$H$29</f>
        <v>0</v>
      </c>
      <c r="D6" s="11">
        <f>[1]RAA!$I$29</f>
        <v>459799.71</v>
      </c>
      <c r="E6" s="13">
        <f t="shared" si="1"/>
        <v>1116405.7500000002</v>
      </c>
      <c r="F6" s="12">
        <f t="shared" si="2"/>
        <v>-459799.70999999996</v>
      </c>
    </row>
    <row r="7" spans="1:6" ht="14.25" customHeight="1" x14ac:dyDescent="0.2">
      <c r="A7" s="10" t="s">
        <v>11</v>
      </c>
      <c r="B7" s="13">
        <f>[1]RAA!$G$42</f>
        <v>7821.13</v>
      </c>
      <c r="C7" s="13">
        <f>[2]RAA!$H$42</f>
        <v>0</v>
      </c>
      <c r="D7" s="11">
        <f>[2]RAA!$I$42</f>
        <v>0</v>
      </c>
      <c r="E7" s="12">
        <f t="shared" si="1"/>
        <v>7821.13</v>
      </c>
      <c r="F7" s="13">
        <f t="shared" si="2"/>
        <v>0</v>
      </c>
    </row>
    <row r="8" spans="1:6" ht="14.25" customHeight="1" x14ac:dyDescent="0.2">
      <c r="A8" s="10" t="s">
        <v>12</v>
      </c>
      <c r="B8" s="12">
        <f>[2]RAA!$G$56</f>
        <v>0</v>
      </c>
      <c r="C8" s="13">
        <f>[2]RAA!$H$56</f>
        <v>0</v>
      </c>
      <c r="D8" s="11">
        <f>[2]RAA!$I$56</f>
        <v>0</v>
      </c>
      <c r="E8" s="11">
        <f t="shared" si="1"/>
        <v>0</v>
      </c>
      <c r="F8" s="13">
        <f t="shared" si="2"/>
        <v>0</v>
      </c>
    </row>
    <row r="9" spans="1:6" ht="15" customHeight="1" x14ac:dyDescent="0.2">
      <c r="A9" s="14" t="s">
        <v>13</v>
      </c>
      <c r="B9" s="11">
        <f>[2]RAA!$G$65</f>
        <v>0</v>
      </c>
      <c r="C9" s="13">
        <f>[2]RAA!$H$65</f>
        <v>0</v>
      </c>
      <c r="D9" s="11">
        <f>[2]RAA!$I$65</f>
        <v>0</v>
      </c>
      <c r="E9" s="11">
        <f t="shared" si="1"/>
        <v>0</v>
      </c>
      <c r="F9" s="13">
        <f t="shared" si="2"/>
        <v>0</v>
      </c>
    </row>
    <row r="10" spans="1:6" ht="16.5" customHeight="1" x14ac:dyDescent="0.2">
      <c r="A10" s="15" t="s">
        <v>14</v>
      </c>
      <c r="B10" s="13">
        <f>[2]RAA!$G$68</f>
        <v>0</v>
      </c>
      <c r="C10" s="12">
        <f>[2]RAA!$H$68</f>
        <v>0</v>
      </c>
      <c r="D10" s="13">
        <f>[2]RAA!$I$68</f>
        <v>0</v>
      </c>
      <c r="E10" s="13">
        <f t="shared" si="1"/>
        <v>0</v>
      </c>
      <c r="F10" s="13">
        <f t="shared" si="2"/>
        <v>0</v>
      </c>
    </row>
    <row r="11" spans="1:6" ht="15.75" customHeight="1" x14ac:dyDescent="0.2">
      <c r="A11" s="16" t="s">
        <v>15</v>
      </c>
      <c r="B11" s="17">
        <f>[1]RAA!$G$75</f>
        <v>15489933.220000001</v>
      </c>
      <c r="C11" s="17">
        <f>[2]RAA!$H$75</f>
        <v>0</v>
      </c>
      <c r="D11" s="18">
        <f>[2]RAA!$I$75</f>
        <v>0</v>
      </c>
      <c r="E11" s="17">
        <f t="shared" si="1"/>
        <v>15489933.220000001</v>
      </c>
      <c r="F11" s="17">
        <f t="shared" si="2"/>
        <v>0</v>
      </c>
    </row>
    <row r="12" spans="1:6" ht="15.75" customHeight="1" x14ac:dyDescent="0.2">
      <c r="A12" s="6" t="s">
        <v>16</v>
      </c>
      <c r="B12" s="5">
        <f>SUM(B13:B21)</f>
        <v>828473160.10000014</v>
      </c>
      <c r="C12" s="5">
        <f>SUM(C13:C21)</f>
        <v>464398057.32999998</v>
      </c>
      <c r="D12" s="5">
        <f>SUM(D13:D21)</f>
        <v>503438306.20999998</v>
      </c>
      <c r="E12" s="5">
        <f t="shared" si="1"/>
        <v>789432911.22000003</v>
      </c>
      <c r="F12" s="5">
        <f t="shared" si="2"/>
        <v>-39040248.880000114</v>
      </c>
    </row>
    <row r="13" spans="1:6" ht="16.5" customHeight="1" x14ac:dyDescent="0.2">
      <c r="A13" s="7" t="s">
        <v>17</v>
      </c>
      <c r="B13" s="8">
        <f>[1]RAA!$G$98</f>
        <v>0</v>
      </c>
      <c r="C13" s="8">
        <f>[2]RAA!$H$98</f>
        <v>0</v>
      </c>
      <c r="D13" s="8">
        <f>[3]RAA!$I$98</f>
        <v>0</v>
      </c>
      <c r="E13" s="8">
        <f t="shared" si="1"/>
        <v>0</v>
      </c>
      <c r="F13" s="8">
        <f t="shared" si="2"/>
        <v>0</v>
      </c>
    </row>
    <row r="14" spans="1:6" ht="16.5" customHeight="1" x14ac:dyDescent="0.2">
      <c r="A14" s="10" t="s">
        <v>18</v>
      </c>
      <c r="B14" s="13">
        <f>[1]RAA!$G$105</f>
        <v>1051193378.8500001</v>
      </c>
      <c r="C14" s="11">
        <f>[1]RAA!$H$105</f>
        <v>7971991.9799999995</v>
      </c>
      <c r="D14" s="11">
        <f>[1]RAA!$I$105</f>
        <v>46449226.200000003</v>
      </c>
      <c r="E14" s="13">
        <f t="shared" si="1"/>
        <v>1012716144.6300001</v>
      </c>
      <c r="F14" s="13">
        <f t="shared" si="2"/>
        <v>-38477234.220000029</v>
      </c>
    </row>
    <row r="15" spans="1:6" ht="17.25" customHeight="1" x14ac:dyDescent="0.2">
      <c r="A15" s="14" t="s">
        <v>19</v>
      </c>
      <c r="B15" s="12">
        <f>[1]RAA!$G$112</f>
        <v>0</v>
      </c>
      <c r="C15" s="13">
        <f>[2]RAA!$H$112</f>
        <v>0</v>
      </c>
      <c r="D15" s="13">
        <f>[3]RAA!$I$112</f>
        <v>0</v>
      </c>
      <c r="E15" s="12">
        <f t="shared" si="1"/>
        <v>0</v>
      </c>
      <c r="F15" s="12">
        <f t="shared" si="2"/>
        <v>0</v>
      </c>
    </row>
    <row r="16" spans="1:6" ht="15.75" customHeight="1" x14ac:dyDescent="0.2">
      <c r="A16" s="15" t="s">
        <v>20</v>
      </c>
      <c r="B16" s="11">
        <f>[1]RAA!$G$122</f>
        <v>4516948.38</v>
      </c>
      <c r="C16" s="12">
        <f>[2]RAA!$H$122</f>
        <v>0</v>
      </c>
      <c r="D16" s="12">
        <f>[3]RAA!$I$122</f>
        <v>0</v>
      </c>
      <c r="E16" s="11">
        <f t="shared" si="1"/>
        <v>4516948.38</v>
      </c>
      <c r="F16" s="13">
        <f t="shared" si="2"/>
        <v>0</v>
      </c>
    </row>
    <row r="17" spans="1:6" ht="17.25" customHeight="1" x14ac:dyDescent="0.2">
      <c r="A17" s="10" t="s">
        <v>21</v>
      </c>
      <c r="B17" s="11">
        <f>[1]RAA!$G$135</f>
        <v>0</v>
      </c>
      <c r="C17" s="13">
        <f>[2]RAA!$H$135</f>
        <v>0</v>
      </c>
      <c r="D17" s="11">
        <f>[3]RAA!$I$135</f>
        <v>0</v>
      </c>
      <c r="E17" s="11">
        <f t="shared" si="1"/>
        <v>0</v>
      </c>
      <c r="F17" s="13">
        <f t="shared" si="2"/>
        <v>0</v>
      </c>
    </row>
    <row r="18" spans="1:6" ht="16.5" customHeight="1" x14ac:dyDescent="0.2">
      <c r="A18" s="14" t="s">
        <v>22</v>
      </c>
      <c r="B18" s="11">
        <f>[1]RAA!$G$141</f>
        <v>-2865794.98</v>
      </c>
      <c r="C18" s="13">
        <f>[1]RAA!$H$141</f>
        <v>11391.2</v>
      </c>
      <c r="D18" s="11">
        <f>[1]RAA!$I$141</f>
        <v>210475.63</v>
      </c>
      <c r="E18" s="11">
        <f t="shared" si="1"/>
        <v>-3064879.4099999997</v>
      </c>
      <c r="F18" s="13">
        <f t="shared" si="2"/>
        <v>-199084.4299999997</v>
      </c>
    </row>
    <row r="19" spans="1:6" ht="15" customHeight="1" x14ac:dyDescent="0.2">
      <c r="A19" s="15" t="s">
        <v>23</v>
      </c>
      <c r="B19" s="11">
        <f>[1]RAA!$G$152</f>
        <v>0</v>
      </c>
      <c r="C19" s="13">
        <f>[2]RAA!$H$152</f>
        <v>0</v>
      </c>
      <c r="D19" s="13">
        <f>[3]RAA!$I$152</f>
        <v>0</v>
      </c>
      <c r="E19" s="11">
        <f t="shared" si="1"/>
        <v>0</v>
      </c>
      <c r="F19" s="13">
        <f t="shared" si="2"/>
        <v>0</v>
      </c>
    </row>
    <row r="20" spans="1:6" ht="16.5" customHeight="1" x14ac:dyDescent="0.2">
      <c r="A20" s="14" t="s">
        <v>24</v>
      </c>
      <c r="B20" s="13">
        <f>[1]RAA!$G$163</f>
        <v>-224371372.15000001</v>
      </c>
      <c r="C20" s="13">
        <f>[1]RAA!$H$163</f>
        <v>456414674.14999998</v>
      </c>
      <c r="D20" s="12">
        <f>[1]RAA!$I$163</f>
        <v>456778604.38</v>
      </c>
      <c r="E20" s="13">
        <f t="shared" si="1"/>
        <v>-224735302.38000003</v>
      </c>
      <c r="F20" s="13">
        <f t="shared" si="2"/>
        <v>-363930.23000001907</v>
      </c>
    </row>
    <row r="21" spans="1:6" ht="15.75" customHeight="1" x14ac:dyDescent="0.2">
      <c r="A21" s="19" t="s">
        <v>25</v>
      </c>
      <c r="B21" s="18">
        <f>[2]RAA!$G$178</f>
        <v>0</v>
      </c>
      <c r="C21" s="17">
        <f>[2]RAA!$H$178</f>
        <v>0</v>
      </c>
      <c r="D21" s="17">
        <f>[3]RAA!$I$178</f>
        <v>0</v>
      </c>
      <c r="E21" s="18">
        <f t="shared" si="1"/>
        <v>0</v>
      </c>
      <c r="F21" s="17">
        <f t="shared" si="2"/>
        <v>0</v>
      </c>
    </row>
    <row r="23" spans="1:6" ht="19.5" customHeight="1" x14ac:dyDescent="0.2">
      <c r="A23" s="20" t="s">
        <v>26</v>
      </c>
    </row>
    <row r="32" spans="1:6" x14ac:dyDescent="0.2">
      <c r="A32" s="21" t="s">
        <v>27</v>
      </c>
      <c r="D32" s="22" t="s">
        <v>28</v>
      </c>
    </row>
    <row r="33" spans="1:4" x14ac:dyDescent="0.2">
      <c r="A33" s="21" t="s">
        <v>29</v>
      </c>
      <c r="D33" s="22" t="s">
        <v>30</v>
      </c>
    </row>
  </sheetData>
  <mergeCells count="1">
    <mergeCell ref="A1:F1"/>
  </mergeCells>
  <printOptions horizontalCentered="1"/>
  <pageMargins left="0.59055118110236227" right="0.39370078740157483" top="0.59055118110236227" bottom="0.59055118110236227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2025-04-22T17:40:46Z</dcterms:created>
  <dcterms:modified xsi:type="dcterms:W3CDTF">2025-04-22T19:18:38Z</dcterms:modified>
</cp:coreProperties>
</file>