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A\Downloads\ASEG 2403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<sst xmlns="http://schemas.openxmlformats.org/spreadsheetml/2006/main" count="859" uniqueCount="603">
  <si>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</si>
  <si>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</si>
  <si>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</si>
  <si>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</si>
  <si>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</si>
  <si>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</si>
  <si>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</si>
  <si>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</si>
  <si>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</si>
  <si>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</si>
  <si>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</si>
  <si>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</si>
  <si>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</si>
  <si>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</si>
  <si>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</si>
  <si>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</si>
  <si>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</si>
  <si>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</si>
  <si>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</si>
  <si>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</si>
  <si>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</si>
  <si>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</si>
  <si>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</si>
  <si>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</si>
  <si>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</si>
  <si>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</si>
  <si>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</si>
  <si>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</si>
  <si>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</si>
  <si>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</si>
  <si>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</si>
  <si>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</si>
  <si>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</si>
  <si>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</si>
  <si>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</si>
  <si>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</si>
  <si>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</si>
  <si>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</si>
  <si>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</si>
  <si>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</si>
  <si>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</si>
  <si>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</si>
  <si>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</si>
  <si>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</si>
  <si>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</si>
  <si>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</si>
  <si>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</si>
  <si>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</si>
  <si>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</si>
  <si>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</si>
  <si>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</si>
  <si>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</si>
  <si>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</si>
  <si>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</si>
  <si>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</si>
  <si>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</si>
  <si>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</si>
  <si>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</si>
  <si>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</si>
  <si>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</si>
  <si>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</si>
  <si>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</si>
  <si>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</si>
  <si>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</si>
  <si>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</si>
  <si>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</si>
  <si>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</si>
  <si>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</si>
  <si>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</si>
  <si>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</si>
  <si>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</si>
  <si>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</si>
  <si>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</si>
  <si>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</si>
  <si>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</si>
  <si>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</si>
  <si>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</si>
  <si>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</si>
  <si>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</si>
  <si>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</si>
  <si>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</si>
  <si>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</si>
  <si>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</si>
  <si>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</si>
  <si>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</si>
  <si>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</si>
  <si>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</si>
  <si>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</si>
  <si>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</si>
  <si>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</si>
  <si>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</si>
  <si>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</si>
  <si>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</si>
  <si>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</si>
  <si>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</si>
  <si>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</si>
  <si>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</si>
  <si>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</si>
  <si>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</si>
  <si>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</si>
  <si>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</si>
  <si>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</si>
  <si>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</si>
  <si>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</si>
  <si>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</si>
  <si>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</si>
  <si>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</si>
  <si>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</si>
  <si>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</si>
  <si>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</si>
  <si>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</si>
  <si>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</si>
  <si>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</si>
  <si>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</si>
  <si>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</si>
  <si>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</si>
  <si>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</si>
  <si>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</si>
  <si>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</si>
  <si>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</si>
  <si>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</si>
  <si>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</si>
  <si>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</si>
  <si>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</si>
  <si>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</si>
  <si>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</si>
  <si>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</si>
  <si>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</si>
  <si>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</si>
  <si>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</si>
  <si>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</si>
  <si>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</si>
  <si>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</si>
  <si>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</si>
  <si>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</si>
  <si>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</si>
  <si>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</si>
  <si>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</si>
  <si>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</si>
  <si>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</si>
  <si>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</si>
  <si>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</si>
  <si>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</si>
  <si>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</si>
  <si>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</si>
  <si>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</si>
  <si>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</si>
  <si>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</si>
  <si>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</si>
  <si>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</si>
  <si>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</si>
  <si>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</si>
  <si>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</si>
  <si>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</si>
  <si>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</si>
  <si>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</si>
  <si>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</si>
  <si>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</si>
  <si>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</si>
  <si>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</si>
  <si>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</si>
  <si>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</si>
  <si>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</si>
  <si>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</si>
  <si>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</si>
  <si>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</si>
  <si>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</si>
  <si>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</si>
  <si>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</si>
  <si>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</si>
  <si>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</si>
  <si>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</si>
  <si>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</si>
  <si>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</si>
  <si>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</si>
  <si>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</si>
  <si>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</si>
  <si>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</si>
  <si>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</si>
  <si>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</si>
  <si>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</si>
  <si>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</si>
  <si>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</si>
  <si>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</si>
  <si>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</si>
  <si>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</si>
  <si>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</si>
  <si>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</si>
  <si>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</si>
  <si>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</si>
  <si>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</si>
  <si>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</si>
  <si>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</si>
  <si>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</si>
  <si>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</si>
  <si>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</si>
  <si>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</si>
  <si>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</si>
  <si>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</si>
  <si>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</si>
  <si>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</si>
  <si>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</si>
  <si>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</si>
  <si>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</si>
  <si>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</si>
  <si>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</si>
  <si>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</si>
  <si>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</si>
  <si>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</si>
  <si>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</si>
  <si>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</si>
  <si>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</si>
  <si>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</si>
  <si>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</si>
  <si>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</si>
  <si>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</si>
  <si>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</si>
  <si>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</si>
  <si>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</si>
  <si>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</si>
  <si>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</si>
  <si>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</si>
  <si>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</si>
  <si>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</si>
  <si>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</si>
  <si>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</si>
  <si>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</si>
  <si>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</si>
  <si>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</si>
  <si>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</si>
  <si>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</si>
  <si>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</si>
  <si>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</si>
  <si>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</si>
  <si>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</si>
  <si>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</si>
  <si>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</si>
  <si>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</si>
  <si>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</si>
  <si>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</si>
  <si>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</si>
  <si>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</si>
  <si>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</si>
  <si>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</si>
  <si>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</si>
  <si>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</si>
  <si>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</si>
  <si>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</si>
  <si>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</si>
  <si>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</si>
  <si>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</si>
  <si>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</si>
  <si>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</si>
  <si>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</si>
  <si>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</si>
  <si>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</si>
  <si>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</si>
  <si>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</si>
  <si>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</si>
  <si>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</si>
  <si>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</si>
  <si>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</si>
  <si>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</si>
  <si>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</si>
  <si>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</si>
  <si>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</si>
  <si>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</si>
  <si>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</si>
  <si>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</si>
  <si>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</si>
  <si>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</si>
  <si>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</si>
  <si>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</si>
  <si>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</si>
  <si>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</si>
  <si>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</si>
  <si>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</si>
  <si>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</si>
  <si>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</si>
  <si>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</si>
  <si>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</si>
  <si>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</si>
  <si>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</si>
  <si>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</si>
  <si>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</si>
  <si>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</si>
  <si>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</si>
  <si>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</si>
  <si>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</si>
  <si>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</si>
  <si>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</si>
  <si>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</si>
  <si>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</si>
  <si>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</si>
  <si>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</si>
  <si>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</si>
  <si>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</si>
  <si>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</si>
  <si>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</si>
  <si>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</si>
  <si>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</si>
  <si>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</si>
  <si>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</si>
  <si>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</si>
  <si>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</si>
  <si>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</si>
  <si>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</si>
  <si>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</si>
  <si>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</si>
  <si>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</si>
  <si>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</si>
  <si>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</si>
  <si>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</si>
  <si>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</si>
  <si>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</si>
  <si>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</si>
  <si>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</si>
  <si>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</si>
  <si>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</si>
  <si>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</si>
  <si>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</si>
  <si>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</si>
  <si>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</si>
  <si>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</si>
  <si>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</si>
  <si>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</si>
  <si>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</si>
  <si>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</si>
  <si>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</si>
  <si>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</si>
  <si>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</si>
  <si>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</si>
  <si>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</si>
  <si>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</si>
  <si>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</si>
  <si>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</si>
  <si>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</si>
  <si>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</si>
  <si>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</si>
  <si>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</si>
  <si>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</si>
  <si>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</si>
  <si>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</si>
  <si>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</si>
  <si>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</si>
  <si>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</si>
  <si>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</si>
  <si>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</si>
  <si>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</si>
  <si>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</si>
  <si>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</si>
  <si>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</si>
  <si>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</si>
  <si>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</si>
  <si>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</si>
  <si>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</si>
  <si>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</si>
  <si>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</si>
  <si>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</si>
  <si>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</si>
  <si>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</si>
  <si>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</si>
  <si>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</si>
  <si>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</si>
  <si>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</si>
  <si>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</si>
  <si>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</si>
  <si>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</si>
  <si>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</si>
  <si>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</si>
  <si>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</si>
  <si>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</si>
  <si>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</si>
  <si>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</si>
  <si>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</si>
  <si>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</si>
  <si>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</si>
  <si>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</si>
  <si>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</si>
  <si>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</si>
  <si>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</si>
  <si>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</si>
  <si>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</si>
  <si>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</si>
  <si>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</si>
  <si>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</si>
  <si>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</si>
  <si>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</si>
  <si>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</si>
  <si>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</si>
  <si>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</si>
  <si>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</si>
  <si>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</si>
  <si>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</si>
  <si>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</si>
  <si>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</si>
  <si>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</si>
  <si>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</si>
  <si>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</si>
  <si>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</si>
  <si>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</si>
  <si>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</si>
  <si>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</si>
  <si>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</si>
  <si>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</si>
  <si>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</si>
  <si>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</si>
  <si>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</si>
  <si>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</si>
  <si>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</si>
  <si>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</si>
  <si>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</si>
  <si>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</si>
  <si>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</si>
  <si>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</si>
  <si>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</si>
  <si>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</si>
  <si>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</si>
  <si>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</si>
  <si>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</si>
  <si>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</si>
  <si>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</si>
  <si>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</si>
  <si>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</si>
  <si>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</si>
  <si>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</si>
  <si>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</si>
  <si>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</si>
  <si>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</si>
  <si>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</si>
  <si>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</si>
  <si>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</si>
  <si>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</si>
  <si>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</si>
  <si>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</si>
  <si>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</si>
  <si>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</si>
  <si>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</si>
  <si>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</si>
  <si>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</si>
  <si>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</si>
  <si>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</si>
  <si>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</si>
  <si>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</si>
  <si>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</si>
  <si>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</si>
  <si>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</si>
  <si>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</si>
  <si>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</si>
  <si>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</si>
  <si>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</si>
  <si>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</si>
  <si>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</si>
  <si>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</si>
  <si>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</si>
  <si>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</si>
  <si>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</si>
  <si>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</si>
  <si>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</si>
  <si>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</si>
  <si>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</si>
  <si>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</si>
  <si>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</si>
  <si>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</si>
  <si>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</si>
  <si>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</si>
  <si>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</si>
  <si>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</si>
  <si>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</si>
  <si>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</si>
  <si>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</si>
  <si>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</si>
  <si>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</si>
  <si>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</si>
  <si>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</si>
  <si>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</si>
  <si>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</si>
  <si>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</si>
  <si>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</si>
  <si>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</si>
  <si>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</si>
  <si>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</si>
  <si>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</si>
  <si>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</si>
  <si>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</si>
  <si>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</si>
  <si>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</si>
  <si>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</si>
  <si>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</si>
  <si>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</si>
  <si>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</si>
  <si>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</si>
  <si>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</si>
  <si>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</si>
  <si>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</si>
  <si>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</si>
  <si>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</si>
  <si>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</si>
  <si>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</si>
  <si>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</si>
  <si>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</si>
  <si>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</si>
  <si>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</si>
  <si>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</si>
  <si>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</si>
  <si>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</si>
  <si>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</si>
  <si>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</si>
  <si>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</si>
  <si>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</si>
  <si>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</si>
  <si>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</si>
  <si>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</si>
  <si>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</si>
  <si>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</si>
  <si>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</si>
  <si>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</si>
  <si>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</si>
  <si>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</si>
  <si>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</si>
  <si>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</si>
  <si>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</si>
  <si>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</si>
  <si>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</si>
  <si>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</si>
  <si>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</si>
  <si>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</si>
  <si>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</si>
  <si>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</si>
  <si>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</si>
  <si>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</si>
  <si>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</si>
  <si>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</si>
  <si>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</si>
  <si>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</si>
  <si>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</si>
  <si>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</si>
  <si>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</si>
  <si>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</si>
  <si>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</si>
  <si>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</si>
  <si>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</si>
  <si>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</si>
  <si>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</si>
  <si>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</si>
  <si>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</si>
  <si>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</si>
  <si>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</si>
  <si>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</si>
  <si>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</si>
  <si>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</si>
  <si>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</si>
  <si>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</si>
  <si>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</si>
  <si>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</si>
  <si>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</si>
  <si>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</si>
  <si>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</si>
  <si>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</si>
  <si>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</si>
  <si>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</si>
  <si>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</si>
  <si>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</si>
  <si>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</si>
  <si>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</si>
  <si>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</si>
  <si>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</si>
  <si>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</si>
  <si>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</si>
  <si>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</si>
  <si>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</si>
  <si>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</si>
  <si>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</si>
  <si>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</si>
  <si>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</si>
  <si>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</si>
  <si>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</si>
  <si>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</si>
  <si>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</si>
  <si>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</si>
  <si>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</si>
  <si>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</si>
  <si>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</si>
  <si>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</si>
  <si>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</si>
  <si>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</si>
  <si>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</si>
  <si>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</si>
  <si>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</si>
  <si>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</si>
  <si>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</si>
  <si>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</si>
  <si>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</si>
  <si>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</si>
  <si>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</si>
  <si>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</si>
  <si>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</si>
  <si>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</si>
  <si>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</si>
  <si>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</si>
  <si>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</si>
  <si>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INNOVACIÓN CIENCIA Y EMPRENDIMIENTO PARA LA COMPETITIVIDAD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</si>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</sst>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10" fontId="2" fillId="0" borderId="0" xfId="14" applyNumberFormat="1" applyFont="1"/>
    <xf numFmtId="10" fontId="2" fillId="0" borderId="0" xfId="12" applyNumberFormat="1" applyFont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3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2" t="s">
        <v>601</v>
      </c>
      <c r="B1" s="153"/>
      <c r="C1" s="106" t="s">
        <v>495</v>
      </c>
      <c r="D1" s="107">
        <v>2024</v>
      </c>
    </row>
    <row r="2" spans="1:4" ht="16.149999999999999" customHeight="1" x14ac:dyDescent="0.2">
      <c r="A2" s="154" t="s">
        <v>494</v>
      </c>
      <c r="B2" s="155"/>
      <c r="C2" s="10" t="s">
        <v>496</v>
      </c>
      <c r="D2" s="108" t="s">
        <v>501</v>
      </c>
    </row>
    <row r="3" spans="1:4" ht="16.149999999999999" customHeight="1" x14ac:dyDescent="0.2">
      <c r="A3" s="156" t="s">
        <v>602</v>
      </c>
      <c r="B3" s="157"/>
      <c r="C3" s="10" t="s">
        <v>497</v>
      </c>
      <c r="D3" s="109">
        <v>3</v>
      </c>
    </row>
    <row r="4" spans="1:4" ht="16.149999999999999" customHeight="1" x14ac:dyDescent="0.2">
      <c r="A4" s="158" t="s">
        <v>516</v>
      </c>
      <c r="B4" s="159"/>
      <c r="C4" s="159"/>
      <c r="D4" s="160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28" zoomScaleNormal="100" workbookViewId="0">
      <selection activeCell="D152" sqref="D15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5" t="s">
        <v>601</v>
      </c>
      <c r="B1" s="155"/>
      <c r="C1" s="155"/>
      <c r="D1" s="10" t="s">
        <v>498</v>
      </c>
      <c r="E1" s="19">
        <v>2024</v>
      </c>
    </row>
    <row r="2" spans="1:5" s="11" customFormat="1" ht="18.95" customHeight="1" x14ac:dyDescent="0.25">
      <c r="A2" s="155" t="s">
        <v>503</v>
      </c>
      <c r="B2" s="155"/>
      <c r="C2" s="155"/>
      <c r="D2" s="10" t="s">
        <v>499</v>
      </c>
      <c r="E2" s="19" t="s">
        <v>501</v>
      </c>
    </row>
    <row r="3" spans="1:5" s="11" customFormat="1" ht="18.95" customHeight="1" x14ac:dyDescent="0.25">
      <c r="A3" s="155" t="s">
        <v>602</v>
      </c>
      <c r="B3" s="155"/>
      <c r="C3" s="155"/>
      <c r="D3" s="10" t="s">
        <v>500</v>
      </c>
      <c r="E3" s="19">
        <v>3</v>
      </c>
    </row>
    <row r="4" spans="1:5" s="11" customFormat="1" ht="18.95" customHeight="1" x14ac:dyDescent="0.25">
      <c r="A4" s="155" t="s">
        <v>516</v>
      </c>
      <c r="B4" s="155"/>
      <c r="C4" s="15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0" t="s">
        <v>276</v>
      </c>
      <c r="E8" s="151" t="s">
        <v>597</v>
      </c>
    </row>
    <row r="9" spans="1:5" x14ac:dyDescent="0.2">
      <c r="A9" s="111">
        <v>4000</v>
      </c>
      <c r="B9" s="110" t="s">
        <v>557</v>
      </c>
      <c r="C9" s="112">
        <f>SUM(C10+C57+C69)</f>
        <v>81222823.150000006</v>
      </c>
      <c r="D9" s="79">
        <v>1</v>
      </c>
      <c r="E9" s="40"/>
    </row>
    <row r="10" spans="1:5" x14ac:dyDescent="0.2">
      <c r="A10" s="111">
        <v>4100</v>
      </c>
      <c r="B10" s="110" t="s">
        <v>223</v>
      </c>
      <c r="C10" s="112">
        <f>SUM(C11+C21+C27+C30+C36+C39+C48)</f>
        <v>0</v>
      </c>
      <c r="D10" s="79">
        <v>0</v>
      </c>
      <c r="E10" s="40"/>
    </row>
    <row r="11" spans="1:5" x14ac:dyDescent="0.2">
      <c r="A11" s="111">
        <v>4110</v>
      </c>
      <c r="B11" s="110" t="s">
        <v>224</v>
      </c>
      <c r="C11" s="112">
        <f>SUM(C12:C20)</f>
        <v>0</v>
      </c>
      <c r="D11" s="79">
        <v>0</v>
      </c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79">
        <v>0</v>
      </c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79">
        <v>0</v>
      </c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79">
        <v>0</v>
      </c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79">
        <v>0</v>
      </c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79">
        <v>0</v>
      </c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79">
        <v>0</v>
      </c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79">
        <v>0</v>
      </c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79">
        <v>0</v>
      </c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79">
        <v>0</v>
      </c>
      <c r="E20" s="40"/>
    </row>
    <row r="21" spans="1:5" x14ac:dyDescent="0.2">
      <c r="A21" s="111">
        <v>4120</v>
      </c>
      <c r="B21" s="110" t="s">
        <v>233</v>
      </c>
      <c r="C21" s="112">
        <f>SUM(C22:C26)</f>
        <v>0</v>
      </c>
      <c r="D21" s="79">
        <v>0</v>
      </c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79">
        <v>0</v>
      </c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79">
        <v>0</v>
      </c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79">
        <v>0</v>
      </c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79">
        <v>0</v>
      </c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79">
        <v>0</v>
      </c>
      <c r="E26" s="40"/>
    </row>
    <row r="27" spans="1:5" x14ac:dyDescent="0.2">
      <c r="A27" s="111">
        <v>4130</v>
      </c>
      <c r="B27" s="110" t="s">
        <v>238</v>
      </c>
      <c r="C27" s="112">
        <f>SUM(C28:C29)</f>
        <v>0</v>
      </c>
      <c r="D27" s="79">
        <v>0</v>
      </c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79">
        <v>0</v>
      </c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79">
        <v>0</v>
      </c>
      <c r="E29" s="40"/>
    </row>
    <row r="30" spans="1:5" x14ac:dyDescent="0.2">
      <c r="A30" s="111">
        <v>4140</v>
      </c>
      <c r="B30" s="110" t="s">
        <v>240</v>
      </c>
      <c r="C30" s="112">
        <f>SUM(C31:C35)</f>
        <v>0</v>
      </c>
      <c r="D30" s="79">
        <v>0</v>
      </c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79">
        <v>0</v>
      </c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79">
        <v>0</v>
      </c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79">
        <v>0</v>
      </c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79">
        <v>0</v>
      </c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79">
        <v>0</v>
      </c>
      <c r="E35" s="40"/>
    </row>
    <row r="36" spans="1:5" x14ac:dyDescent="0.2">
      <c r="A36" s="111">
        <v>4150</v>
      </c>
      <c r="B36" s="110" t="s">
        <v>413</v>
      </c>
      <c r="C36" s="112">
        <f>SUM(C37:C38)</f>
        <v>0</v>
      </c>
      <c r="D36" s="79">
        <v>0</v>
      </c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79">
        <v>0</v>
      </c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79">
        <v>0</v>
      </c>
      <c r="E38" s="40"/>
    </row>
    <row r="39" spans="1:5" x14ac:dyDescent="0.2">
      <c r="A39" s="111">
        <v>4160</v>
      </c>
      <c r="B39" s="110" t="s">
        <v>415</v>
      </c>
      <c r="C39" s="112">
        <f>SUM(C40:C47)</f>
        <v>0</v>
      </c>
      <c r="D39" s="79">
        <v>0</v>
      </c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79">
        <v>0</v>
      </c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79">
        <v>0</v>
      </c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79">
        <v>0</v>
      </c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79">
        <v>0</v>
      </c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79">
        <v>0</v>
      </c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79">
        <v>0</v>
      </c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79">
        <v>0</v>
      </c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79">
        <v>0</v>
      </c>
      <c r="E47" s="40"/>
    </row>
    <row r="48" spans="1:5" x14ac:dyDescent="0.2">
      <c r="A48" s="111">
        <v>4170</v>
      </c>
      <c r="B48" s="110" t="s">
        <v>493</v>
      </c>
      <c r="C48" s="112">
        <f>SUM(C49:C56)</f>
        <v>0</v>
      </c>
      <c r="D48" s="79">
        <v>0</v>
      </c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79">
        <v>0</v>
      </c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79">
        <v>0</v>
      </c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79">
        <v>0</v>
      </c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79">
        <v>0</v>
      </c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79">
        <v>0</v>
      </c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79">
        <v>0</v>
      </c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79">
        <v>0</v>
      </c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79">
        <v>0</v>
      </c>
      <c r="E56" s="40"/>
    </row>
    <row r="57" spans="1:5" ht="33.75" x14ac:dyDescent="0.2">
      <c r="A57" s="111">
        <v>4200</v>
      </c>
      <c r="B57" s="113" t="s">
        <v>425</v>
      </c>
      <c r="C57" s="112">
        <f>+C58+C64</f>
        <v>81191874.920000002</v>
      </c>
      <c r="D57" s="79">
        <v>1</v>
      </c>
      <c r="E57" s="40"/>
    </row>
    <row r="58" spans="1:5" ht="22.5" x14ac:dyDescent="0.2">
      <c r="A58" s="111">
        <v>4210</v>
      </c>
      <c r="B58" s="113" t="s">
        <v>426</v>
      </c>
      <c r="C58" s="112">
        <f>SUM(C59:C63)</f>
        <v>0</v>
      </c>
      <c r="D58" s="79">
        <v>0</v>
      </c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79">
        <v>0</v>
      </c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79">
        <v>0</v>
      </c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79">
        <v>0</v>
      </c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79">
        <v>0</v>
      </c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79">
        <v>0</v>
      </c>
      <c r="E63" s="40"/>
    </row>
    <row r="64" spans="1:5" x14ac:dyDescent="0.2">
      <c r="A64" s="111">
        <v>4220</v>
      </c>
      <c r="B64" s="110" t="s">
        <v>255</v>
      </c>
      <c r="C64" s="112">
        <f>SUM(C65:C68)</f>
        <v>81191874.920000002</v>
      </c>
      <c r="D64" s="187">
        <v>0.99960000000000004</v>
      </c>
      <c r="E64" s="40"/>
    </row>
    <row r="65" spans="1:5" x14ac:dyDescent="0.2">
      <c r="A65" s="41">
        <v>4221</v>
      </c>
      <c r="B65" s="42" t="s">
        <v>256</v>
      </c>
      <c r="C65" s="45">
        <v>81191874.920000002</v>
      </c>
      <c r="D65" s="187">
        <v>0.99960000000000004</v>
      </c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79">
        <v>0</v>
      </c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79">
        <v>0</v>
      </c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79">
        <v>0</v>
      </c>
      <c r="E68" s="40"/>
    </row>
    <row r="69" spans="1:5" x14ac:dyDescent="0.2">
      <c r="A69" s="114">
        <v>4300</v>
      </c>
      <c r="B69" s="110" t="s">
        <v>260</v>
      </c>
      <c r="C69" s="112">
        <f>C70+C73+C79+C81+C83</f>
        <v>30948.23</v>
      </c>
      <c r="D69" s="188">
        <v>4.0000000000000002E-4</v>
      </c>
      <c r="E69" s="42"/>
    </row>
    <row r="70" spans="1:5" x14ac:dyDescent="0.2">
      <c r="A70" s="114">
        <v>4310</v>
      </c>
      <c r="B70" s="110" t="s">
        <v>261</v>
      </c>
      <c r="C70" s="112">
        <f>SUM(C71:C72)</f>
        <v>0</v>
      </c>
      <c r="D70" s="79">
        <v>0</v>
      </c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79">
        <v>0</v>
      </c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79">
        <v>0</v>
      </c>
      <c r="E72" s="42"/>
    </row>
    <row r="73" spans="1:5" x14ac:dyDescent="0.2">
      <c r="A73" s="114">
        <v>4320</v>
      </c>
      <c r="B73" s="110" t="s">
        <v>263</v>
      </c>
      <c r="C73" s="112">
        <f>SUM(C74:C78)</f>
        <v>0</v>
      </c>
      <c r="D73" s="79">
        <v>0</v>
      </c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79">
        <v>0</v>
      </c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79">
        <v>0</v>
      </c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79">
        <v>0</v>
      </c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79">
        <v>0</v>
      </c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79">
        <v>0</v>
      </c>
      <c r="E78" s="42"/>
    </row>
    <row r="79" spans="1:5" x14ac:dyDescent="0.2">
      <c r="A79" s="114">
        <v>4330</v>
      </c>
      <c r="B79" s="110" t="s">
        <v>269</v>
      </c>
      <c r="C79" s="112">
        <f>SUM(C80)</f>
        <v>0</v>
      </c>
      <c r="D79" s="79">
        <v>0</v>
      </c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79">
        <v>0</v>
      </c>
      <c r="E80" s="42"/>
    </row>
    <row r="81" spans="1:5" x14ac:dyDescent="0.2">
      <c r="A81" s="114">
        <v>4340</v>
      </c>
      <c r="B81" s="110" t="s">
        <v>270</v>
      </c>
      <c r="C81" s="112">
        <f>SUM(C82)</f>
        <v>0</v>
      </c>
      <c r="D81" s="79">
        <v>0</v>
      </c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79">
        <v>0</v>
      </c>
      <c r="E82" s="42"/>
    </row>
    <row r="83" spans="1:5" x14ac:dyDescent="0.2">
      <c r="A83" s="114">
        <v>4390</v>
      </c>
      <c r="B83" s="110" t="s">
        <v>271</v>
      </c>
      <c r="C83" s="112">
        <f>SUM(C84:C90)</f>
        <v>30948.23</v>
      </c>
      <c r="D83" s="188">
        <v>4.0000000000000002E-4</v>
      </c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79">
        <v>0</v>
      </c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79">
        <v>0</v>
      </c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79">
        <v>0</v>
      </c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79">
        <v>0</v>
      </c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79">
        <v>0</v>
      </c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79">
        <v>0</v>
      </c>
      <c r="E89" s="42"/>
    </row>
    <row r="90" spans="1:5" x14ac:dyDescent="0.2">
      <c r="A90" s="44">
        <v>4399</v>
      </c>
      <c r="B90" s="42" t="s">
        <v>271</v>
      </c>
      <c r="C90" s="45">
        <v>30948.23</v>
      </c>
      <c r="D90" s="188">
        <v>4.0000000000000002E-4</v>
      </c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14">
        <v>5000</v>
      </c>
      <c r="B94" s="110" t="s">
        <v>277</v>
      </c>
      <c r="C94" s="112">
        <f>C95+C123+C156+C166+C181+C210</f>
        <v>103546005</v>
      </c>
      <c r="D94" s="115">
        <v>1</v>
      </c>
      <c r="E94" s="42"/>
    </row>
    <row r="95" spans="1:5" x14ac:dyDescent="0.2">
      <c r="A95" s="114">
        <v>5100</v>
      </c>
      <c r="B95" s="110" t="s">
        <v>278</v>
      </c>
      <c r="C95" s="112">
        <f>C96+C103+C113</f>
        <v>69830264.329999998</v>
      </c>
      <c r="D95" s="115">
        <f>C95/$C$94</f>
        <v>0.67438878332389551</v>
      </c>
      <c r="E95" s="42"/>
    </row>
    <row r="96" spans="1:5" x14ac:dyDescent="0.2">
      <c r="A96" s="114">
        <v>5110</v>
      </c>
      <c r="B96" s="110" t="s">
        <v>279</v>
      </c>
      <c r="C96" s="112">
        <f>SUM(C97:C102)</f>
        <v>25969674.91</v>
      </c>
      <c r="D96" s="115">
        <f t="shared" ref="D96:D159" si="0">C96/$C$94</f>
        <v>0.25080325320131858</v>
      </c>
      <c r="E96" s="42"/>
    </row>
    <row r="97" spans="1:5" x14ac:dyDescent="0.2">
      <c r="A97" s="44">
        <v>5111</v>
      </c>
      <c r="B97" s="42" t="s">
        <v>280</v>
      </c>
      <c r="C97" s="45">
        <v>6404098.7400000002</v>
      </c>
      <c r="D97" s="46">
        <f t="shared" si="0"/>
        <v>6.1847859219677281E-2</v>
      </c>
      <c r="E97" s="42"/>
    </row>
    <row r="98" spans="1:5" x14ac:dyDescent="0.2">
      <c r="A98" s="44">
        <v>5112</v>
      </c>
      <c r="B98" s="42" t="s">
        <v>281</v>
      </c>
      <c r="C98" s="45">
        <v>1106104.8400000001</v>
      </c>
      <c r="D98" s="46">
        <f t="shared" si="0"/>
        <v>1.0682255100039834E-2</v>
      </c>
      <c r="E98" s="42"/>
    </row>
    <row r="99" spans="1:5" x14ac:dyDescent="0.2">
      <c r="A99" s="44">
        <v>5113</v>
      </c>
      <c r="B99" s="42" t="s">
        <v>282</v>
      </c>
      <c r="C99" s="45">
        <v>6366874.6500000004</v>
      </c>
      <c r="D99" s="46">
        <f t="shared" si="0"/>
        <v>6.148836596834422E-2</v>
      </c>
      <c r="E99" s="42"/>
    </row>
    <row r="100" spans="1:5" x14ac:dyDescent="0.2">
      <c r="A100" s="44">
        <v>5114</v>
      </c>
      <c r="B100" s="42" t="s">
        <v>283</v>
      </c>
      <c r="C100" s="45">
        <v>2306265.67</v>
      </c>
      <c r="D100" s="46">
        <f t="shared" si="0"/>
        <v>2.2272859971758447E-2</v>
      </c>
      <c r="E100" s="42"/>
    </row>
    <row r="101" spans="1:5" x14ac:dyDescent="0.2">
      <c r="A101" s="44">
        <v>5115</v>
      </c>
      <c r="B101" s="42" t="s">
        <v>284</v>
      </c>
      <c r="C101" s="45">
        <v>9778784.4499999993</v>
      </c>
      <c r="D101" s="46">
        <f t="shared" si="0"/>
        <v>9.4439031713488122E-2</v>
      </c>
      <c r="E101" s="42"/>
    </row>
    <row r="102" spans="1:5" x14ac:dyDescent="0.2">
      <c r="A102" s="44">
        <v>5116</v>
      </c>
      <c r="B102" s="42" t="s">
        <v>285</v>
      </c>
      <c r="C102" s="45">
        <v>7546.56</v>
      </c>
      <c r="D102" s="46">
        <f t="shared" si="0"/>
        <v>7.2881228010679899E-5</v>
      </c>
      <c r="E102" s="42"/>
    </row>
    <row r="103" spans="1:5" x14ac:dyDescent="0.2">
      <c r="A103" s="114">
        <v>5120</v>
      </c>
      <c r="B103" s="110" t="s">
        <v>286</v>
      </c>
      <c r="C103" s="112">
        <f>SUM(C104:C112)</f>
        <v>436083.04</v>
      </c>
      <c r="D103" s="115">
        <f t="shared" si="0"/>
        <v>4.2114907282033718E-3</v>
      </c>
      <c r="E103" s="42"/>
    </row>
    <row r="104" spans="1:5" x14ac:dyDescent="0.2">
      <c r="A104" s="44">
        <v>5121</v>
      </c>
      <c r="B104" s="42" t="s">
        <v>287</v>
      </c>
      <c r="C104" s="45">
        <v>38819.06</v>
      </c>
      <c r="D104" s="46">
        <f t="shared" si="0"/>
        <v>3.7489674275699962E-4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3400.01</v>
      </c>
      <c r="D107" s="46">
        <f t="shared" si="0"/>
        <v>3.2835742914465894E-5</v>
      </c>
      <c r="E107" s="42"/>
    </row>
    <row r="108" spans="1:5" x14ac:dyDescent="0.2">
      <c r="A108" s="44">
        <v>5125</v>
      </c>
      <c r="B108" s="42" t="s">
        <v>291</v>
      </c>
      <c r="C108" s="45">
        <v>5998</v>
      </c>
      <c r="D108" s="46">
        <f t="shared" si="0"/>
        <v>5.7925943159274955E-5</v>
      </c>
      <c r="E108" s="42"/>
    </row>
    <row r="109" spans="1:5" x14ac:dyDescent="0.2">
      <c r="A109" s="44">
        <v>5126</v>
      </c>
      <c r="B109" s="42" t="s">
        <v>292</v>
      </c>
      <c r="C109" s="45">
        <v>366324.93</v>
      </c>
      <c r="D109" s="46">
        <f t="shared" si="0"/>
        <v>3.5377987784270381E-3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21541.040000000001</v>
      </c>
      <c r="D112" s="46">
        <f t="shared" si="0"/>
        <v>2.0803352094559321E-4</v>
      </c>
      <c r="E112" s="42"/>
    </row>
    <row r="113" spans="1:5" x14ac:dyDescent="0.2">
      <c r="A113" s="114">
        <v>5130</v>
      </c>
      <c r="B113" s="110" t="s">
        <v>296</v>
      </c>
      <c r="C113" s="112">
        <f>SUM(C114:C122)</f>
        <v>43424506.380000003</v>
      </c>
      <c r="D113" s="115">
        <f t="shared" si="0"/>
        <v>0.41937403939437357</v>
      </c>
      <c r="E113" s="42"/>
    </row>
    <row r="114" spans="1:5" x14ac:dyDescent="0.2">
      <c r="A114" s="44">
        <v>5131</v>
      </c>
      <c r="B114" s="42" t="s">
        <v>297</v>
      </c>
      <c r="C114" s="45">
        <v>858379.27</v>
      </c>
      <c r="D114" s="46">
        <f t="shared" si="0"/>
        <v>8.2898347454351332E-3</v>
      </c>
      <c r="E114" s="42"/>
    </row>
    <row r="115" spans="1:5" x14ac:dyDescent="0.2">
      <c r="A115" s="44">
        <v>5132</v>
      </c>
      <c r="B115" s="42" t="s">
        <v>298</v>
      </c>
      <c r="C115" s="45">
        <v>887733.3</v>
      </c>
      <c r="D115" s="46">
        <f t="shared" si="0"/>
        <v>8.5733225535837912E-3</v>
      </c>
      <c r="E115" s="42"/>
    </row>
    <row r="116" spans="1:5" x14ac:dyDescent="0.2">
      <c r="A116" s="44">
        <v>5133</v>
      </c>
      <c r="B116" s="42" t="s">
        <v>299</v>
      </c>
      <c r="C116" s="45">
        <v>17458801.710000001</v>
      </c>
      <c r="D116" s="46">
        <f t="shared" si="0"/>
        <v>0.16860912895673763</v>
      </c>
      <c r="E116" s="42"/>
    </row>
    <row r="117" spans="1:5" x14ac:dyDescent="0.2">
      <c r="A117" s="44">
        <v>5134</v>
      </c>
      <c r="B117" s="42" t="s">
        <v>300</v>
      </c>
      <c r="C117" s="45">
        <v>11654.3</v>
      </c>
      <c r="D117" s="46">
        <f t="shared" si="0"/>
        <v>1.1255190386147683E-4</v>
      </c>
      <c r="E117" s="42"/>
    </row>
    <row r="118" spans="1:5" x14ac:dyDescent="0.2">
      <c r="A118" s="44">
        <v>5135</v>
      </c>
      <c r="B118" s="42" t="s">
        <v>301</v>
      </c>
      <c r="C118" s="45">
        <v>626171.64</v>
      </c>
      <c r="D118" s="46">
        <f t="shared" si="0"/>
        <v>6.0472795642864249E-3</v>
      </c>
      <c r="E118" s="42"/>
    </row>
    <row r="119" spans="1:5" x14ac:dyDescent="0.2">
      <c r="A119" s="44">
        <v>5136</v>
      </c>
      <c r="B119" s="42" t="s">
        <v>302</v>
      </c>
      <c r="C119" s="45">
        <v>12493302.310000001</v>
      </c>
      <c r="D119" s="46">
        <f t="shared" si="0"/>
        <v>0.12065460478171032</v>
      </c>
      <c r="E119" s="42"/>
    </row>
    <row r="120" spans="1:5" x14ac:dyDescent="0.2">
      <c r="A120" s="44">
        <v>5137</v>
      </c>
      <c r="B120" s="42" t="s">
        <v>303</v>
      </c>
      <c r="C120" s="45">
        <v>608355.38</v>
      </c>
      <c r="D120" s="46">
        <f t="shared" si="0"/>
        <v>5.875218266508689E-3</v>
      </c>
      <c r="E120" s="42"/>
    </row>
    <row r="121" spans="1:5" x14ac:dyDescent="0.2">
      <c r="A121" s="44">
        <v>5138</v>
      </c>
      <c r="B121" s="42" t="s">
        <v>304</v>
      </c>
      <c r="C121" s="45">
        <v>9726821.3699999992</v>
      </c>
      <c r="D121" s="46">
        <f t="shared" si="0"/>
        <v>9.3937196031850759E-2</v>
      </c>
      <c r="E121" s="42"/>
    </row>
    <row r="122" spans="1:5" x14ac:dyDescent="0.2">
      <c r="A122" s="44">
        <v>5139</v>
      </c>
      <c r="B122" s="42" t="s">
        <v>305</v>
      </c>
      <c r="C122" s="45">
        <v>753287.1</v>
      </c>
      <c r="D122" s="46">
        <f t="shared" si="0"/>
        <v>7.2749025903993108E-3</v>
      </c>
      <c r="E122" s="42"/>
    </row>
    <row r="123" spans="1:5" x14ac:dyDescent="0.2">
      <c r="A123" s="114">
        <v>5200</v>
      </c>
      <c r="B123" s="110" t="s">
        <v>306</v>
      </c>
      <c r="C123" s="112">
        <f>C124+C127+C130+C133+C138+C142+C145+C147+C153</f>
        <v>33715736.700000003</v>
      </c>
      <c r="D123" s="115">
        <f t="shared" si="0"/>
        <v>0.32561117833565867</v>
      </c>
      <c r="E123" s="42"/>
    </row>
    <row r="124" spans="1:5" x14ac:dyDescent="0.2">
      <c r="A124" s="114">
        <v>5210</v>
      </c>
      <c r="B124" s="110" t="s">
        <v>307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310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257</v>
      </c>
      <c r="C130" s="112">
        <f>SUM(C131:C132)</f>
        <v>3059706.7</v>
      </c>
      <c r="D130" s="115">
        <f t="shared" si="0"/>
        <v>2.9549249147758045E-2</v>
      </c>
      <c r="E130" s="42"/>
    </row>
    <row r="131" spans="1:5" x14ac:dyDescent="0.2">
      <c r="A131" s="44">
        <v>5231</v>
      </c>
      <c r="B131" s="42" t="s">
        <v>313</v>
      </c>
      <c r="C131" s="45">
        <v>3059706.7</v>
      </c>
      <c r="D131" s="46">
        <f t="shared" si="0"/>
        <v>2.9549249147758045E-2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258</v>
      </c>
      <c r="C133" s="112">
        <f>SUM(C134:C137)</f>
        <v>28726870</v>
      </c>
      <c r="D133" s="115">
        <f t="shared" si="0"/>
        <v>0.27743098345513184</v>
      </c>
      <c r="E133" s="42"/>
    </row>
    <row r="134" spans="1:5" x14ac:dyDescent="0.2">
      <c r="A134" s="44">
        <v>5241</v>
      </c>
      <c r="B134" s="42" t="s">
        <v>315</v>
      </c>
      <c r="C134" s="45">
        <v>700000</v>
      </c>
      <c r="D134" s="46">
        <f t="shared" si="0"/>
        <v>6.7602801286249532E-3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28026870</v>
      </c>
      <c r="D136" s="46">
        <f t="shared" si="0"/>
        <v>0.27067070332650689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259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322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325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327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333</v>
      </c>
      <c r="C153" s="112">
        <f>SUM(C154:C155)</f>
        <v>1929160</v>
      </c>
      <c r="D153" s="115">
        <f t="shared" si="0"/>
        <v>1.8630945732768734E-2</v>
      </c>
      <c r="E153" s="42"/>
    </row>
    <row r="154" spans="1:5" x14ac:dyDescent="0.2">
      <c r="A154" s="44">
        <v>5291</v>
      </c>
      <c r="B154" s="42" t="s">
        <v>334</v>
      </c>
      <c r="C154" s="45">
        <v>1929160</v>
      </c>
      <c r="D154" s="46">
        <f t="shared" si="0"/>
        <v>1.8630945732768734E-2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336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252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253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254</v>
      </c>
      <c r="C163" s="112">
        <f>SUM(C164:C165)</f>
        <v>0</v>
      </c>
      <c r="D163" s="115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343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344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347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350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353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354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357</v>
      </c>
      <c r="C181" s="112">
        <f>C182+C191+C194+C200</f>
        <v>3.97</v>
      </c>
      <c r="D181" s="115">
        <f t="shared" si="1"/>
        <v>3.8340445872344374E-8</v>
      </c>
      <c r="E181" s="42"/>
    </row>
    <row r="182" spans="1:5" x14ac:dyDescent="0.2">
      <c r="A182" s="114">
        <v>5510</v>
      </c>
      <c r="B182" s="110" t="s">
        <v>358</v>
      </c>
      <c r="C182" s="112">
        <f>SUM(C183:C190)</f>
        <v>0</v>
      </c>
      <c r="D182" s="115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368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374</v>
      </c>
      <c r="C200" s="112">
        <f>SUM(C201:C209)</f>
        <v>3.97</v>
      </c>
      <c r="D200" s="115">
        <f t="shared" si="1"/>
        <v>3.8340445872344374E-8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3.97</v>
      </c>
      <c r="D209" s="46">
        <f t="shared" si="1"/>
        <v>3.8340445872344374E-8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382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6" zoomScale="80" zoomScaleNormal="80" workbookViewId="0">
      <selection activeCell="C21" sqref="C2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1" t="s">
        <v>601</v>
      </c>
      <c r="B1" s="162"/>
      <c r="C1" s="162"/>
      <c r="D1" s="162"/>
      <c r="E1" s="162"/>
      <c r="F1" s="162"/>
      <c r="G1" s="10" t="s">
        <v>498</v>
      </c>
      <c r="H1" s="19">
        <v>2024</v>
      </c>
    </row>
    <row r="2" spans="1:8" s="11" customFormat="1" ht="18.95" customHeight="1" x14ac:dyDescent="0.25">
      <c r="A2" s="161" t="s">
        <v>502</v>
      </c>
      <c r="B2" s="162"/>
      <c r="C2" s="162"/>
      <c r="D2" s="162"/>
      <c r="E2" s="162"/>
      <c r="F2" s="162"/>
      <c r="G2" s="10" t="s">
        <v>499</v>
      </c>
      <c r="H2" s="19" t="s">
        <v>501</v>
      </c>
    </row>
    <row r="3" spans="1:8" s="11" customFormat="1" ht="18.95" customHeight="1" x14ac:dyDescent="0.25">
      <c r="A3" s="161" t="s">
        <v>602</v>
      </c>
      <c r="B3" s="162"/>
      <c r="C3" s="162"/>
      <c r="D3" s="162"/>
      <c r="E3" s="162"/>
      <c r="F3" s="162"/>
      <c r="G3" s="10" t="s">
        <v>500</v>
      </c>
      <c r="H3" s="19">
        <v>3</v>
      </c>
    </row>
    <row r="4" spans="1:8" s="11" customFormat="1" ht="18.95" customHeight="1" x14ac:dyDescent="0.25">
      <c r="A4" s="161" t="s">
        <v>516</v>
      </c>
      <c r="B4" s="162"/>
      <c r="C4" s="162"/>
      <c r="D4" s="162"/>
      <c r="E4" s="162"/>
      <c r="F4" s="162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542823.17000000004</v>
      </c>
      <c r="D15" s="18">
        <v>0</v>
      </c>
      <c r="E15" s="18">
        <v>0</v>
      </c>
      <c r="F15" s="18">
        <v>0</v>
      </c>
      <c r="G15" s="18">
        <v>27033000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9075</v>
      </c>
      <c r="D20" s="18">
        <v>9075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12601880.41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12601880.41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5933077.79</v>
      </c>
      <c r="D64" s="18">
        <f t="shared" ref="D64:E64" si="0">SUM(D65:D72)</f>
        <v>0</v>
      </c>
      <c r="E64" s="18">
        <f t="shared" si="0"/>
        <v>113836.07</v>
      </c>
    </row>
    <row r="65" spans="1:9" x14ac:dyDescent="0.2">
      <c r="A65" s="16">
        <v>1241</v>
      </c>
      <c r="B65" s="14" t="s">
        <v>158</v>
      </c>
      <c r="C65" s="18">
        <v>1733667.37</v>
      </c>
      <c r="D65" s="18">
        <v>0</v>
      </c>
      <c r="E65" s="18">
        <v>113836.07</v>
      </c>
    </row>
    <row r="66" spans="1:9" x14ac:dyDescent="0.2">
      <c r="A66" s="16">
        <v>1242</v>
      </c>
      <c r="B66" s="14" t="s">
        <v>159</v>
      </c>
      <c r="C66" s="18">
        <v>32380.7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4002987.72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164042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174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175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176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177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178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179</v>
      </c>
      <c r="C88" s="18">
        <v>0</v>
      </c>
      <c r="D88" s="136"/>
      <c r="E88" s="136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1229330.0699999998</v>
      </c>
      <c r="D110" s="18">
        <f>SUM(D111:D119)</f>
        <v>1229330.0699999998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26922.12</v>
      </c>
      <c r="D111" s="18">
        <f>C111</f>
        <v>26922.12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0.01</v>
      </c>
      <c r="D113" s="18">
        <f t="shared" si="1"/>
        <v>0.01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530100.94999999995</v>
      </c>
      <c r="D117" s="18">
        <f t="shared" si="1"/>
        <v>530100.94999999995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672306.99</v>
      </c>
      <c r="D119" s="18">
        <f t="shared" si="1"/>
        <v>672306.99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16" t="s">
        <v>570</v>
      </c>
      <c r="B153" s="116"/>
      <c r="C153" s="116"/>
      <c r="D153" s="116"/>
      <c r="E153" s="116"/>
    </row>
    <row r="154" spans="1:5" x14ac:dyDescent="0.2">
      <c r="A154" s="117" t="s">
        <v>86</v>
      </c>
      <c r="B154" s="117" t="s">
        <v>83</v>
      </c>
      <c r="C154" s="117" t="s">
        <v>84</v>
      </c>
      <c r="D154" s="118" t="s">
        <v>87</v>
      </c>
      <c r="E154" s="118" t="s">
        <v>127</v>
      </c>
    </row>
    <row r="155" spans="1:5" x14ac:dyDescent="0.2">
      <c r="A155" s="119">
        <v>2170</v>
      </c>
      <c r="B155" s="120" t="s">
        <v>571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572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573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574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575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576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577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578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579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580</v>
      </c>
      <c r="B165" s="116"/>
      <c r="C165" s="116"/>
      <c r="D165" s="116"/>
      <c r="E165" s="116"/>
    </row>
    <row r="166" spans="1:5" x14ac:dyDescent="0.2">
      <c r="A166" s="117" t="s">
        <v>86</v>
      </c>
      <c r="B166" s="117" t="s">
        <v>83</v>
      </c>
      <c r="C166" s="117" t="s">
        <v>84</v>
      </c>
      <c r="D166" s="118" t="s">
        <v>87</v>
      </c>
      <c r="E166" s="118" t="s">
        <v>127</v>
      </c>
    </row>
    <row r="167" spans="1:5" x14ac:dyDescent="0.2">
      <c r="A167" s="119">
        <v>2190</v>
      </c>
      <c r="B167" s="120" t="s">
        <v>581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582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583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218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518</v>
      </c>
      <c r="C173" s="120"/>
      <c r="D173" s="120"/>
      <c r="E173" s="12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3" t="s">
        <v>601</v>
      </c>
      <c r="B1" s="163"/>
      <c r="C1" s="163"/>
      <c r="D1" s="21" t="s">
        <v>498</v>
      </c>
      <c r="E1" s="22">
        <v>2024</v>
      </c>
    </row>
    <row r="2" spans="1:5" ht="18.95" customHeight="1" x14ac:dyDescent="0.2">
      <c r="A2" s="163" t="s">
        <v>504</v>
      </c>
      <c r="B2" s="163"/>
      <c r="C2" s="163"/>
      <c r="D2" s="21" t="s">
        <v>499</v>
      </c>
      <c r="E2" s="22" t="s">
        <v>501</v>
      </c>
    </row>
    <row r="3" spans="1:5" ht="18.95" customHeight="1" x14ac:dyDescent="0.2">
      <c r="A3" s="163" t="s">
        <v>602</v>
      </c>
      <c r="B3" s="163"/>
      <c r="C3" s="163"/>
      <c r="D3" s="21" t="s">
        <v>500</v>
      </c>
      <c r="E3" s="22">
        <v>3</v>
      </c>
    </row>
    <row r="4" spans="1:5" ht="18.95" customHeight="1" x14ac:dyDescent="0.2">
      <c r="A4" s="163" t="s">
        <v>516</v>
      </c>
      <c r="B4" s="163"/>
      <c r="C4" s="16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18798530.859999999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-22323181.850000001</v>
      </c>
    </row>
    <row r="16" spans="1:5" x14ac:dyDescent="0.2">
      <c r="A16" s="27">
        <v>3220</v>
      </c>
      <c r="B16" s="23" t="s">
        <v>388</v>
      </c>
      <c r="C16" s="28">
        <v>52752625.539999999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40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3" t="s">
        <v>601</v>
      </c>
      <c r="B1" s="163"/>
      <c r="C1" s="163"/>
      <c r="D1" s="21" t="s">
        <v>498</v>
      </c>
      <c r="E1" s="22">
        <v>2024</v>
      </c>
    </row>
    <row r="2" spans="1:5" s="29" customFormat="1" ht="18.95" customHeight="1" x14ac:dyDescent="0.25">
      <c r="A2" s="163" t="s">
        <v>505</v>
      </c>
      <c r="B2" s="163"/>
      <c r="C2" s="163"/>
      <c r="D2" s="21" t="s">
        <v>499</v>
      </c>
      <c r="E2" s="22" t="s">
        <v>501</v>
      </c>
    </row>
    <row r="3" spans="1:5" s="29" customFormat="1" ht="18.95" customHeight="1" x14ac:dyDescent="0.25">
      <c r="A3" s="163" t="s">
        <v>602</v>
      </c>
      <c r="B3" s="163"/>
      <c r="C3" s="163"/>
      <c r="D3" s="21" t="s">
        <v>500</v>
      </c>
      <c r="E3" s="22">
        <v>3</v>
      </c>
    </row>
    <row r="4" spans="1:5" s="29" customFormat="1" ht="18.95" customHeight="1" x14ac:dyDescent="0.25">
      <c r="A4" s="163" t="s">
        <v>516</v>
      </c>
      <c r="B4" s="163"/>
      <c r="C4" s="16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8"/>
    </row>
    <row r="8" spans="1:5" x14ac:dyDescent="0.2">
      <c r="A8" s="26" t="s">
        <v>86</v>
      </c>
      <c r="B8" s="26" t="s">
        <v>83</v>
      </c>
      <c r="C8" s="82">
        <v>2024</v>
      </c>
      <c r="D8" s="82">
        <v>2023</v>
      </c>
      <c r="E8" s="149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31447286.32</v>
      </c>
      <c r="D10" s="28">
        <v>73664989.180000007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3">
        <f>SUM(C9:C15)</f>
        <v>31447286.32</v>
      </c>
      <c r="D16" s="83">
        <f>SUM(D9:D15)</f>
        <v>73664989.180000007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149</v>
      </c>
      <c r="C21" s="83">
        <f>SUM(C22:C28)</f>
        <v>5701365.1100000003</v>
      </c>
      <c r="D21" s="83">
        <f>SUM(D22:D28)</f>
        <v>6667569.6799999997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5701365.1100000003</v>
      </c>
      <c r="D27" s="28">
        <v>6667569.6799999997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3">
        <f>SUM(C30:C37)</f>
        <v>1171339.1000000001</v>
      </c>
      <c r="D29" s="83">
        <f>SUM(D30:D37)</f>
        <v>731969.11</v>
      </c>
    </row>
    <row r="30" spans="1:4" x14ac:dyDescent="0.2">
      <c r="A30" s="27">
        <v>1241</v>
      </c>
      <c r="B30" s="23" t="s">
        <v>158</v>
      </c>
      <c r="C30" s="28">
        <v>1001697.1</v>
      </c>
      <c r="D30" s="28">
        <v>731969.11</v>
      </c>
    </row>
    <row r="31" spans="1:4" x14ac:dyDescent="0.2">
      <c r="A31" s="27">
        <v>1242</v>
      </c>
      <c r="B31" s="23" t="s">
        <v>159</v>
      </c>
      <c r="C31" s="28">
        <v>5600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164042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167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168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169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170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171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172</v>
      </c>
      <c r="C43" s="127">
        <v>0</v>
      </c>
      <c r="D43" s="127">
        <v>0</v>
      </c>
    </row>
    <row r="44" spans="1:5" x14ac:dyDescent="0.2">
      <c r="B44" s="84" t="s">
        <v>520</v>
      </c>
      <c r="C44" s="83">
        <f>C21+C29+C38</f>
        <v>6872704.2100000009</v>
      </c>
      <c r="D44" s="83">
        <f>D21+D29+D38</f>
        <v>7399538.79</v>
      </c>
    </row>
    <row r="45" spans="1:5" x14ac:dyDescent="0.2">
      <c r="E45" s="147"/>
    </row>
    <row r="46" spans="1:5" x14ac:dyDescent="0.2">
      <c r="A46" s="25" t="s">
        <v>592</v>
      </c>
      <c r="B46" s="25"/>
      <c r="C46" s="25"/>
      <c r="D46" s="25"/>
      <c r="E46" s="148"/>
    </row>
    <row r="47" spans="1:5" x14ac:dyDescent="0.2">
      <c r="A47" s="26" t="s">
        <v>86</v>
      </c>
      <c r="B47" s="26" t="s">
        <v>83</v>
      </c>
      <c r="C47" s="82">
        <v>2024</v>
      </c>
      <c r="D47" s="82">
        <v>2023</v>
      </c>
      <c r="E47" s="149"/>
    </row>
    <row r="48" spans="1:5" x14ac:dyDescent="0.2">
      <c r="A48" s="34">
        <v>3210</v>
      </c>
      <c r="B48" s="35" t="s">
        <v>521</v>
      </c>
      <c r="C48" s="83">
        <v>-22323181.850000001</v>
      </c>
      <c r="D48" s="83">
        <v>40980310.859999999</v>
      </c>
      <c r="E48" s="147"/>
    </row>
    <row r="49" spans="1:4" x14ac:dyDescent="0.2">
      <c r="A49" s="27"/>
      <c r="B49" s="84" t="s">
        <v>510</v>
      </c>
      <c r="C49" s="83">
        <f>C54+C66+C94+C97+C50</f>
        <v>3.97</v>
      </c>
      <c r="D49" s="83">
        <f>D54+D66+D94+D97+D50</f>
        <v>8211985.8800000008</v>
      </c>
    </row>
    <row r="50" spans="1:4" x14ac:dyDescent="0.2">
      <c r="A50" s="91">
        <v>5100</v>
      </c>
      <c r="B50" s="92" t="s">
        <v>278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145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145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540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343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3">
        <f>C67+C76+C79+C85</f>
        <v>3.97</v>
      </c>
      <c r="D66" s="83">
        <f>D67+D76+D79+D85</f>
        <v>113840.24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113836.07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113836.07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3.97</v>
      </c>
      <c r="D85" s="28">
        <f>SUM(D86:D93)</f>
        <v>4.17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3.97</v>
      </c>
      <c r="D93" s="28">
        <v>4.17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522</v>
      </c>
      <c r="C97" s="83">
        <f>SUM(C98:C102)</f>
        <v>0</v>
      </c>
      <c r="D97" s="83">
        <f>SUM(D98:D102)</f>
        <v>8098145.6400000006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41815.519999999997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4056330.12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4000000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4" t="s">
        <v>528</v>
      </c>
      <c r="C103" s="83">
        <f>+C104</f>
        <v>5193618.58</v>
      </c>
      <c r="D103" s="83">
        <f>+D104</f>
        <v>9342143.4499999993</v>
      </c>
    </row>
    <row r="104" spans="1:4" x14ac:dyDescent="0.2">
      <c r="A104" s="91">
        <v>3100</v>
      </c>
      <c r="B104" s="97" t="s">
        <v>541</v>
      </c>
      <c r="C104" s="98">
        <f>SUM(C105:C108)</f>
        <v>5193618.58</v>
      </c>
      <c r="D104" s="98">
        <f>SUM(D105:D108)</f>
        <v>9342143.4499999993</v>
      </c>
    </row>
    <row r="105" spans="1:4" x14ac:dyDescent="0.2">
      <c r="A105" s="94"/>
      <c r="B105" s="99" t="s">
        <v>542</v>
      </c>
      <c r="C105" s="100">
        <v>5193618.58</v>
      </c>
      <c r="D105" s="100">
        <v>9342143.4499999993</v>
      </c>
    </row>
    <row r="106" spans="1:4" x14ac:dyDescent="0.2">
      <c r="A106" s="94"/>
      <c r="B106" s="99" t="s">
        <v>543</v>
      </c>
      <c r="C106" s="100">
        <v>0</v>
      </c>
      <c r="D106" s="100">
        <v>0</v>
      </c>
    </row>
    <row r="107" spans="1:4" x14ac:dyDescent="0.2">
      <c r="A107" s="94"/>
      <c r="B107" s="99" t="s">
        <v>544</v>
      </c>
      <c r="C107" s="100">
        <v>0</v>
      </c>
      <c r="D107" s="100">
        <v>0</v>
      </c>
    </row>
    <row r="108" spans="1:4" x14ac:dyDescent="0.2">
      <c r="A108" s="94"/>
      <c r="B108" s="99" t="s">
        <v>545</v>
      </c>
      <c r="C108" s="100">
        <v>0</v>
      </c>
      <c r="D108" s="100">
        <v>0</v>
      </c>
    </row>
    <row r="109" spans="1:4" x14ac:dyDescent="0.2">
      <c r="A109" s="94"/>
      <c r="B109" s="101" t="s">
        <v>546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173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547</v>
      </c>
      <c r="C111" s="100">
        <v>0</v>
      </c>
      <c r="D111" s="100">
        <v>0</v>
      </c>
    </row>
    <row r="112" spans="1:4" x14ac:dyDescent="0.2">
      <c r="A112" s="94"/>
      <c r="B112" s="101" t="s">
        <v>548</v>
      </c>
      <c r="C112" s="93">
        <f>+C113+C135</f>
        <v>1.72</v>
      </c>
      <c r="D112" s="93">
        <f>+D113+D135</f>
        <v>2.2000000000000002</v>
      </c>
    </row>
    <row r="113" spans="1:4" x14ac:dyDescent="0.2">
      <c r="A113" s="91">
        <v>4300</v>
      </c>
      <c r="B113" s="97" t="s">
        <v>596</v>
      </c>
      <c r="C113" s="98">
        <f>C127+C114+C117+C123+C125</f>
        <v>1.72</v>
      </c>
      <c r="D113" s="102">
        <f>D127+D114+D117+D123+D125</f>
        <v>2.2000000000000002</v>
      </c>
    </row>
    <row r="114" spans="1:4" x14ac:dyDescent="0.2">
      <c r="A114" s="91">
        <v>4310</v>
      </c>
      <c r="B114" s="97" t="s">
        <v>261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430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262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263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264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265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266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267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268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269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269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270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270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271</v>
      </c>
      <c r="C127" s="132">
        <f>SUM(C128:C134)</f>
        <v>1.72</v>
      </c>
      <c r="D127" s="132">
        <f>SUM(D128:D134)</f>
        <v>2.2000000000000002</v>
      </c>
    </row>
    <row r="128" spans="1:4" x14ac:dyDescent="0.2">
      <c r="A128" s="80">
        <v>4392</v>
      </c>
      <c r="B128" s="128" t="s">
        <v>272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431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273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274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275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432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271</v>
      </c>
      <c r="C134" s="100">
        <v>1.72</v>
      </c>
      <c r="D134" s="100">
        <v>2.2000000000000002</v>
      </c>
    </row>
    <row r="135" spans="1:4" x14ac:dyDescent="0.2">
      <c r="A135" s="34">
        <v>1120</v>
      </c>
      <c r="B135" s="87" t="s">
        <v>529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530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531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532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533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537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538</v>
      </c>
      <c r="C144" s="28">
        <v>0</v>
      </c>
      <c r="D144" s="28">
        <v>0</v>
      </c>
    </row>
    <row r="145" spans="1:4" x14ac:dyDescent="0.2">
      <c r="A145" s="27"/>
      <c r="B145" s="90" t="s">
        <v>539</v>
      </c>
      <c r="C145" s="83">
        <f>C48+C49+C103-C109-C112</f>
        <v>-17129561.020000003</v>
      </c>
      <c r="D145" s="83">
        <f>D48+D49+D103-D109-D112</f>
        <v>58534437.989999995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opLeftCell="A2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4" t="s">
        <v>601</v>
      </c>
      <c r="B1" s="165"/>
      <c r="C1" s="166"/>
    </row>
    <row r="2" spans="1:3" s="30" customFormat="1" ht="18" customHeight="1" x14ac:dyDescent="0.25">
      <c r="A2" s="167" t="s">
        <v>506</v>
      </c>
      <c r="B2" s="168"/>
      <c r="C2" s="169"/>
    </row>
    <row r="3" spans="1:3" s="30" customFormat="1" ht="18" customHeight="1" x14ac:dyDescent="0.25">
      <c r="A3" s="167" t="s">
        <v>602</v>
      </c>
      <c r="B3" s="168"/>
      <c r="C3" s="169"/>
    </row>
    <row r="4" spans="1:3" s="32" customFormat="1" ht="18" customHeight="1" x14ac:dyDescent="0.2">
      <c r="A4" s="170" t="s">
        <v>507</v>
      </c>
      <c r="B4" s="171"/>
      <c r="C4" s="172"/>
    </row>
    <row r="5" spans="1:3" s="32" customFormat="1" ht="18" customHeight="1" x14ac:dyDescent="0.2">
      <c r="A5" s="173" t="s">
        <v>406</v>
      </c>
      <c r="B5" s="174"/>
      <c r="C5" s="138">
        <v>2024</v>
      </c>
    </row>
    <row r="6" spans="1:3" x14ac:dyDescent="0.2">
      <c r="A6" s="47" t="s">
        <v>435</v>
      </c>
      <c r="B6" s="47"/>
      <c r="C6" s="189">
        <v>86385493.5</v>
      </c>
    </row>
    <row r="7" spans="1:3" x14ac:dyDescent="0.2">
      <c r="A7" s="48"/>
      <c r="B7" s="49"/>
      <c r="C7" s="66"/>
    </row>
    <row r="8" spans="1:3" x14ac:dyDescent="0.2">
      <c r="A8" s="56" t="s">
        <v>436</v>
      </c>
      <c r="B8" s="56"/>
      <c r="C8" s="190">
        <f>SUM(C9:C14)</f>
        <v>1.72</v>
      </c>
    </row>
    <row r="9" spans="1:3" x14ac:dyDescent="0.2">
      <c r="A9" s="63" t="s">
        <v>437</v>
      </c>
      <c r="B9" s="62" t="s">
        <v>261</v>
      </c>
      <c r="C9" s="104">
        <v>0</v>
      </c>
    </row>
    <row r="10" spans="1:3" x14ac:dyDescent="0.2">
      <c r="A10" s="50" t="s">
        <v>438</v>
      </c>
      <c r="B10" s="51" t="s">
        <v>447</v>
      </c>
      <c r="C10" s="104">
        <v>0</v>
      </c>
    </row>
    <row r="11" spans="1:3" x14ac:dyDescent="0.2">
      <c r="A11" s="50" t="s">
        <v>439</v>
      </c>
      <c r="B11" s="51" t="s">
        <v>269</v>
      </c>
      <c r="C11" s="104">
        <v>0</v>
      </c>
    </row>
    <row r="12" spans="1:3" x14ac:dyDescent="0.2">
      <c r="A12" s="50" t="s">
        <v>440</v>
      </c>
      <c r="B12" s="51" t="s">
        <v>270</v>
      </c>
      <c r="C12" s="104">
        <v>0</v>
      </c>
    </row>
    <row r="13" spans="1:3" x14ac:dyDescent="0.2">
      <c r="A13" s="50" t="s">
        <v>441</v>
      </c>
      <c r="B13" s="51" t="s">
        <v>271</v>
      </c>
      <c r="C13" s="104">
        <v>0</v>
      </c>
    </row>
    <row r="14" spans="1:3" x14ac:dyDescent="0.2">
      <c r="A14" s="52" t="s">
        <v>442</v>
      </c>
      <c r="B14" s="53" t="s">
        <v>443</v>
      </c>
      <c r="C14" s="104">
        <v>1.72</v>
      </c>
    </row>
    <row r="15" spans="1:3" x14ac:dyDescent="0.2">
      <c r="A15" s="48"/>
      <c r="B15" s="54"/>
      <c r="C15" s="55"/>
    </row>
    <row r="16" spans="1:3" x14ac:dyDescent="0.2">
      <c r="A16" s="56" t="s">
        <v>598</v>
      </c>
      <c r="B16" s="49"/>
      <c r="C16" s="190">
        <f>SUM(C17:C19)</f>
        <v>5193618.58</v>
      </c>
    </row>
    <row r="17" spans="1:3" x14ac:dyDescent="0.2">
      <c r="A17" s="57">
        <v>3.1</v>
      </c>
      <c r="B17" s="51" t="s">
        <v>446</v>
      </c>
      <c r="C17" s="104">
        <v>0</v>
      </c>
    </row>
    <row r="18" spans="1:3" x14ac:dyDescent="0.2">
      <c r="A18" s="58">
        <v>3.2</v>
      </c>
      <c r="B18" s="51" t="s">
        <v>444</v>
      </c>
      <c r="C18" s="104">
        <v>0</v>
      </c>
    </row>
    <row r="19" spans="1:3" x14ac:dyDescent="0.2">
      <c r="A19" s="58">
        <v>3.3</v>
      </c>
      <c r="B19" s="53" t="s">
        <v>445</v>
      </c>
      <c r="C19" s="191">
        <v>5193618.58</v>
      </c>
    </row>
    <row r="20" spans="1:3" x14ac:dyDescent="0.2">
      <c r="A20" s="48"/>
      <c r="B20" s="59"/>
      <c r="C20" s="60"/>
    </row>
    <row r="21" spans="1:3" x14ac:dyDescent="0.2">
      <c r="A21" s="61" t="s">
        <v>549</v>
      </c>
      <c r="B21" s="61"/>
      <c r="C21" s="189">
        <f>C6+C8-C16</f>
        <v>81191876.640000001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C6" sqref="C6: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5" t="s">
        <v>601</v>
      </c>
      <c r="B1" s="176"/>
      <c r="C1" s="177"/>
    </row>
    <row r="2" spans="1:3" s="33" customFormat="1" ht="18.95" customHeight="1" x14ac:dyDescent="0.25">
      <c r="A2" s="178" t="s">
        <v>508</v>
      </c>
      <c r="B2" s="179"/>
      <c r="C2" s="180"/>
    </row>
    <row r="3" spans="1:3" s="33" customFormat="1" ht="18.95" customHeight="1" x14ac:dyDescent="0.25">
      <c r="A3" s="178" t="s">
        <v>602</v>
      </c>
      <c r="B3" s="179"/>
      <c r="C3" s="180"/>
    </row>
    <row r="4" spans="1:3" x14ac:dyDescent="0.2">
      <c r="A4" s="170" t="s">
        <v>507</v>
      </c>
      <c r="B4" s="171"/>
      <c r="C4" s="172"/>
    </row>
    <row r="5" spans="1:3" ht="22.15" customHeight="1" x14ac:dyDescent="0.2">
      <c r="A5" s="181" t="s">
        <v>406</v>
      </c>
      <c r="B5" s="182"/>
      <c r="C5" s="138">
        <v>2024</v>
      </c>
    </row>
    <row r="6" spans="1:3" x14ac:dyDescent="0.2">
      <c r="A6" s="71" t="s">
        <v>448</v>
      </c>
      <c r="B6" s="47"/>
      <c r="C6" s="192">
        <v>110418705.23999999</v>
      </c>
    </row>
    <row r="7" spans="1:3" x14ac:dyDescent="0.2">
      <c r="A7" s="65"/>
      <c r="B7" s="49"/>
      <c r="C7" s="66"/>
    </row>
    <row r="8" spans="1:3" x14ac:dyDescent="0.2">
      <c r="A8" s="56" t="s">
        <v>449</v>
      </c>
      <c r="B8" s="67"/>
      <c r="C8" s="190">
        <f>SUM(C9:C29)</f>
        <v>6872704.2100000009</v>
      </c>
    </row>
    <row r="9" spans="1:3" x14ac:dyDescent="0.2">
      <c r="A9" s="81">
        <v>2.1</v>
      </c>
      <c r="B9" s="72" t="s">
        <v>289</v>
      </c>
      <c r="C9" s="193">
        <v>0</v>
      </c>
    </row>
    <row r="10" spans="1:3" x14ac:dyDescent="0.2">
      <c r="A10" s="81">
        <v>2.2000000000000002</v>
      </c>
      <c r="B10" s="72" t="s">
        <v>286</v>
      </c>
      <c r="C10" s="193">
        <v>0</v>
      </c>
    </row>
    <row r="11" spans="1:3" x14ac:dyDescent="0.2">
      <c r="A11" s="77">
        <v>2.2999999999999998</v>
      </c>
      <c r="B11" s="64" t="s">
        <v>158</v>
      </c>
      <c r="C11" s="193">
        <v>1001697.1</v>
      </c>
    </row>
    <row r="12" spans="1:3" x14ac:dyDescent="0.2">
      <c r="A12" s="77">
        <v>2.4</v>
      </c>
      <c r="B12" s="64" t="s">
        <v>159</v>
      </c>
      <c r="C12" s="193">
        <v>5600</v>
      </c>
    </row>
    <row r="13" spans="1:3" x14ac:dyDescent="0.2">
      <c r="A13" s="77">
        <v>2.5</v>
      </c>
      <c r="B13" s="64" t="s">
        <v>160</v>
      </c>
      <c r="C13" s="193">
        <v>0</v>
      </c>
    </row>
    <row r="14" spans="1:3" x14ac:dyDescent="0.2">
      <c r="A14" s="77">
        <v>2.6</v>
      </c>
      <c r="B14" s="64" t="s">
        <v>161</v>
      </c>
      <c r="C14" s="193">
        <v>0</v>
      </c>
    </row>
    <row r="15" spans="1:3" x14ac:dyDescent="0.2">
      <c r="A15" s="77">
        <v>2.7</v>
      </c>
      <c r="B15" s="64" t="s">
        <v>162</v>
      </c>
      <c r="C15" s="193">
        <v>0</v>
      </c>
    </row>
    <row r="16" spans="1:3" x14ac:dyDescent="0.2">
      <c r="A16" s="77">
        <v>2.8</v>
      </c>
      <c r="B16" s="64" t="s">
        <v>163</v>
      </c>
      <c r="C16" s="193">
        <v>164042</v>
      </c>
    </row>
    <row r="17" spans="1:3" x14ac:dyDescent="0.2">
      <c r="A17" s="77">
        <v>2.9</v>
      </c>
      <c r="B17" s="64" t="s">
        <v>165</v>
      </c>
      <c r="C17" s="193">
        <v>0</v>
      </c>
    </row>
    <row r="18" spans="1:3" x14ac:dyDescent="0.2">
      <c r="A18" s="77" t="s">
        <v>450</v>
      </c>
      <c r="B18" s="64" t="s">
        <v>451</v>
      </c>
      <c r="C18" s="193">
        <v>0</v>
      </c>
    </row>
    <row r="19" spans="1:3" x14ac:dyDescent="0.2">
      <c r="A19" s="77" t="s">
        <v>476</v>
      </c>
      <c r="B19" s="64" t="s">
        <v>167</v>
      </c>
      <c r="C19" s="193">
        <v>0</v>
      </c>
    </row>
    <row r="20" spans="1:3" x14ac:dyDescent="0.2">
      <c r="A20" s="77" t="s">
        <v>477</v>
      </c>
      <c r="B20" s="64" t="s">
        <v>452</v>
      </c>
      <c r="C20" s="193">
        <v>0</v>
      </c>
    </row>
    <row r="21" spans="1:3" x14ac:dyDescent="0.2">
      <c r="A21" s="77" t="s">
        <v>478</v>
      </c>
      <c r="B21" s="64" t="s">
        <v>453</v>
      </c>
      <c r="C21" s="193">
        <v>5701365.1100000003</v>
      </c>
    </row>
    <row r="22" spans="1:3" x14ac:dyDescent="0.2">
      <c r="A22" s="77" t="s">
        <v>479</v>
      </c>
      <c r="B22" s="64" t="s">
        <v>454</v>
      </c>
      <c r="C22" s="193">
        <v>0</v>
      </c>
    </row>
    <row r="23" spans="1:3" x14ac:dyDescent="0.2">
      <c r="A23" s="77" t="s">
        <v>455</v>
      </c>
      <c r="B23" s="64" t="s">
        <v>456</v>
      </c>
      <c r="C23" s="193">
        <v>0</v>
      </c>
    </row>
    <row r="24" spans="1:3" x14ac:dyDescent="0.2">
      <c r="A24" s="77" t="s">
        <v>457</v>
      </c>
      <c r="B24" s="64" t="s">
        <v>458</v>
      </c>
      <c r="C24" s="193">
        <v>0</v>
      </c>
    </row>
    <row r="25" spans="1:3" x14ac:dyDescent="0.2">
      <c r="A25" s="77" t="s">
        <v>459</v>
      </c>
      <c r="B25" s="64" t="s">
        <v>460</v>
      </c>
      <c r="C25" s="193">
        <v>0</v>
      </c>
    </row>
    <row r="26" spans="1:3" x14ac:dyDescent="0.2">
      <c r="A26" s="77" t="s">
        <v>461</v>
      </c>
      <c r="B26" s="64" t="s">
        <v>462</v>
      </c>
      <c r="C26" s="193">
        <v>0</v>
      </c>
    </row>
    <row r="27" spans="1:3" x14ac:dyDescent="0.2">
      <c r="A27" s="77" t="s">
        <v>463</v>
      </c>
      <c r="B27" s="64" t="s">
        <v>464</v>
      </c>
      <c r="C27" s="193">
        <v>0</v>
      </c>
    </row>
    <row r="28" spans="1:3" x14ac:dyDescent="0.2">
      <c r="A28" s="77" t="s">
        <v>465</v>
      </c>
      <c r="B28" s="64" t="s">
        <v>466</v>
      </c>
      <c r="C28" s="193">
        <v>0</v>
      </c>
    </row>
    <row r="29" spans="1:3" x14ac:dyDescent="0.2">
      <c r="A29" s="77" t="s">
        <v>467</v>
      </c>
      <c r="B29" s="72" t="s">
        <v>468</v>
      </c>
      <c r="C29" s="193">
        <v>0</v>
      </c>
    </row>
    <row r="30" spans="1:3" x14ac:dyDescent="0.2">
      <c r="A30" s="78"/>
      <c r="B30" s="73"/>
      <c r="C30" s="74"/>
    </row>
    <row r="31" spans="1:3" x14ac:dyDescent="0.2">
      <c r="A31" s="75" t="s">
        <v>469</v>
      </c>
      <c r="B31" s="76"/>
      <c r="C31" s="194">
        <f>SUM(C32:C38)</f>
        <v>3.97</v>
      </c>
    </row>
    <row r="32" spans="1:3" x14ac:dyDescent="0.2">
      <c r="A32" s="77" t="s">
        <v>470</v>
      </c>
      <c r="B32" s="64" t="s">
        <v>358</v>
      </c>
      <c r="C32" s="193">
        <v>0</v>
      </c>
    </row>
    <row r="33" spans="1:3" x14ac:dyDescent="0.2">
      <c r="A33" s="77" t="s">
        <v>471</v>
      </c>
      <c r="B33" s="64" t="s">
        <v>40</v>
      </c>
      <c r="C33" s="193">
        <v>0</v>
      </c>
    </row>
    <row r="34" spans="1:3" x14ac:dyDescent="0.2">
      <c r="A34" s="77" t="s">
        <v>472</v>
      </c>
      <c r="B34" s="64" t="s">
        <v>368</v>
      </c>
      <c r="C34" s="193">
        <v>0</v>
      </c>
    </row>
    <row r="35" spans="1:3" x14ac:dyDescent="0.2">
      <c r="A35" s="77" t="s">
        <v>473</v>
      </c>
      <c r="B35" s="64" t="s">
        <v>374</v>
      </c>
      <c r="C35" s="193">
        <v>3.97</v>
      </c>
    </row>
    <row r="36" spans="1:3" x14ac:dyDescent="0.2">
      <c r="A36" s="77" t="s">
        <v>474</v>
      </c>
      <c r="B36" s="64" t="s">
        <v>382</v>
      </c>
      <c r="C36" s="193">
        <v>0</v>
      </c>
    </row>
    <row r="37" spans="1:3" x14ac:dyDescent="0.2">
      <c r="A37" s="77" t="s">
        <v>551</v>
      </c>
      <c r="B37" s="64" t="s">
        <v>599</v>
      </c>
      <c r="C37" s="193">
        <v>0</v>
      </c>
    </row>
    <row r="38" spans="1:3" x14ac:dyDescent="0.2">
      <c r="A38" s="77" t="s">
        <v>552</v>
      </c>
      <c r="B38" s="72" t="s">
        <v>475</v>
      </c>
      <c r="C38" s="195">
        <v>0</v>
      </c>
    </row>
    <row r="39" spans="1:3" x14ac:dyDescent="0.2">
      <c r="A39" s="65"/>
      <c r="B39" s="68"/>
      <c r="C39" s="69"/>
    </row>
    <row r="40" spans="1:3" x14ac:dyDescent="0.2">
      <c r="A40" s="70" t="s">
        <v>550</v>
      </c>
      <c r="B40" s="47"/>
      <c r="C40" s="189">
        <f>C6-C8+C31</f>
        <v>103546005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46" workbookViewId="0">
      <selection activeCell="D60" sqref="D6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3" t="s">
        <v>601</v>
      </c>
      <c r="B1" s="184"/>
      <c r="C1" s="184"/>
      <c r="D1" s="184"/>
      <c r="E1" s="184"/>
      <c r="F1" s="184"/>
      <c r="G1" s="21" t="s">
        <v>498</v>
      </c>
      <c r="H1" s="22">
        <v>2024</v>
      </c>
    </row>
    <row r="2" spans="1:10" ht="18.95" customHeight="1" x14ac:dyDescent="0.2">
      <c r="A2" s="163" t="s">
        <v>509</v>
      </c>
      <c r="B2" s="184"/>
      <c r="C2" s="184"/>
      <c r="D2" s="184"/>
      <c r="E2" s="184"/>
      <c r="F2" s="184"/>
      <c r="G2" s="21" t="s">
        <v>499</v>
      </c>
      <c r="H2" s="22" t="s">
        <v>501</v>
      </c>
    </row>
    <row r="3" spans="1:10" ht="18.95" customHeight="1" x14ac:dyDescent="0.2">
      <c r="A3" s="185" t="s">
        <v>602</v>
      </c>
      <c r="B3" s="186"/>
      <c r="C3" s="186"/>
      <c r="D3" s="186"/>
      <c r="E3" s="186"/>
      <c r="F3" s="186"/>
      <c r="G3" s="21" t="s">
        <v>500</v>
      </c>
      <c r="H3" s="22">
        <v>3</v>
      </c>
    </row>
    <row r="4" spans="1:10" x14ac:dyDescent="0.2">
      <c r="A4" s="185" t="str">
        <f>'Notas a los Edos Financieros'!A4</f>
        <v>(Cifras en Pesos)</v>
      </c>
      <c r="B4" s="186"/>
      <c r="C4" s="186"/>
      <c r="D4" s="186"/>
      <c r="E4" s="186"/>
      <c r="F4" s="186"/>
      <c r="G4" s="137"/>
      <c r="H4" s="137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83" t="s">
        <v>553</v>
      </c>
      <c r="C39" s="183"/>
      <c r="D39" s="28"/>
      <c r="E39" s="28"/>
      <c r="F39" s="28"/>
    </row>
    <row r="40" spans="1:6" x14ac:dyDescent="0.2">
      <c r="B40" s="133" t="s">
        <v>406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58975006.57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-80004579.239999995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107415066.17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-86385493.5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83" t="s">
        <v>554</v>
      </c>
      <c r="C48" s="183"/>
    </row>
    <row r="49" spans="1:3" x14ac:dyDescent="0.2">
      <c r="B49" s="140" t="s">
        <v>406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-58975006.57</v>
      </c>
    </row>
    <row r="51" spans="1:3" x14ac:dyDescent="0.2">
      <c r="A51" s="23">
        <v>8220</v>
      </c>
      <c r="B51" s="103" t="s">
        <v>46</v>
      </c>
      <c r="C51" s="105">
        <v>40499786.060000002</v>
      </c>
    </row>
    <row r="52" spans="1:3" x14ac:dyDescent="0.2">
      <c r="A52" s="23">
        <v>8230</v>
      </c>
      <c r="B52" s="103" t="s">
        <v>600</v>
      </c>
      <c r="C52" s="105">
        <v>-107415066.17</v>
      </c>
    </row>
    <row r="53" spans="1:3" x14ac:dyDescent="0.2">
      <c r="A53" s="23">
        <v>8240</v>
      </c>
      <c r="B53" s="103" t="s">
        <v>45</v>
      </c>
      <c r="C53" s="105">
        <v>15471581.439999999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0</v>
      </c>
    </row>
    <row r="56" spans="1:3" x14ac:dyDescent="0.2">
      <c r="A56" s="23">
        <v>8270</v>
      </c>
      <c r="B56" s="103" t="s">
        <v>42</v>
      </c>
      <c r="C56" s="105">
        <v>110418705.23999999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lastPrinted>2019-02-13T21:19:08Z</cp:lastPrinted>
  <dcterms:created xsi:type="dcterms:W3CDTF">2012-12-11T20:36:24Z</dcterms:created>
  <dcterms:modified xsi:type="dcterms:W3CDTF">2024-10-22T21:38:00Z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